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ЭтаКнига" defaultThemeVersion="124226"/>
  <xr:revisionPtr revIDLastSave="0" documentId="8_{13BE69CA-1630-4DFD-8F22-8CE52BE38513}" xr6:coauthVersionLast="47" xr6:coauthVersionMax="47" xr10:uidLastSave="{00000000-0000-0000-0000-000000000000}"/>
  <bookViews>
    <workbookView xWindow="-108" yWindow="-108" windowWidth="23256" windowHeight="12576" tabRatio="946" xr2:uid="{00000000-000D-0000-FFFF-FFFF00000000}"/>
  </bookViews>
  <sheets>
    <sheet name="ПОДПИСИ" sheetId="115" r:id="rId1"/>
    <sheet name="ФОРМА" sheetId="116" r:id="rId2"/>
    <sheet name="Тит." sheetId="100" r:id="rId3"/>
    <sheet name="АТГ" sheetId="1" r:id="rId4"/>
    <sheet name="Приложение 1" sheetId="6" r:id="rId5"/>
    <sheet name="Приложение 2" sheetId="212" r:id="rId6"/>
    <sheet name="Приложение 3" sheetId="213" r:id="rId7"/>
    <sheet name="Приложение 4" sheetId="214" r:id="rId8"/>
    <sheet name="Приложение 5" sheetId="215" r:id="rId9"/>
    <sheet name="Протокол ПИ" sheetId="216" r:id="rId10"/>
    <sheet name="Приложение 1 к ППИ" sheetId="217" r:id="rId11"/>
    <sheet name="АВПНР" sheetId="218" r:id="rId12"/>
    <sheet name="АРК" sheetId="219" r:id="rId13"/>
    <sheet name="Приложение 1 к АРК" sheetId="220" r:id="rId14"/>
    <sheet name="Акт о ПОЭ" sheetId="221" r:id="rId15"/>
    <sheet name="АК" sheetId="222" r:id="rId16"/>
    <sheet name="Приложение 1 к АК" sheetId="223" r:id="rId17"/>
    <sheet name="РЖОЭ" sheetId="224" r:id="rId18"/>
    <sheet name="Акт" sheetId="225" r:id="rId19"/>
    <sheet name="АРК (2)" sheetId="226" r:id="rId20"/>
    <sheet name="Приложение 1 к АРК (2)" sheetId="227" r:id="rId21"/>
    <sheet name="Приложение 2 к АРК (2)" sheetId="228" r:id="rId22"/>
    <sheet name="Приложение 3 к АРК (2)" sheetId="229" r:id="rId23"/>
    <sheet name="Акт передачи паспортов" sheetId="230" r:id="rId24"/>
    <sheet name="Форма 14" sheetId="108" state="hidden" r:id="rId25"/>
    <sheet name="Форма 13" sheetId="107" state="hidden" r:id="rId26"/>
    <sheet name="журнал монтажа опор" sheetId="142" state="hidden" r:id="rId27"/>
  </sheets>
  <definedNames>
    <definedName name="_xlnm._FilterDatabase" localSheetId="11" hidden="1">АВПНР!$DD$23:$DD$45</definedName>
    <definedName name="_xlnm._FilterDatabase" localSheetId="18" hidden="1">Акт!$DZ$29:$DZ$51</definedName>
    <definedName name="_xlnm._FilterDatabase" localSheetId="14" hidden="1">'Акт о ПОЭ'!$DD$26:$DD$48</definedName>
    <definedName name="_xlnm._FilterDatabase" localSheetId="23" hidden="1">'Акт передачи паспортов'!$DD$9:$DD$31</definedName>
    <definedName name="_xlnm._FilterDatabase" localSheetId="16" hidden="1">'Приложение 1 к АК'!$DD$8:$DD$30</definedName>
    <definedName name="_xlnm._FilterDatabase" localSheetId="13" hidden="1">'Приложение 1 к АРК'!$DD$7:$DD$29</definedName>
    <definedName name="_xlnm._FilterDatabase" localSheetId="10" hidden="1">'Приложение 1 к ППИ'!$DD$6:$DD$28</definedName>
    <definedName name="_xlnm._FilterDatabase" localSheetId="5" hidden="1">'Приложение 2'!$DD$14:$DD$42</definedName>
    <definedName name="_xlnm._FilterDatabase" localSheetId="21" hidden="1">'Приложение 2 к АРК (2)'!$DD$8:$DD$30</definedName>
    <definedName name="_xlnm._FilterDatabase" localSheetId="8" hidden="1">'Приложение 5'!$R$16:$R$37</definedName>
    <definedName name="_xlnm._FilterDatabase" localSheetId="17" hidden="1">РЖОЭ!$R$5:$R$27</definedName>
    <definedName name="_xlnm.Print_Area" localSheetId="11">АВПНР!$A$1:$DB$61</definedName>
    <definedName name="_xlnm.Print_Area" localSheetId="15">АК!$A$1:$DB$48</definedName>
    <definedName name="_xlnm.Print_Area" localSheetId="18">Акт!$A$1:$DX$72</definedName>
    <definedName name="_xlnm.Print_Area" localSheetId="14">'Акт о ПОЭ'!$A$1:$DB$69</definedName>
    <definedName name="_xlnm.Print_Area" localSheetId="23">'Акт передачи паспортов'!$A$1:$DB$43</definedName>
    <definedName name="_xlnm.Print_Area" localSheetId="12">АРК!$A$1:$DB$70</definedName>
    <definedName name="_xlnm.Print_Area" localSheetId="19">'АРК (2)'!$A$1:$DB$111</definedName>
    <definedName name="_xlnm.Print_Area" localSheetId="3">АТГ!$A$1:$DB$62</definedName>
    <definedName name="_xlnm.Print_Area" localSheetId="26">'журнал монтажа опор'!$A$1:$FA$86</definedName>
    <definedName name="_xlnm.Print_Area" localSheetId="0">ПОДПИСИ!$A$1:$F$10</definedName>
    <definedName name="_xlnm.Print_Area" localSheetId="4">'Приложение 1'!$A$1:$DB$25</definedName>
    <definedName name="_xlnm.Print_Area" localSheetId="16">'Приложение 1 к АК'!$A$1:$DB$42</definedName>
    <definedName name="_xlnm.Print_Area" localSheetId="13">'Приложение 1 к АРК'!$A$1:$DB$42</definedName>
    <definedName name="_xlnm.Print_Area" localSheetId="20">'Приложение 1 к АРК (2)'!$A$1:$DB$29</definedName>
    <definedName name="_xlnm.Print_Area" localSheetId="10">'Приложение 1 к ППИ'!$A$1:$DB$40</definedName>
    <definedName name="_xlnm.Print_Area" localSheetId="5">'Приложение 2'!$A$1:$DB$47</definedName>
    <definedName name="_xlnm.Print_Area" localSheetId="21">'Приложение 2 к АРК (2)'!$A$1:$DB$49</definedName>
    <definedName name="_xlnm.Print_Area" localSheetId="6">'Приложение 3'!$A$1:$DB$25</definedName>
    <definedName name="_xlnm.Print_Area" localSheetId="22">'Приложение 3 к АРК (2)'!$A$1:$DB$28</definedName>
    <definedName name="_xlnm.Print_Area" localSheetId="7">'Приложение 4'!$A$1:$DB$42</definedName>
    <definedName name="_xlnm.Print_Area" localSheetId="8">'Приложение 5'!$A$1:$P$42</definedName>
    <definedName name="_xlnm.Print_Area" localSheetId="9">'Протокол ПИ'!$A$1:$DB$55</definedName>
    <definedName name="_xlnm.Print_Area" localSheetId="17">РЖОЭ!$A$1:$P$35</definedName>
    <definedName name="_xlnm.Print_Area" localSheetId="2">Тит.!$A$1:$I$22</definedName>
    <definedName name="_xlnm.Print_Area" localSheetId="1">ФОРМА!$A$1:$G$42</definedName>
    <definedName name="_xlnm.Print_Area" localSheetId="25">'Форма 13'!$A$1:$H$30</definedName>
    <definedName name="_xlnm.Print_Area" localSheetId="24">'Форма 14'!$A$1:$I$22</definedName>
  </definedNames>
  <calcPr calcId="181029"/>
</workbook>
</file>

<file path=xl/calcChain.xml><?xml version="1.0" encoding="utf-8"?>
<calcChain xmlns="http://schemas.openxmlformats.org/spreadsheetml/2006/main">
  <c r="DD31" i="230" l="1"/>
  <c r="DD30" i="230"/>
  <c r="DD29" i="230"/>
  <c r="DD28" i="230"/>
  <c r="DD27" i="230"/>
  <c r="DD26" i="230"/>
  <c r="DD25" i="230"/>
  <c r="DD24" i="230"/>
  <c r="DD23" i="230"/>
  <c r="DD22" i="230"/>
  <c r="DD21" i="230"/>
  <c r="DD20" i="230"/>
  <c r="DD19" i="230"/>
  <c r="DD18" i="230"/>
  <c r="DD17" i="230"/>
  <c r="DD16" i="230"/>
  <c r="DD15" i="230"/>
  <c r="DD14" i="230"/>
  <c r="DD13" i="230"/>
  <c r="DD12" i="230"/>
  <c r="DD11" i="230"/>
  <c r="A20" i="230"/>
  <c r="G20" i="230"/>
  <c r="AH20" i="230"/>
  <c r="AU20" i="230"/>
  <c r="BJ20" i="230"/>
  <c r="CJ20" i="230"/>
  <c r="A21" i="230"/>
  <c r="G21" i="230"/>
  <c r="AH21" i="230"/>
  <c r="AU21" i="230"/>
  <c r="BJ21" i="230"/>
  <c r="CJ21" i="230"/>
  <c r="A22" i="230"/>
  <c r="G22" i="230"/>
  <c r="AH22" i="230"/>
  <c r="AU22" i="230"/>
  <c r="BJ22" i="230"/>
  <c r="CJ22" i="230"/>
  <c r="A23" i="230"/>
  <c r="G23" i="230"/>
  <c r="AH23" i="230"/>
  <c r="AU23" i="230"/>
  <c r="BJ23" i="230"/>
  <c r="CJ23" i="230"/>
  <c r="A24" i="230"/>
  <c r="G24" i="230"/>
  <c r="AH24" i="230"/>
  <c r="AU24" i="230"/>
  <c r="BJ24" i="230"/>
  <c r="CJ24" i="230"/>
  <c r="A25" i="230"/>
  <c r="G25" i="230"/>
  <c r="AH25" i="230"/>
  <c r="AU25" i="230"/>
  <c r="BJ25" i="230"/>
  <c r="CJ25" i="230"/>
  <c r="A26" i="230"/>
  <c r="G26" i="230"/>
  <c r="AH26" i="230"/>
  <c r="AU26" i="230"/>
  <c r="BJ26" i="230"/>
  <c r="CJ26" i="230"/>
  <c r="A27" i="230"/>
  <c r="G27" i="230"/>
  <c r="AH27" i="230"/>
  <c r="AU27" i="230"/>
  <c r="BJ27" i="230"/>
  <c r="CJ27" i="230"/>
  <c r="A28" i="230"/>
  <c r="G28" i="230"/>
  <c r="AH28" i="230"/>
  <c r="AU28" i="230"/>
  <c r="BJ28" i="230"/>
  <c r="CJ28" i="230"/>
  <c r="A29" i="230"/>
  <c r="G29" i="230"/>
  <c r="AH29" i="230"/>
  <c r="AU29" i="230"/>
  <c r="BJ29" i="230"/>
  <c r="CJ29" i="230"/>
  <c r="A30" i="230"/>
  <c r="G30" i="230"/>
  <c r="AH30" i="230"/>
  <c r="AU30" i="230"/>
  <c r="BJ30" i="230"/>
  <c r="CJ30" i="230"/>
  <c r="A31" i="230"/>
  <c r="G31" i="230"/>
  <c r="AH31" i="230"/>
  <c r="AU31" i="230"/>
  <c r="BJ31" i="230"/>
  <c r="CJ31" i="230"/>
  <c r="DD30" i="228"/>
  <c r="DD29" i="228"/>
  <c r="DD28" i="228"/>
  <c r="DD27" i="228"/>
  <c r="DD26" i="228"/>
  <c r="DD25" i="228"/>
  <c r="DD24" i="228"/>
  <c r="DD23" i="228"/>
  <c r="DD22" i="228"/>
  <c r="DD21" i="228"/>
  <c r="DD20" i="228"/>
  <c r="DD19" i="228"/>
  <c r="DD18" i="228"/>
  <c r="DD17" i="228"/>
  <c r="DD16" i="228"/>
  <c r="DD15" i="228"/>
  <c r="DD14" i="228"/>
  <c r="DD13" i="228"/>
  <c r="DD12" i="228"/>
  <c r="DD11" i="228"/>
  <c r="DD10" i="228"/>
  <c r="A19" i="228"/>
  <c r="G19" i="228"/>
  <c r="AH19" i="228"/>
  <c r="AU19" i="228"/>
  <c r="BJ19" i="228"/>
  <c r="CJ19" i="228"/>
  <c r="A20" i="228"/>
  <c r="G20" i="228"/>
  <c r="AH20" i="228"/>
  <c r="AU20" i="228"/>
  <c r="BJ20" i="228"/>
  <c r="CJ20" i="228"/>
  <c r="A21" i="228"/>
  <c r="G21" i="228"/>
  <c r="AH21" i="228"/>
  <c r="AU21" i="228"/>
  <c r="BJ21" i="228"/>
  <c r="CJ21" i="228"/>
  <c r="A22" i="228"/>
  <c r="G22" i="228"/>
  <c r="AH22" i="228"/>
  <c r="AU22" i="228"/>
  <c r="BJ22" i="228"/>
  <c r="CJ22" i="228"/>
  <c r="A23" i="228"/>
  <c r="G23" i="228"/>
  <c r="AH23" i="228"/>
  <c r="AU23" i="228"/>
  <c r="BJ23" i="228"/>
  <c r="CJ23" i="228"/>
  <c r="A24" i="228"/>
  <c r="G24" i="228"/>
  <c r="AH24" i="228"/>
  <c r="AU24" i="228"/>
  <c r="BJ24" i="228"/>
  <c r="CJ24" i="228"/>
  <c r="A25" i="228"/>
  <c r="G25" i="228"/>
  <c r="AH25" i="228"/>
  <c r="AU25" i="228"/>
  <c r="BJ25" i="228"/>
  <c r="CJ25" i="228"/>
  <c r="A26" i="228"/>
  <c r="G26" i="228"/>
  <c r="AH26" i="228"/>
  <c r="AU26" i="228"/>
  <c r="BJ26" i="228"/>
  <c r="CJ26" i="228"/>
  <c r="A27" i="228"/>
  <c r="G27" i="228"/>
  <c r="AH27" i="228"/>
  <c r="AU27" i="228"/>
  <c r="BJ27" i="228"/>
  <c r="CJ27" i="228"/>
  <c r="A28" i="228"/>
  <c r="G28" i="228"/>
  <c r="AH28" i="228"/>
  <c r="AU28" i="228"/>
  <c r="BJ28" i="228"/>
  <c r="CJ28" i="228"/>
  <c r="A29" i="228"/>
  <c r="G29" i="228"/>
  <c r="AH29" i="228"/>
  <c r="AU29" i="228"/>
  <c r="BJ29" i="228"/>
  <c r="CJ29" i="228"/>
  <c r="A30" i="228"/>
  <c r="G30" i="228"/>
  <c r="AH30" i="228"/>
  <c r="AU30" i="228"/>
  <c r="BJ30" i="228"/>
  <c r="CJ30" i="228"/>
  <c r="DZ51" i="225"/>
  <c r="DZ50" i="225"/>
  <c r="DZ49" i="225"/>
  <c r="DZ48" i="225"/>
  <c r="DZ47" i="225"/>
  <c r="DZ46" i="225"/>
  <c r="DZ45" i="225"/>
  <c r="DZ44" i="225"/>
  <c r="DZ43" i="225"/>
  <c r="DZ42" i="225"/>
  <c r="DZ41" i="225"/>
  <c r="DZ40" i="225"/>
  <c r="DZ39" i="225"/>
  <c r="DZ38" i="225"/>
  <c r="DZ37" i="225"/>
  <c r="DZ36" i="225"/>
  <c r="DZ35" i="225"/>
  <c r="DZ34" i="225"/>
  <c r="DZ33" i="225"/>
  <c r="DZ32" i="225"/>
  <c r="DZ31" i="225"/>
  <c r="A40" i="225"/>
  <c r="G40" i="225"/>
  <c r="AG40" i="225"/>
  <c r="AQ40" i="225"/>
  <c r="BK40" i="225"/>
  <c r="CG40" i="225"/>
  <c r="DC40" i="225"/>
  <c r="A41" i="225"/>
  <c r="G41" i="225"/>
  <c r="AG41" i="225"/>
  <c r="AQ41" i="225"/>
  <c r="BK41" i="225"/>
  <c r="CG41" i="225"/>
  <c r="DC41" i="225"/>
  <c r="A42" i="225"/>
  <c r="G42" i="225"/>
  <c r="AG42" i="225"/>
  <c r="AQ42" i="225"/>
  <c r="BK42" i="225"/>
  <c r="CG42" i="225"/>
  <c r="DC42" i="225"/>
  <c r="A43" i="225"/>
  <c r="G43" i="225"/>
  <c r="AG43" i="225"/>
  <c r="AQ43" i="225"/>
  <c r="BK43" i="225"/>
  <c r="CG43" i="225"/>
  <c r="DC43" i="225"/>
  <c r="A44" i="225"/>
  <c r="G44" i="225"/>
  <c r="AG44" i="225"/>
  <c r="AQ44" i="225"/>
  <c r="BK44" i="225"/>
  <c r="CG44" i="225"/>
  <c r="DC44" i="225"/>
  <c r="A45" i="225"/>
  <c r="G45" i="225"/>
  <c r="AG45" i="225"/>
  <c r="AQ45" i="225"/>
  <c r="BK45" i="225"/>
  <c r="CG45" i="225"/>
  <c r="DC45" i="225"/>
  <c r="A46" i="225"/>
  <c r="G46" i="225"/>
  <c r="AG46" i="225"/>
  <c r="AQ46" i="225"/>
  <c r="BK46" i="225"/>
  <c r="CG46" i="225"/>
  <c r="DC46" i="225"/>
  <c r="A47" i="225"/>
  <c r="G47" i="225"/>
  <c r="AG47" i="225"/>
  <c r="AQ47" i="225"/>
  <c r="BK47" i="225"/>
  <c r="CG47" i="225"/>
  <c r="DC47" i="225"/>
  <c r="A48" i="225"/>
  <c r="G48" i="225"/>
  <c r="AG48" i="225"/>
  <c r="AQ48" i="225"/>
  <c r="BK48" i="225"/>
  <c r="CG48" i="225"/>
  <c r="DC48" i="225"/>
  <c r="A49" i="225"/>
  <c r="G49" i="225"/>
  <c r="AG49" i="225"/>
  <c r="AQ49" i="225"/>
  <c r="BK49" i="225"/>
  <c r="CG49" i="225"/>
  <c r="DC49" i="225"/>
  <c r="A50" i="225"/>
  <c r="G50" i="225"/>
  <c r="AG50" i="225"/>
  <c r="AQ50" i="225"/>
  <c r="BK50" i="225"/>
  <c r="CG50" i="225"/>
  <c r="DC50" i="225"/>
  <c r="A51" i="225"/>
  <c r="G51" i="225"/>
  <c r="AG51" i="225"/>
  <c r="AQ51" i="225"/>
  <c r="BK51" i="225"/>
  <c r="CG51" i="225"/>
  <c r="DC51" i="225"/>
  <c r="R27" i="224"/>
  <c r="R26" i="224"/>
  <c r="R25" i="224"/>
  <c r="R24" i="224"/>
  <c r="R23" i="224"/>
  <c r="R22" i="224"/>
  <c r="R21" i="224"/>
  <c r="R20" i="224"/>
  <c r="R19" i="224"/>
  <c r="R18" i="224"/>
  <c r="R17" i="224"/>
  <c r="R16" i="224"/>
  <c r="R15" i="224"/>
  <c r="R14" i="224"/>
  <c r="R13" i="224"/>
  <c r="R12" i="224"/>
  <c r="R11" i="224"/>
  <c r="R10" i="224"/>
  <c r="R9" i="224"/>
  <c r="R8" i="224"/>
  <c r="R7" i="224"/>
  <c r="A16" i="224"/>
  <c r="B16" i="224"/>
  <c r="C16" i="224"/>
  <c r="D16" i="224"/>
  <c r="E16" i="224"/>
  <c r="G16" i="224"/>
  <c r="A17" i="224"/>
  <c r="B17" i="224"/>
  <c r="C17" i="224"/>
  <c r="D17" i="224"/>
  <c r="E17" i="224"/>
  <c r="G17" i="224"/>
  <c r="A18" i="224"/>
  <c r="B18" i="224"/>
  <c r="C18" i="224"/>
  <c r="D18" i="224"/>
  <c r="E18" i="224"/>
  <c r="G18" i="224"/>
  <c r="A19" i="224"/>
  <c r="B19" i="224"/>
  <c r="C19" i="224"/>
  <c r="D19" i="224"/>
  <c r="E19" i="224"/>
  <c r="G19" i="224"/>
  <c r="A20" i="224"/>
  <c r="B20" i="224"/>
  <c r="C20" i="224"/>
  <c r="D20" i="224"/>
  <c r="E20" i="224"/>
  <c r="G20" i="224"/>
  <c r="A21" i="224"/>
  <c r="B21" i="224"/>
  <c r="C21" i="224"/>
  <c r="D21" i="224"/>
  <c r="E21" i="224"/>
  <c r="G21" i="224"/>
  <c r="A22" i="224"/>
  <c r="B22" i="224"/>
  <c r="C22" i="224"/>
  <c r="D22" i="224"/>
  <c r="E22" i="224"/>
  <c r="G22" i="224"/>
  <c r="A23" i="224"/>
  <c r="B23" i="224"/>
  <c r="C23" i="224"/>
  <c r="D23" i="224"/>
  <c r="E23" i="224"/>
  <c r="G23" i="224"/>
  <c r="A24" i="224"/>
  <c r="B24" i="224"/>
  <c r="C24" i="224"/>
  <c r="D24" i="224"/>
  <c r="E24" i="224"/>
  <c r="G24" i="224"/>
  <c r="A25" i="224"/>
  <c r="B25" i="224"/>
  <c r="C25" i="224"/>
  <c r="D25" i="224"/>
  <c r="E25" i="224"/>
  <c r="G25" i="224"/>
  <c r="A26" i="224"/>
  <c r="B26" i="224"/>
  <c r="C26" i="224"/>
  <c r="D26" i="224"/>
  <c r="E26" i="224"/>
  <c r="G26" i="224"/>
  <c r="A27" i="224"/>
  <c r="B27" i="224"/>
  <c r="C27" i="224"/>
  <c r="D27" i="224"/>
  <c r="E27" i="224"/>
  <c r="G27" i="224"/>
  <c r="DD30" i="223"/>
  <c r="DD29" i="223"/>
  <c r="DD28" i="223"/>
  <c r="DD27" i="223"/>
  <c r="DD26" i="223"/>
  <c r="DD25" i="223"/>
  <c r="DD24" i="223"/>
  <c r="DD23" i="223"/>
  <c r="DD22" i="223"/>
  <c r="DD21" i="223"/>
  <c r="DD20" i="223"/>
  <c r="DD19" i="223"/>
  <c r="DD18" i="223"/>
  <c r="DD17" i="223"/>
  <c r="DD16" i="223"/>
  <c r="DD15" i="223"/>
  <c r="DD14" i="223"/>
  <c r="DD13" i="223"/>
  <c r="DD12" i="223"/>
  <c r="DD11" i="223"/>
  <c r="DD10" i="223"/>
  <c r="A19" i="223"/>
  <c r="G19" i="223"/>
  <c r="AG19" i="223"/>
  <c r="AQ19" i="223"/>
  <c r="BK19" i="223"/>
  <c r="CG19" i="223"/>
  <c r="A20" i="223"/>
  <c r="G20" i="223"/>
  <c r="AG20" i="223"/>
  <c r="AQ20" i="223"/>
  <c r="BK20" i="223"/>
  <c r="CG20" i="223"/>
  <c r="A21" i="223"/>
  <c r="G21" i="223"/>
  <c r="AG21" i="223"/>
  <c r="AQ21" i="223"/>
  <c r="BK21" i="223"/>
  <c r="CG21" i="223"/>
  <c r="A22" i="223"/>
  <c r="G22" i="223"/>
  <c r="AG22" i="223"/>
  <c r="AQ22" i="223"/>
  <c r="BK22" i="223"/>
  <c r="CG22" i="223"/>
  <c r="A23" i="223"/>
  <c r="G23" i="223"/>
  <c r="AG23" i="223"/>
  <c r="AQ23" i="223"/>
  <c r="BK23" i="223"/>
  <c r="CG23" i="223"/>
  <c r="A24" i="223"/>
  <c r="G24" i="223"/>
  <c r="AG24" i="223"/>
  <c r="AQ24" i="223"/>
  <c r="BK24" i="223"/>
  <c r="CG24" i="223"/>
  <c r="A25" i="223"/>
  <c r="G25" i="223"/>
  <c r="AG25" i="223"/>
  <c r="AQ25" i="223"/>
  <c r="BK25" i="223"/>
  <c r="CG25" i="223"/>
  <c r="A26" i="223"/>
  <c r="G26" i="223"/>
  <c r="AG26" i="223"/>
  <c r="AQ26" i="223"/>
  <c r="BK26" i="223"/>
  <c r="CG26" i="223"/>
  <c r="A27" i="223"/>
  <c r="G27" i="223"/>
  <c r="AG27" i="223"/>
  <c r="AQ27" i="223"/>
  <c r="BK27" i="223"/>
  <c r="CG27" i="223"/>
  <c r="A28" i="223"/>
  <c r="G28" i="223"/>
  <c r="AG28" i="223"/>
  <c r="AQ28" i="223"/>
  <c r="BK28" i="223"/>
  <c r="CG28" i="223"/>
  <c r="A29" i="223"/>
  <c r="G29" i="223"/>
  <c r="AG29" i="223"/>
  <c r="AQ29" i="223"/>
  <c r="BK29" i="223"/>
  <c r="CG29" i="223"/>
  <c r="A30" i="223"/>
  <c r="G30" i="223"/>
  <c r="AG30" i="223"/>
  <c r="AQ30" i="223"/>
  <c r="BK30" i="223"/>
  <c r="CG30" i="223"/>
  <c r="DD48" i="221"/>
  <c r="DD47" i="221"/>
  <c r="DD46" i="221"/>
  <c r="DD45" i="221"/>
  <c r="DD44" i="221"/>
  <c r="DD43" i="221"/>
  <c r="DD42" i="221"/>
  <c r="DD41" i="221"/>
  <c r="DD40" i="221"/>
  <c r="DD39" i="221"/>
  <c r="DD38" i="221"/>
  <c r="DD37" i="221"/>
  <c r="DD36" i="221"/>
  <c r="DD35" i="221"/>
  <c r="DD34" i="221"/>
  <c r="DD33" i="221"/>
  <c r="DD32" i="221"/>
  <c r="DD31" i="221"/>
  <c r="DD30" i="221"/>
  <c r="DD29" i="221"/>
  <c r="DD28" i="221"/>
  <c r="A37" i="221"/>
  <c r="G37" i="221"/>
  <c r="AG37" i="221"/>
  <c r="AQ37" i="221"/>
  <c r="BK37" i="221"/>
  <c r="CG37" i="221"/>
  <c r="A38" i="221"/>
  <c r="G38" i="221"/>
  <c r="AG38" i="221"/>
  <c r="AQ38" i="221"/>
  <c r="BK38" i="221"/>
  <c r="CG38" i="221"/>
  <c r="A39" i="221"/>
  <c r="G39" i="221"/>
  <c r="AG39" i="221"/>
  <c r="AQ39" i="221"/>
  <c r="BK39" i="221"/>
  <c r="CG39" i="221"/>
  <c r="A40" i="221"/>
  <c r="G40" i="221"/>
  <c r="AG40" i="221"/>
  <c r="AQ40" i="221"/>
  <c r="BK40" i="221"/>
  <c r="CG40" i="221"/>
  <c r="A41" i="221"/>
  <c r="G41" i="221"/>
  <c r="AG41" i="221"/>
  <c r="AQ41" i="221"/>
  <c r="BK41" i="221"/>
  <c r="CG41" i="221"/>
  <c r="A42" i="221"/>
  <c r="G42" i="221"/>
  <c r="AG42" i="221"/>
  <c r="AQ42" i="221"/>
  <c r="BK42" i="221"/>
  <c r="CG42" i="221"/>
  <c r="A43" i="221"/>
  <c r="G43" i="221"/>
  <c r="AG43" i="221"/>
  <c r="AQ43" i="221"/>
  <c r="BK43" i="221"/>
  <c r="CG43" i="221"/>
  <c r="A44" i="221"/>
  <c r="G44" i="221"/>
  <c r="AG44" i="221"/>
  <c r="AQ44" i="221"/>
  <c r="BK44" i="221"/>
  <c r="CG44" i="221"/>
  <c r="A45" i="221"/>
  <c r="G45" i="221"/>
  <c r="AG45" i="221"/>
  <c r="AQ45" i="221"/>
  <c r="BK45" i="221"/>
  <c r="CG45" i="221"/>
  <c r="A46" i="221"/>
  <c r="G46" i="221"/>
  <c r="AG46" i="221"/>
  <c r="AQ46" i="221"/>
  <c r="BK46" i="221"/>
  <c r="CG46" i="221"/>
  <c r="A47" i="221"/>
  <c r="G47" i="221"/>
  <c r="AG47" i="221"/>
  <c r="AQ47" i="221"/>
  <c r="BK47" i="221"/>
  <c r="CG47" i="221"/>
  <c r="A48" i="221"/>
  <c r="G48" i="221"/>
  <c r="AG48" i="221"/>
  <c r="AQ48" i="221"/>
  <c r="BK48" i="221"/>
  <c r="CG48" i="221"/>
  <c r="DD29" i="220"/>
  <c r="DD28" i="220"/>
  <c r="DD27" i="220"/>
  <c r="DD26" i="220"/>
  <c r="DD25" i="220"/>
  <c r="DD24" i="220"/>
  <c r="DD23" i="220"/>
  <c r="DD22" i="220"/>
  <c r="DD21" i="220"/>
  <c r="DD20" i="220"/>
  <c r="DD19" i="220"/>
  <c r="DD18" i="220"/>
  <c r="DD17" i="220"/>
  <c r="DD16" i="220"/>
  <c r="DD15" i="220"/>
  <c r="DD14" i="220"/>
  <c r="DD13" i="220"/>
  <c r="DD12" i="220"/>
  <c r="DD11" i="220"/>
  <c r="DD10" i="220"/>
  <c r="DD9" i="220"/>
  <c r="A18" i="220"/>
  <c r="G18" i="220"/>
  <c r="AG18" i="220"/>
  <c r="AQ18" i="220"/>
  <c r="BK18" i="220"/>
  <c r="CG18" i="220"/>
  <c r="A19" i="220"/>
  <c r="G19" i="220"/>
  <c r="AG19" i="220"/>
  <c r="AQ19" i="220"/>
  <c r="BK19" i="220"/>
  <c r="CG19" i="220"/>
  <c r="A20" i="220"/>
  <c r="G20" i="220"/>
  <c r="AG20" i="220"/>
  <c r="AQ20" i="220"/>
  <c r="BK20" i="220"/>
  <c r="CG20" i="220"/>
  <c r="A21" i="220"/>
  <c r="G21" i="220"/>
  <c r="AG21" i="220"/>
  <c r="AQ21" i="220"/>
  <c r="BK21" i="220"/>
  <c r="CG21" i="220"/>
  <c r="A22" i="220"/>
  <c r="G22" i="220"/>
  <c r="AG22" i="220"/>
  <c r="AQ22" i="220"/>
  <c r="BK22" i="220"/>
  <c r="CG22" i="220"/>
  <c r="A23" i="220"/>
  <c r="G23" i="220"/>
  <c r="AG23" i="220"/>
  <c r="AQ23" i="220"/>
  <c r="BK23" i="220"/>
  <c r="CG23" i="220"/>
  <c r="A24" i="220"/>
  <c r="G24" i="220"/>
  <c r="AG24" i="220"/>
  <c r="AQ24" i="220"/>
  <c r="BK24" i="220"/>
  <c r="CG24" i="220"/>
  <c r="A25" i="220"/>
  <c r="G25" i="220"/>
  <c r="AG25" i="220"/>
  <c r="AQ25" i="220"/>
  <c r="BK25" i="220"/>
  <c r="CG25" i="220"/>
  <c r="A26" i="220"/>
  <c r="G26" i="220"/>
  <c r="AG26" i="220"/>
  <c r="AQ26" i="220"/>
  <c r="BK26" i="220"/>
  <c r="CG26" i="220"/>
  <c r="A27" i="220"/>
  <c r="G27" i="220"/>
  <c r="AG27" i="220"/>
  <c r="AQ27" i="220"/>
  <c r="BK27" i="220"/>
  <c r="CG27" i="220"/>
  <c r="A28" i="220"/>
  <c r="G28" i="220"/>
  <c r="AG28" i="220"/>
  <c r="AQ28" i="220"/>
  <c r="BK28" i="220"/>
  <c r="CG28" i="220"/>
  <c r="A29" i="220"/>
  <c r="G29" i="220"/>
  <c r="AG29" i="220"/>
  <c r="AQ29" i="220"/>
  <c r="BK29" i="220"/>
  <c r="CG29" i="220"/>
  <c r="DD45" i="218"/>
  <c r="DD44" i="218"/>
  <c r="DD43" i="218"/>
  <c r="DD42" i="218"/>
  <c r="DD41" i="218"/>
  <c r="DD40" i="218"/>
  <c r="DD39" i="218"/>
  <c r="DD38" i="218"/>
  <c r="DD37" i="218"/>
  <c r="DD36" i="218"/>
  <c r="DD35" i="218"/>
  <c r="DD34" i="218"/>
  <c r="DD33" i="218"/>
  <c r="DD32" i="218"/>
  <c r="DD31" i="218"/>
  <c r="DD30" i="218"/>
  <c r="DD29" i="218"/>
  <c r="DD28" i="218"/>
  <c r="DD27" i="218"/>
  <c r="DD26" i="218"/>
  <c r="DD25" i="218"/>
  <c r="A34" i="218"/>
  <c r="G34" i="218"/>
  <c r="AG34" i="218"/>
  <c r="AQ34" i="218"/>
  <c r="BK34" i="218"/>
  <c r="CG34" i="218"/>
  <c r="A35" i="218"/>
  <c r="G35" i="218"/>
  <c r="AG35" i="218"/>
  <c r="AQ35" i="218"/>
  <c r="BK35" i="218"/>
  <c r="CG35" i="218"/>
  <c r="A36" i="218"/>
  <c r="G36" i="218"/>
  <c r="AG36" i="218"/>
  <c r="AQ36" i="218"/>
  <c r="BK36" i="218"/>
  <c r="CG36" i="218"/>
  <c r="A37" i="218"/>
  <c r="G37" i="218"/>
  <c r="AG37" i="218"/>
  <c r="AQ37" i="218"/>
  <c r="BK37" i="218"/>
  <c r="CG37" i="218"/>
  <c r="A38" i="218"/>
  <c r="G38" i="218"/>
  <c r="AG38" i="218"/>
  <c r="AQ38" i="218"/>
  <c r="BK38" i="218"/>
  <c r="CG38" i="218"/>
  <c r="A39" i="218"/>
  <c r="G39" i="218"/>
  <c r="AG39" i="218"/>
  <c r="AQ39" i="218"/>
  <c r="BK39" i="218"/>
  <c r="CG39" i="218"/>
  <c r="A40" i="218"/>
  <c r="G40" i="218"/>
  <c r="AG40" i="218"/>
  <c r="AQ40" i="218"/>
  <c r="BK40" i="218"/>
  <c r="CG40" i="218"/>
  <c r="A41" i="218"/>
  <c r="G41" i="218"/>
  <c r="AG41" i="218"/>
  <c r="AQ41" i="218"/>
  <c r="BK41" i="218"/>
  <c r="CG41" i="218"/>
  <c r="A42" i="218"/>
  <c r="G42" i="218"/>
  <c r="AG42" i="218"/>
  <c r="AQ42" i="218"/>
  <c r="BK42" i="218"/>
  <c r="CG42" i="218"/>
  <c r="A43" i="218"/>
  <c r="G43" i="218"/>
  <c r="AG43" i="218"/>
  <c r="AQ43" i="218"/>
  <c r="BK43" i="218"/>
  <c r="CG43" i="218"/>
  <c r="A44" i="218"/>
  <c r="G44" i="218"/>
  <c r="AG44" i="218"/>
  <c r="AQ44" i="218"/>
  <c r="BK44" i="218"/>
  <c r="CG44" i="218"/>
  <c r="A45" i="218"/>
  <c r="G45" i="218"/>
  <c r="AG45" i="218"/>
  <c r="AQ45" i="218"/>
  <c r="BK45" i="218"/>
  <c r="CG45" i="218"/>
  <c r="DD28" i="217"/>
  <c r="DD27" i="217"/>
  <c r="DD26" i="217"/>
  <c r="DD25" i="217"/>
  <c r="DD24" i="217"/>
  <c r="DD23" i="217"/>
  <c r="DD22" i="217"/>
  <c r="DD21" i="217"/>
  <c r="DD20" i="217"/>
  <c r="DD19" i="217"/>
  <c r="DD18" i="217"/>
  <c r="DD17" i="217"/>
  <c r="DD16" i="217"/>
  <c r="DD15" i="217"/>
  <c r="DD14" i="217"/>
  <c r="DD13" i="217"/>
  <c r="DD12" i="217"/>
  <c r="DD11" i="217"/>
  <c r="DD10" i="217"/>
  <c r="DD9" i="217"/>
  <c r="DD8" i="217"/>
  <c r="G25" i="217"/>
  <c r="AG25" i="217"/>
  <c r="AQ25" i="217"/>
  <c r="BK25" i="217"/>
  <c r="CG25" i="217"/>
  <c r="G26" i="217"/>
  <c r="AG26" i="217"/>
  <c r="AQ26" i="217"/>
  <c r="BK26" i="217"/>
  <c r="CG26" i="217"/>
  <c r="G27" i="217"/>
  <c r="AG27" i="217"/>
  <c r="AQ27" i="217"/>
  <c r="BK27" i="217"/>
  <c r="CG27" i="217"/>
  <c r="G28" i="217"/>
  <c r="AG28" i="217"/>
  <c r="AQ28" i="217"/>
  <c r="BK28" i="217"/>
  <c r="CG28" i="217"/>
  <c r="G17" i="217"/>
  <c r="AG17" i="217"/>
  <c r="AQ17" i="217"/>
  <c r="BK17" i="217"/>
  <c r="CG17" i="217"/>
  <c r="G18" i="217"/>
  <c r="AG18" i="217"/>
  <c r="AQ18" i="217"/>
  <c r="BK18" i="217"/>
  <c r="CG18" i="217"/>
  <c r="G19" i="217"/>
  <c r="AG19" i="217"/>
  <c r="AQ19" i="217"/>
  <c r="BK19" i="217"/>
  <c r="CG19" i="217"/>
  <c r="G20" i="217"/>
  <c r="AG20" i="217"/>
  <c r="AQ20" i="217"/>
  <c r="BK20" i="217"/>
  <c r="CG20" i="217"/>
  <c r="G21" i="217"/>
  <c r="AG21" i="217"/>
  <c r="AQ21" i="217"/>
  <c r="BK21" i="217"/>
  <c r="CG21" i="217"/>
  <c r="G22" i="217"/>
  <c r="AG22" i="217"/>
  <c r="AQ22" i="217"/>
  <c r="BK22" i="217"/>
  <c r="CG22" i="217"/>
  <c r="G23" i="217"/>
  <c r="AG23" i="217"/>
  <c r="AQ23" i="217"/>
  <c r="BK23" i="217"/>
  <c r="CG23" i="217"/>
  <c r="G24" i="217"/>
  <c r="AG24" i="217"/>
  <c r="AQ24" i="217"/>
  <c r="BK24" i="217"/>
  <c r="CG24" i="217"/>
  <c r="R37" i="215"/>
  <c r="R36" i="215"/>
  <c r="R35" i="215"/>
  <c r="R34" i="215"/>
  <c r="R33" i="215"/>
  <c r="R32" i="215"/>
  <c r="R31" i="215"/>
  <c r="R30" i="215"/>
  <c r="R29" i="215"/>
  <c r="R28" i="215"/>
  <c r="R27" i="215"/>
  <c r="R26" i="215"/>
  <c r="R25" i="215"/>
  <c r="R24" i="215"/>
  <c r="R23" i="215"/>
  <c r="R22" i="215"/>
  <c r="R21" i="215"/>
  <c r="R20" i="215"/>
  <c r="R19" i="215"/>
  <c r="R18" i="215"/>
  <c r="R17" i="215"/>
  <c r="B26" i="215"/>
  <c r="B27" i="215" s="1"/>
  <c r="B28" i="215" s="1"/>
  <c r="B29" i="215" s="1"/>
  <c r="B30" i="215" s="1"/>
  <c r="B31" i="215" s="1"/>
  <c r="B32" i="215" s="1"/>
  <c r="B33" i="215" s="1"/>
  <c r="B34" i="215" s="1"/>
  <c r="B35" i="215" s="1"/>
  <c r="B36" i="215" s="1"/>
  <c r="B37" i="215" s="1"/>
  <c r="K25" i="215"/>
  <c r="K26" i="215" s="1"/>
  <c r="K27" i="215" s="1"/>
  <c r="K28" i="215" s="1"/>
  <c r="K29" i="215" s="1"/>
  <c r="K30" i="215" s="1"/>
  <c r="K31" i="215" s="1"/>
  <c r="K32" i="215" s="1"/>
  <c r="K33" i="215" s="1"/>
  <c r="K34" i="215" s="1"/>
  <c r="K35" i="215" s="1"/>
  <c r="K36" i="215" s="1"/>
  <c r="K37" i="215" s="1"/>
  <c r="C37" i="215"/>
  <c r="D37" i="215"/>
  <c r="E37" i="215"/>
  <c r="I37" i="215"/>
  <c r="L37" i="215"/>
  <c r="O37" i="215"/>
  <c r="P37" i="215"/>
  <c r="C31" i="215"/>
  <c r="D31" i="215"/>
  <c r="E31" i="215"/>
  <c r="I31" i="215"/>
  <c r="L31" i="215"/>
  <c r="O31" i="215"/>
  <c r="P31" i="215"/>
  <c r="C32" i="215"/>
  <c r="D32" i="215"/>
  <c r="E32" i="215"/>
  <c r="I32" i="215"/>
  <c r="L32" i="215"/>
  <c r="O32" i="215"/>
  <c r="P32" i="215"/>
  <c r="C33" i="215"/>
  <c r="D33" i="215"/>
  <c r="E33" i="215"/>
  <c r="I33" i="215"/>
  <c r="L33" i="215"/>
  <c r="O33" i="215"/>
  <c r="P33" i="215"/>
  <c r="C34" i="215"/>
  <c r="D34" i="215"/>
  <c r="E34" i="215"/>
  <c r="I34" i="215"/>
  <c r="L34" i="215"/>
  <c r="O34" i="215"/>
  <c r="P34" i="215"/>
  <c r="C35" i="215"/>
  <c r="D35" i="215"/>
  <c r="E35" i="215"/>
  <c r="I35" i="215"/>
  <c r="L35" i="215"/>
  <c r="O35" i="215"/>
  <c r="P35" i="215"/>
  <c r="C36" i="215"/>
  <c r="D36" i="215"/>
  <c r="E36" i="215"/>
  <c r="I36" i="215"/>
  <c r="L36" i="215"/>
  <c r="O36" i="215"/>
  <c r="P36" i="215"/>
  <c r="I30" i="215"/>
  <c r="C26" i="215"/>
  <c r="D26" i="215"/>
  <c r="E26" i="215"/>
  <c r="I26" i="215"/>
  <c r="L26" i="215"/>
  <c r="O26" i="215"/>
  <c r="P26" i="215"/>
  <c r="C27" i="215"/>
  <c r="D27" i="215"/>
  <c r="E27" i="215"/>
  <c r="I27" i="215"/>
  <c r="L27" i="215"/>
  <c r="O27" i="215"/>
  <c r="P27" i="215"/>
  <c r="C28" i="215"/>
  <c r="D28" i="215"/>
  <c r="E28" i="215"/>
  <c r="I28" i="215"/>
  <c r="L28" i="215"/>
  <c r="O28" i="215"/>
  <c r="P28" i="215"/>
  <c r="C29" i="215"/>
  <c r="D29" i="215"/>
  <c r="E29" i="215"/>
  <c r="I29" i="215"/>
  <c r="L29" i="215"/>
  <c r="O29" i="215"/>
  <c r="P29" i="215"/>
  <c r="C30" i="215"/>
  <c r="D30" i="215"/>
  <c r="E30" i="215"/>
  <c r="L30" i="215"/>
  <c r="O30" i="215"/>
  <c r="P30" i="215"/>
  <c r="DD21" i="212"/>
  <c r="DD20" i="212"/>
  <c r="DD19" i="212"/>
  <c r="DD18" i="212"/>
  <c r="DD17" i="212"/>
  <c r="DD16" i="212"/>
  <c r="DD15" i="212"/>
  <c r="DD26" i="212"/>
  <c r="DD25" i="212"/>
  <c r="DD24" i="212"/>
  <c r="DD23" i="212"/>
  <c r="DD22" i="212"/>
  <c r="A39" i="212"/>
  <c r="DD39" i="212" s="1"/>
  <c r="AQ39" i="212"/>
  <c r="A40" i="212"/>
  <c r="DD40" i="212" s="1"/>
  <c r="AQ40" i="212"/>
  <c r="A41" i="212"/>
  <c r="DD41" i="212" s="1"/>
  <c r="AQ41" i="212"/>
  <c r="A42" i="212"/>
  <c r="DD42" i="212" s="1"/>
  <c r="AQ42" i="212"/>
  <c r="A31" i="212"/>
  <c r="DD31" i="212" s="1"/>
  <c r="AQ31" i="212"/>
  <c r="A32" i="212"/>
  <c r="DD32" i="212" s="1"/>
  <c r="AQ32" i="212"/>
  <c r="A33" i="212"/>
  <c r="DD33" i="212" s="1"/>
  <c r="AQ33" i="212"/>
  <c r="A34" i="212"/>
  <c r="DD34" i="212" s="1"/>
  <c r="AQ34" i="212"/>
  <c r="A35" i="212"/>
  <c r="DD35" i="212" s="1"/>
  <c r="AQ35" i="212"/>
  <c r="A36" i="212"/>
  <c r="DD36" i="212" s="1"/>
  <c r="AQ36" i="212"/>
  <c r="A37" i="212"/>
  <c r="DD37" i="212" s="1"/>
  <c r="AQ37" i="212"/>
  <c r="A38" i="212"/>
  <c r="DD38" i="212" s="1"/>
  <c r="AQ38" i="212"/>
  <c r="BG12" i="227"/>
  <c r="CM12" i="227" s="1"/>
  <c r="CR29" i="214"/>
  <c r="CR30" i="214"/>
  <c r="CR31" i="214"/>
  <c r="CR32" i="214"/>
  <c r="CR33" i="214"/>
  <c r="CR34" i="214"/>
  <c r="CR35" i="214"/>
  <c r="CR28" i="214"/>
  <c r="CR27" i="214"/>
  <c r="CR26" i="214"/>
  <c r="CR25" i="214"/>
  <c r="CR24" i="214"/>
  <c r="CR23" i="214"/>
  <c r="CR22" i="214"/>
  <c r="CR21" i="214"/>
  <c r="CR20" i="214"/>
  <c r="AU12" i="230"/>
  <c r="BJ12" i="230"/>
  <c r="CJ12" i="230"/>
  <c r="AU13" i="230"/>
  <c r="BJ13" i="230"/>
  <c r="CJ13" i="230"/>
  <c r="AU14" i="230"/>
  <c r="BJ14" i="230"/>
  <c r="CJ14" i="230"/>
  <c r="AU15" i="230"/>
  <c r="BJ15" i="230"/>
  <c r="CJ15" i="230"/>
  <c r="AU16" i="230"/>
  <c r="BJ16" i="230"/>
  <c r="CJ16" i="230"/>
  <c r="AU17" i="230"/>
  <c r="BJ17" i="230"/>
  <c r="CJ17" i="230"/>
  <c r="AU18" i="230"/>
  <c r="BJ18" i="230"/>
  <c r="CJ18" i="230"/>
  <c r="AU19" i="230"/>
  <c r="BJ19" i="230"/>
  <c r="CJ19" i="230"/>
  <c r="AU18" i="228"/>
  <c r="BJ18" i="228"/>
  <c r="CJ18" i="228"/>
  <c r="AU11" i="228"/>
  <c r="BJ11" i="228"/>
  <c r="CJ11" i="228"/>
  <c r="AU12" i="228"/>
  <c r="BJ12" i="228"/>
  <c r="CJ12" i="228"/>
  <c r="AU13" i="228"/>
  <c r="BJ13" i="228"/>
  <c r="CJ13" i="228"/>
  <c r="AU14" i="228"/>
  <c r="BJ14" i="228"/>
  <c r="CJ14" i="228"/>
  <c r="AU15" i="228"/>
  <c r="BJ15" i="228"/>
  <c r="CJ15" i="228"/>
  <c r="AU16" i="228"/>
  <c r="BJ16" i="228"/>
  <c r="CJ16" i="228"/>
  <c r="AU17" i="228"/>
  <c r="BJ17" i="228"/>
  <c r="CJ17" i="228"/>
  <c r="AQ39" i="225"/>
  <c r="BK39" i="225"/>
  <c r="CG39" i="225"/>
  <c r="DC39" i="225"/>
  <c r="AQ33" i="225"/>
  <c r="BK33" i="225"/>
  <c r="CG33" i="225"/>
  <c r="DC33" i="225"/>
  <c r="AQ34" i="225"/>
  <c r="BK34" i="225"/>
  <c r="CG34" i="225"/>
  <c r="DC34" i="225"/>
  <c r="AQ35" i="225"/>
  <c r="BK35" i="225"/>
  <c r="CG35" i="225"/>
  <c r="DC35" i="225"/>
  <c r="AQ36" i="225"/>
  <c r="BK36" i="225"/>
  <c r="CG36" i="225"/>
  <c r="DC36" i="225"/>
  <c r="AQ37" i="225"/>
  <c r="BK37" i="225"/>
  <c r="CG37" i="225"/>
  <c r="DC37" i="225"/>
  <c r="AQ38" i="225"/>
  <c r="BK38" i="225"/>
  <c r="CG38" i="225"/>
  <c r="DC38" i="225"/>
  <c r="AQ32" i="225"/>
  <c r="BK32" i="225"/>
  <c r="CG32" i="225"/>
  <c r="DC32" i="225"/>
  <c r="D12" i="224"/>
  <c r="E12" i="224"/>
  <c r="G12" i="224"/>
  <c r="D13" i="224"/>
  <c r="E13" i="224"/>
  <c r="G13" i="224"/>
  <c r="D14" i="224"/>
  <c r="E14" i="224"/>
  <c r="G14" i="224"/>
  <c r="D15" i="224"/>
  <c r="E15" i="224"/>
  <c r="G15" i="224"/>
  <c r="D8" i="224"/>
  <c r="E8" i="224"/>
  <c r="G8" i="224"/>
  <c r="D9" i="224"/>
  <c r="E9" i="224"/>
  <c r="G9" i="224"/>
  <c r="D10" i="224"/>
  <c r="E10" i="224"/>
  <c r="G10" i="224"/>
  <c r="D11" i="224"/>
  <c r="E11" i="224"/>
  <c r="G11" i="224"/>
  <c r="AQ17" i="223"/>
  <c r="BK17" i="223"/>
  <c r="CG17" i="223"/>
  <c r="AQ18" i="223"/>
  <c r="BK18" i="223"/>
  <c r="CG18" i="223"/>
  <c r="AQ11" i="223"/>
  <c r="BK11" i="223"/>
  <c r="CG11" i="223"/>
  <c r="AQ12" i="223"/>
  <c r="BK12" i="223"/>
  <c r="CG12" i="223"/>
  <c r="AQ13" i="223"/>
  <c r="BK13" i="223"/>
  <c r="CG13" i="223"/>
  <c r="AQ14" i="223"/>
  <c r="BK14" i="223"/>
  <c r="CG14" i="223"/>
  <c r="AQ15" i="223"/>
  <c r="BK15" i="223"/>
  <c r="CG15" i="223"/>
  <c r="AQ16" i="223"/>
  <c r="BK16" i="223"/>
  <c r="CG16" i="223"/>
  <c r="AQ29" i="221"/>
  <c r="BK29" i="221"/>
  <c r="CG29" i="221"/>
  <c r="AQ30" i="221"/>
  <c r="BK30" i="221"/>
  <c r="CG30" i="221"/>
  <c r="AQ31" i="221"/>
  <c r="BK31" i="221"/>
  <c r="CG31" i="221"/>
  <c r="AQ32" i="221"/>
  <c r="BK32" i="221"/>
  <c r="CG32" i="221"/>
  <c r="AQ33" i="221"/>
  <c r="BK33" i="221"/>
  <c r="CG33" i="221"/>
  <c r="AQ34" i="221"/>
  <c r="BK34" i="221"/>
  <c r="CG34" i="221"/>
  <c r="AQ35" i="221"/>
  <c r="BK35" i="221"/>
  <c r="CG35" i="221"/>
  <c r="AQ36" i="221"/>
  <c r="BK36" i="221"/>
  <c r="CG36" i="221"/>
  <c r="A10" i="220"/>
  <c r="A11" i="223" s="1"/>
  <c r="AQ10" i="220"/>
  <c r="BK10" i="220"/>
  <c r="CG10" i="220"/>
  <c r="A11" i="220"/>
  <c r="A30" i="221" s="1"/>
  <c r="AQ11" i="220"/>
  <c r="BK11" i="220"/>
  <c r="CG11" i="220"/>
  <c r="A12" i="220"/>
  <c r="A13" i="223" s="1"/>
  <c r="AQ12" i="220"/>
  <c r="BK12" i="220"/>
  <c r="CG12" i="220"/>
  <c r="A13" i="220"/>
  <c r="A11" i="224" s="1"/>
  <c r="AQ13" i="220"/>
  <c r="BK13" i="220"/>
  <c r="CG13" i="220"/>
  <c r="A14" i="220"/>
  <c r="A15" i="223" s="1"/>
  <c r="AQ14" i="220"/>
  <c r="BK14" i="220"/>
  <c r="CG14" i="220"/>
  <c r="A15" i="220"/>
  <c r="A34" i="221" s="1"/>
  <c r="AQ15" i="220"/>
  <c r="BK15" i="220"/>
  <c r="CG15" i="220"/>
  <c r="A16" i="220"/>
  <c r="A17" i="223" s="1"/>
  <c r="AQ16" i="220"/>
  <c r="BK16" i="220"/>
  <c r="CG16" i="220"/>
  <c r="A17" i="220"/>
  <c r="A15" i="224" s="1"/>
  <c r="AQ17" i="220"/>
  <c r="BK17" i="220"/>
  <c r="CG17" i="220"/>
  <c r="A9" i="220"/>
  <c r="A28" i="221" s="1"/>
  <c r="A31" i="218"/>
  <c r="AQ31" i="218"/>
  <c r="BK31" i="218"/>
  <c r="CG31" i="218"/>
  <c r="A32" i="218"/>
  <c r="AQ32" i="218"/>
  <c r="BK32" i="218"/>
  <c r="CG32" i="218"/>
  <c r="A33" i="218"/>
  <c r="AQ33" i="218"/>
  <c r="BK33" i="218"/>
  <c r="CG33" i="218"/>
  <c r="A26" i="218"/>
  <c r="AQ26" i="218"/>
  <c r="BK26" i="218"/>
  <c r="CG26" i="218"/>
  <c r="A27" i="218"/>
  <c r="AQ27" i="218"/>
  <c r="BK27" i="218"/>
  <c r="CG27" i="218"/>
  <c r="A28" i="218"/>
  <c r="AQ28" i="218"/>
  <c r="BK28" i="218"/>
  <c r="CG28" i="218"/>
  <c r="A29" i="218"/>
  <c r="AQ29" i="218"/>
  <c r="BK29" i="218"/>
  <c r="CG29" i="218"/>
  <c r="A30" i="218"/>
  <c r="AQ30" i="218"/>
  <c r="BK30" i="218"/>
  <c r="CG30" i="218"/>
  <c r="A25" i="218"/>
  <c r="G9" i="217"/>
  <c r="G26" i="218" s="1"/>
  <c r="G10" i="217"/>
  <c r="G11" i="220" s="1"/>
  <c r="G11" i="217"/>
  <c r="G28" i="218" s="1"/>
  <c r="G12" i="217"/>
  <c r="G13" i="220" s="1"/>
  <c r="G13" i="217"/>
  <c r="G30" i="218" s="1"/>
  <c r="G14" i="217"/>
  <c r="G15" i="220" s="1"/>
  <c r="G15" i="217"/>
  <c r="G32" i="218" s="1"/>
  <c r="G16" i="217"/>
  <c r="G17" i="220" s="1"/>
  <c r="G8" i="217"/>
  <c r="G25" i="218" s="1"/>
  <c r="AG9" i="217"/>
  <c r="AG10" i="220" s="1"/>
  <c r="AG10" i="217"/>
  <c r="AG11" i="220" s="1"/>
  <c r="AG11" i="217"/>
  <c r="AG12" i="220" s="1"/>
  <c r="AG12" i="217"/>
  <c r="AG13" i="220" s="1"/>
  <c r="AG13" i="217"/>
  <c r="AG14" i="220" s="1"/>
  <c r="AG14" i="217"/>
  <c r="AG15" i="220" s="1"/>
  <c r="AG15" i="217"/>
  <c r="AG16" i="220" s="1"/>
  <c r="AG16" i="217"/>
  <c r="AG17" i="220" s="1"/>
  <c r="AG8" i="217"/>
  <c r="AG25" i="218" s="1"/>
  <c r="AQ16" i="217"/>
  <c r="BK16" i="217"/>
  <c r="CG16" i="217"/>
  <c r="AQ14" i="217"/>
  <c r="BK14" i="217"/>
  <c r="CG14" i="217"/>
  <c r="AQ15" i="217"/>
  <c r="BK15" i="217"/>
  <c r="CG15" i="217"/>
  <c r="AQ10" i="217"/>
  <c r="BK10" i="217"/>
  <c r="CG10" i="217"/>
  <c r="AQ11" i="217"/>
  <c r="BK11" i="217"/>
  <c r="CG11" i="217"/>
  <c r="AQ12" i="217"/>
  <c r="BK12" i="217"/>
  <c r="CG12" i="217"/>
  <c r="AQ13" i="217"/>
  <c r="BK13" i="217"/>
  <c r="CG13" i="217"/>
  <c r="AQ9" i="217"/>
  <c r="BK9" i="217"/>
  <c r="CG9" i="217"/>
  <c r="AG18" i="223" l="1"/>
  <c r="AG36" i="221"/>
  <c r="AG31" i="221"/>
  <c r="AG13" i="223"/>
  <c r="AG33" i="221"/>
  <c r="AG15" i="223"/>
  <c r="AG29" i="221"/>
  <c r="AG11" i="223"/>
  <c r="G34" i="221"/>
  <c r="G16" i="223"/>
  <c r="G30" i="221"/>
  <c r="G12" i="223"/>
  <c r="G32" i="221"/>
  <c r="G14" i="223"/>
  <c r="AG14" i="223"/>
  <c r="AG32" i="221"/>
  <c r="AG35" i="221"/>
  <c r="AG17" i="223"/>
  <c r="G36" i="221"/>
  <c r="G18" i="223"/>
  <c r="AG16" i="223"/>
  <c r="AG34" i="221"/>
  <c r="AG12" i="223"/>
  <c r="AG30" i="221"/>
  <c r="A38" i="225"/>
  <c r="A17" i="228"/>
  <c r="A18" i="230" s="1"/>
  <c r="A15" i="228"/>
  <c r="A16" i="230" s="1"/>
  <c r="A36" i="225"/>
  <c r="A34" i="225"/>
  <c r="A13" i="228"/>
  <c r="A14" i="230" s="1"/>
  <c r="A11" i="228"/>
  <c r="A12" i="230" s="1"/>
  <c r="A32" i="225"/>
  <c r="AG29" i="218"/>
  <c r="AG27" i="218"/>
  <c r="AG33" i="218"/>
  <c r="AG31" i="218"/>
  <c r="G9" i="220"/>
  <c r="G16" i="220"/>
  <c r="G14" i="220"/>
  <c r="G12" i="220"/>
  <c r="G10" i="220"/>
  <c r="A35" i="221"/>
  <c r="A33" i="221"/>
  <c r="A31" i="221"/>
  <c r="A29" i="221"/>
  <c r="A7" i="224"/>
  <c r="A14" i="224"/>
  <c r="A10" i="224"/>
  <c r="G29" i="218"/>
  <c r="G27" i="218"/>
  <c r="G33" i="218"/>
  <c r="G31" i="218"/>
  <c r="AG9" i="220"/>
  <c r="A10" i="223"/>
  <c r="A16" i="223"/>
  <c r="A14" i="223"/>
  <c r="A12" i="223"/>
  <c r="A18" i="223"/>
  <c r="A13" i="224"/>
  <c r="A9" i="224"/>
  <c r="AG30" i="218"/>
  <c r="AG28" i="218"/>
  <c r="AG26" i="218"/>
  <c r="AG32" i="218"/>
  <c r="A36" i="221"/>
  <c r="A32" i="221"/>
  <c r="A12" i="224"/>
  <c r="A8" i="224"/>
  <c r="O18" i="215"/>
  <c r="O19" i="215"/>
  <c r="O20" i="215"/>
  <c r="O21" i="215"/>
  <c r="O22" i="215"/>
  <c r="O23" i="215"/>
  <c r="O24" i="215"/>
  <c r="O25" i="215"/>
  <c r="P18" i="215"/>
  <c r="P19" i="215"/>
  <c r="P20" i="215"/>
  <c r="P21" i="215"/>
  <c r="P22" i="215"/>
  <c r="P23" i="215"/>
  <c r="P24" i="215"/>
  <c r="P25" i="215"/>
  <c r="P17" i="215"/>
  <c r="L18" i="215"/>
  <c r="L19" i="215"/>
  <c r="L20" i="215"/>
  <c r="L21" i="215"/>
  <c r="L22" i="215"/>
  <c r="L23" i="215"/>
  <c r="L24" i="215"/>
  <c r="L25" i="215"/>
  <c r="I18" i="215"/>
  <c r="I19" i="215"/>
  <c r="I20" i="215"/>
  <c r="I21" i="215"/>
  <c r="I22" i="215"/>
  <c r="I23" i="215"/>
  <c r="I24" i="215"/>
  <c r="I25" i="215"/>
  <c r="E18" i="215"/>
  <c r="E19" i="215"/>
  <c r="E20" i="215"/>
  <c r="E21" i="215"/>
  <c r="E22" i="215"/>
  <c r="E23" i="215"/>
  <c r="E24" i="215"/>
  <c r="E25" i="215"/>
  <c r="D19" i="215"/>
  <c r="D20" i="215"/>
  <c r="D21" i="215"/>
  <c r="D22" i="215"/>
  <c r="D23" i="215"/>
  <c r="D24" i="215"/>
  <c r="D25" i="215"/>
  <c r="D18" i="215"/>
  <c r="C18" i="215"/>
  <c r="C19" i="215"/>
  <c r="C20" i="215"/>
  <c r="C21" i="215"/>
  <c r="C22" i="215"/>
  <c r="C23" i="215"/>
  <c r="C24" i="215"/>
  <c r="C25" i="215"/>
  <c r="C17" i="215"/>
  <c r="B25" i="215"/>
  <c r="B24" i="215"/>
  <c r="B23" i="215"/>
  <c r="B22" i="215"/>
  <c r="B21" i="215"/>
  <c r="B20" i="215"/>
  <c r="B19" i="215"/>
  <c r="B18" i="215"/>
  <c r="A23" i="212"/>
  <c r="AQ23" i="212"/>
  <c r="A24" i="212"/>
  <c r="AQ24" i="212"/>
  <c r="A25" i="212"/>
  <c r="AQ25" i="212"/>
  <c r="A26" i="212"/>
  <c r="AQ26" i="212"/>
  <c r="A27" i="212"/>
  <c r="DD27" i="212" s="1"/>
  <c r="AQ27" i="212"/>
  <c r="A28" i="212"/>
  <c r="DD28" i="212" s="1"/>
  <c r="AQ28" i="212"/>
  <c r="A29" i="212"/>
  <c r="DD29" i="212" s="1"/>
  <c r="AQ29" i="212"/>
  <c r="A30" i="212"/>
  <c r="DD30" i="212" s="1"/>
  <c r="AQ30" i="212"/>
  <c r="A39" i="225" l="1"/>
  <c r="A18" i="228"/>
  <c r="A19" i="230" s="1"/>
  <c r="A14" i="228"/>
  <c r="A15" i="230" s="1"/>
  <c r="A35" i="225"/>
  <c r="G31" i="221"/>
  <c r="G13" i="223"/>
  <c r="G18" i="228"/>
  <c r="G19" i="230" s="1"/>
  <c r="C15" i="224"/>
  <c r="G39" i="225"/>
  <c r="G12" i="228"/>
  <c r="G13" i="230" s="1"/>
  <c r="G33" i="225"/>
  <c r="C9" i="224"/>
  <c r="AG32" i="225"/>
  <c r="B8" i="224"/>
  <c r="AH11" i="228"/>
  <c r="AH12" i="230" s="1"/>
  <c r="AG34" i="225"/>
  <c r="AH13" i="228"/>
  <c r="AH14" i="230" s="1"/>
  <c r="B10" i="224"/>
  <c r="A37" i="225"/>
  <c r="A16" i="228"/>
  <c r="A17" i="230" s="1"/>
  <c r="G33" i="221"/>
  <c r="G15" i="223"/>
  <c r="AH12" i="228"/>
  <c r="AH13" i="230" s="1"/>
  <c r="B9" i="224"/>
  <c r="AG33" i="225"/>
  <c r="B11" i="224"/>
  <c r="AH14" i="228"/>
  <c r="AH15" i="230" s="1"/>
  <c r="AG35" i="225"/>
  <c r="A31" i="225"/>
  <c r="A10" i="228"/>
  <c r="A11" i="230" s="1"/>
  <c r="G35" i="221"/>
  <c r="G17" i="223"/>
  <c r="AG38" i="225"/>
  <c r="AH17" i="228"/>
  <c r="AH18" i="230" s="1"/>
  <c r="B14" i="224"/>
  <c r="G14" i="228"/>
  <c r="G15" i="230" s="1"/>
  <c r="G35" i="225"/>
  <c r="C11" i="224"/>
  <c r="G16" i="228"/>
  <c r="G17" i="230" s="1"/>
  <c r="G37" i="225"/>
  <c r="C13" i="224"/>
  <c r="AG36" i="225"/>
  <c r="B12" i="224"/>
  <c r="AH15" i="228"/>
  <c r="AH16" i="230" s="1"/>
  <c r="A33" i="225"/>
  <c r="A12" i="228"/>
  <c r="A13" i="230" s="1"/>
  <c r="AG10" i="223"/>
  <c r="AG28" i="221"/>
  <c r="G29" i="221"/>
  <c r="G11" i="223"/>
  <c r="G28" i="221"/>
  <c r="G10" i="223"/>
  <c r="AH16" i="228"/>
  <c r="AH17" i="230" s="1"/>
  <c r="B13" i="224"/>
  <c r="AG37" i="225"/>
  <c r="AG39" i="225"/>
  <c r="B15" i="224"/>
  <c r="AH18" i="228"/>
  <c r="AH19" i="230" s="1"/>
  <c r="L17" i="215"/>
  <c r="G32" i="225" l="1"/>
  <c r="G11" i="228"/>
  <c r="G12" i="230" s="1"/>
  <c r="C8" i="224"/>
  <c r="G15" i="228"/>
  <c r="G16" i="230" s="1"/>
  <c r="C12" i="224"/>
  <c r="G36" i="225"/>
  <c r="C10" i="224"/>
  <c r="G34" i="225"/>
  <c r="G13" i="228"/>
  <c r="G14" i="230" s="1"/>
  <c r="G10" i="228"/>
  <c r="G11" i="230" s="1"/>
  <c r="C7" i="224"/>
  <c r="G31" i="225"/>
  <c r="C14" i="224"/>
  <c r="G38" i="225"/>
  <c r="G17" i="228"/>
  <c r="G18" i="230" s="1"/>
  <c r="AG31" i="225"/>
  <c r="B7" i="224"/>
  <c r="AH10" i="228"/>
  <c r="AH11" i="230" s="1"/>
  <c r="A59" i="225"/>
  <c r="A56" i="225"/>
  <c r="A54" i="225" l="1"/>
  <c r="A7" i="230" l="1"/>
  <c r="A12" i="227"/>
  <c r="B17" i="215"/>
  <c r="A14" i="214"/>
  <c r="A24" i="1" l="1"/>
  <c r="AP11" i="226" l="1"/>
  <c r="AP9" i="225"/>
  <c r="AO8" i="222"/>
  <c r="AO9" i="221"/>
  <c r="AL11" i="219"/>
  <c r="AP12" i="218"/>
  <c r="A8" i="227" l="1"/>
  <c r="DC31" i="225" l="1"/>
  <c r="A26" i="1"/>
  <c r="BJ11" i="230" l="1"/>
  <c r="BJ10" i="228"/>
  <c r="BK31" i="225"/>
  <c r="E7" i="224"/>
  <c r="BK10" i="223"/>
  <c r="BK28" i="221"/>
  <c r="BK9" i="220"/>
  <c r="BK25" i="218"/>
  <c r="BK8" i="217"/>
  <c r="I17" i="215"/>
  <c r="AP17" i="214"/>
  <c r="A22" i="212"/>
  <c r="O17" i="215" l="1"/>
  <c r="AU11" i="230" l="1"/>
  <c r="AU10" i="228"/>
  <c r="AQ31" i="225"/>
  <c r="D7" i="224"/>
  <c r="AQ10" i="223"/>
  <c r="AQ28" i="221"/>
  <c r="AO13" i="221"/>
  <c r="AQ9" i="220"/>
  <c r="AQ25" i="218"/>
  <c r="AQ8" i="217"/>
  <c r="D17" i="215"/>
  <c r="E17" i="215" l="1"/>
  <c r="M9" i="215"/>
  <c r="CR17" i="214"/>
  <c r="CG17" i="214"/>
  <c r="J17" i="214"/>
  <c r="CI40" i="214"/>
  <c r="CI23" i="213"/>
  <c r="CI46" i="212"/>
  <c r="AQ15" i="212"/>
  <c r="AQ22" i="212"/>
  <c r="CI23" i="6"/>
  <c r="CJ51" i="1"/>
  <c r="AK18" i="1"/>
  <c r="CG18" i="214" l="1"/>
  <c r="CR18" i="214" s="1"/>
  <c r="CG19" i="214"/>
  <c r="CR19" i="214" s="1"/>
  <c r="Z39" i="230"/>
  <c r="A38" i="230"/>
  <c r="A6" i="230"/>
  <c r="CH39" i="230"/>
  <c r="BI38" i="230"/>
  <c r="CJ11" i="230"/>
  <c r="CF4" i="230"/>
  <c r="A7" i="229"/>
  <c r="CH24" i="229"/>
  <c r="Z24" i="229"/>
  <c r="BI23" i="229"/>
  <c r="A23" i="229"/>
  <c r="CJ15" i="229"/>
  <c r="A15" i="229"/>
  <c r="CJ13" i="229"/>
  <c r="A13" i="229"/>
  <c r="CJ11" i="229"/>
  <c r="A11" i="229"/>
  <c r="CF4" i="229"/>
  <c r="BC1" i="229"/>
  <c r="CJ10" i="228"/>
  <c r="A6" i="228"/>
  <c r="CH45" i="228"/>
  <c r="Z45" i="228"/>
  <c r="BI44" i="228"/>
  <c r="A44" i="228"/>
  <c r="CJ36" i="228"/>
  <c r="A36" i="228"/>
  <c r="CJ34" i="228"/>
  <c r="A34" i="228"/>
  <c r="CJ32" i="228"/>
  <c r="A32" i="228"/>
  <c r="CF4" i="228"/>
  <c r="BC1" i="228"/>
  <c r="A6" i="227"/>
  <c r="CF4" i="227"/>
  <c r="CH26" i="227"/>
  <c r="Z26" i="227"/>
  <c r="BI25" i="227"/>
  <c r="A25" i="227"/>
  <c r="CJ18" i="227"/>
  <c r="A18" i="227"/>
  <c r="CJ16" i="227"/>
  <c r="A16" i="227"/>
  <c r="CJ14" i="227"/>
  <c r="A14" i="227"/>
  <c r="BC1" i="227"/>
  <c r="A91" i="226"/>
  <c r="A79" i="226"/>
  <c r="A76" i="226"/>
  <c r="A41" i="226"/>
  <c r="A44" i="226"/>
  <c r="A24" i="226"/>
  <c r="CH108" i="226"/>
  <c r="Z108" i="226"/>
  <c r="BI107" i="226"/>
  <c r="A107" i="226"/>
  <c r="CJ99" i="226"/>
  <c r="A99" i="226"/>
  <c r="CJ97" i="226"/>
  <c r="A97" i="226"/>
  <c r="CJ95" i="226"/>
  <c r="A95" i="226"/>
  <c r="BP51" i="226"/>
  <c r="S51" i="226"/>
  <c r="A32" i="226"/>
  <c r="A29" i="226"/>
  <c r="A21" i="226"/>
  <c r="AP15" i="226"/>
  <c r="AP13" i="226"/>
  <c r="A4" i="226"/>
  <c r="BC1" i="226"/>
  <c r="A3" i="225"/>
  <c r="A71" i="225"/>
  <c r="A70" i="225"/>
  <c r="A67" i="225"/>
  <c r="A66" i="225"/>
  <c r="A63" i="225"/>
  <c r="A62" i="225"/>
  <c r="CG31" i="225"/>
  <c r="H20" i="225"/>
  <c r="AP13" i="225"/>
  <c r="AP11" i="225"/>
  <c r="A5" i="225"/>
  <c r="I33" i="224"/>
  <c r="I29" i="224"/>
  <c r="G7" i="224"/>
  <c r="A3" i="224"/>
  <c r="A2" i="224"/>
  <c r="I31" i="224"/>
  <c r="A37" i="223"/>
  <c r="A36" i="223"/>
  <c r="AW1" i="223"/>
  <c r="A41" i="223"/>
  <c r="A40" i="223"/>
  <c r="A33" i="223"/>
  <c r="A32" i="223"/>
  <c r="CG10" i="223"/>
  <c r="A6" i="223"/>
  <c r="BU5" i="223"/>
  <c r="A45" i="222"/>
  <c r="CJ45" i="222"/>
  <c r="A41" i="222"/>
  <c r="A30" i="222"/>
  <c r="A27" i="222"/>
  <c r="A18" i="222"/>
  <c r="AO10" i="222"/>
  <c r="CF4" i="222"/>
  <c r="CJ47" i="222"/>
  <c r="A47" i="222"/>
  <c r="CJ43" i="222"/>
  <c r="A43" i="222"/>
  <c r="A24" i="222"/>
  <c r="A21" i="222"/>
  <c r="AO12" i="222"/>
  <c r="A4" i="222"/>
  <c r="BC1" i="222"/>
  <c r="A64" i="221"/>
  <c r="A63" i="221"/>
  <c r="A54" i="221"/>
  <c r="H20" i="221"/>
  <c r="AO11" i="221"/>
  <c r="A5" i="221"/>
  <c r="A3" i="221"/>
  <c r="A68" i="221"/>
  <c r="A67" i="221"/>
  <c r="A60" i="221"/>
  <c r="A59" i="221"/>
  <c r="CG28" i="221"/>
  <c r="BU5" i="221"/>
  <c r="A37" i="220"/>
  <c r="A36" i="220"/>
  <c r="BU4" i="220"/>
  <c r="A41" i="220"/>
  <c r="A40" i="220"/>
  <c r="A33" i="220"/>
  <c r="A32" i="220"/>
  <c r="CG9" i="220"/>
  <c r="A5" i="220"/>
  <c r="CH66" i="219"/>
  <c r="BI65" i="219"/>
  <c r="Z66" i="219"/>
  <c r="A65" i="219"/>
  <c r="A57" i="219"/>
  <c r="CJ57" i="219"/>
  <c r="CJ55" i="219"/>
  <c r="A55" i="219"/>
  <c r="CJ53" i="219"/>
  <c r="A53" i="219"/>
  <c r="A49" i="219"/>
  <c r="AS42" i="219"/>
  <c r="AS40" i="219"/>
  <c r="A35" i="219"/>
  <c r="A32" i="219"/>
  <c r="A29" i="219"/>
  <c r="A24" i="219"/>
  <c r="A21" i="219"/>
  <c r="AL15" i="219"/>
  <c r="AL13" i="219"/>
  <c r="CF4" i="219"/>
  <c r="A4" i="219"/>
  <c r="A38" i="219"/>
  <c r="BC1" i="219"/>
  <c r="CJ60" i="218"/>
  <c r="CJ58" i="218"/>
  <c r="CJ56" i="218"/>
  <c r="A50" i="218"/>
  <c r="I47" i="218"/>
  <c r="CG25" i="218"/>
  <c r="A20" i="218"/>
  <c r="A18" i="218"/>
  <c r="AP16" i="218"/>
  <c r="AP14" i="218"/>
  <c r="BB8" i="218"/>
  <c r="BB6" i="218"/>
  <c r="DH6" i="218" s="1"/>
  <c r="BB4" i="218"/>
  <c r="DH4" i="218" s="1"/>
  <c r="A4" i="218"/>
  <c r="BB2" i="218"/>
  <c r="BC1" i="218"/>
  <c r="CG8" i="217"/>
  <c r="A4" i="217"/>
  <c r="A39" i="217"/>
  <c r="A38" i="217"/>
  <c r="A35" i="217"/>
  <c r="A34" i="217"/>
  <c r="A31" i="217"/>
  <c r="A30" i="217"/>
  <c r="A54" i="216"/>
  <c r="A53" i="216"/>
  <c r="A46" i="216"/>
  <c r="A50" i="216"/>
  <c r="A49" i="216"/>
  <c r="A45" i="216"/>
  <c r="A42" i="216"/>
  <c r="A13" i="216"/>
  <c r="A11" i="216"/>
  <c r="A7" i="216"/>
  <c r="A6" i="216"/>
  <c r="BC1" i="216"/>
  <c r="A4" i="216"/>
  <c r="I41" i="215"/>
  <c r="I39" i="215"/>
  <c r="M7" i="215"/>
  <c r="V7" i="215" s="1"/>
  <c r="M5" i="215"/>
  <c r="N1" i="215"/>
  <c r="V9" i="215"/>
  <c r="A7" i="215"/>
  <c r="CI38" i="214"/>
  <c r="BA11" i="214"/>
  <c r="BA9" i="214"/>
  <c r="DH9" i="214" s="1"/>
  <c r="BA7" i="214"/>
  <c r="DH7" i="214" s="1"/>
  <c r="A7" i="214"/>
  <c r="BA5" i="214"/>
  <c r="CC4" i="214"/>
  <c r="P4" i="215" s="1"/>
  <c r="M11" i="215" s="1"/>
  <c r="BC1" i="214"/>
  <c r="CI21" i="213"/>
  <c r="BA11" i="213"/>
  <c r="BA9" i="213"/>
  <c r="DH9" i="213" s="1"/>
  <c r="BA7" i="213"/>
  <c r="DH7" i="213" s="1"/>
  <c r="A7" i="213"/>
  <c r="BA5" i="213"/>
  <c r="CC4" i="213"/>
  <c r="BC1" i="213"/>
  <c r="CI44" i="212"/>
  <c r="BA11" i="212"/>
  <c r="BA9" i="212"/>
  <c r="DH9" i="212" s="1"/>
  <c r="BA7" i="212"/>
  <c r="DH7" i="212" s="1"/>
  <c r="A7" i="212"/>
  <c r="BA5" i="212"/>
  <c r="CC4" i="212"/>
  <c r="BC1" i="212"/>
  <c r="CI21" i="6"/>
  <c r="BA7" i="6"/>
  <c r="BA5" i="6"/>
  <c r="BC1" i="6"/>
  <c r="CJ49" i="1"/>
  <c r="A25" i="1"/>
  <c r="AK12" i="1"/>
  <c r="AK14" i="1"/>
  <c r="AK16" i="1"/>
  <c r="A4" i="1"/>
  <c r="BB4" i="1"/>
  <c r="BB2" i="1"/>
  <c r="BC1" i="1"/>
  <c r="CJ47" i="1" l="1"/>
  <c r="BB6" i="1" l="1"/>
  <c r="A14" i="100" l="1"/>
  <c r="A29" i="1" l="1"/>
  <c r="BA9" i="6" l="1"/>
  <c r="A18" i="100"/>
  <c r="G6" i="108" l="1"/>
  <c r="DH9" i="6" l="1"/>
  <c r="DH6" i="1"/>
  <c r="A4" i="107" l="1"/>
  <c r="F4" i="107"/>
  <c r="CJ45" i="1" l="1"/>
  <c r="DG13" i="142" l="1"/>
  <c r="DG6" i="142"/>
  <c r="DG4" i="142"/>
  <c r="DG2" i="142"/>
  <c r="A4" i="142"/>
  <c r="BA11" i="6" l="1"/>
  <c r="DH7" i="6"/>
  <c r="A7" i="6"/>
  <c r="DH4" i="1"/>
  <c r="G8" i="108" l="1"/>
  <c r="G4" i="108"/>
  <c r="B4" i="108"/>
  <c r="H21" i="108"/>
  <c r="CC4" i="6"/>
  <c r="BB8" i="1"/>
  <c r="A22" i="100"/>
  <c r="A21" i="100"/>
</calcChain>
</file>

<file path=xl/sharedStrings.xml><?xml version="1.0" encoding="utf-8"?>
<sst xmlns="http://schemas.openxmlformats.org/spreadsheetml/2006/main" count="1089" uniqueCount="456">
  <si>
    <t>(город)</t>
  </si>
  <si>
    <t>(участок)</t>
  </si>
  <si>
    <t>(заказчик)</t>
  </si>
  <si>
    <t>(дата)</t>
  </si>
  <si>
    <t>Комиссия в составе:</t>
  </si>
  <si>
    <t>(организация, должность, фамилия, имя, отчество)</t>
  </si>
  <si>
    <t>(проектная организация)</t>
  </si>
  <si>
    <t>(Подпись)</t>
  </si>
  <si>
    <t>5. Индивидуальные испытания электрооборудования</t>
  </si>
  <si>
    <t>Приняли:</t>
  </si>
  <si>
    <t>№</t>
  </si>
  <si>
    <t>п.п.</t>
  </si>
  <si>
    <t>Причина изменений</t>
  </si>
  <si>
    <t>Состав изменений и</t>
  </si>
  <si>
    <t>отступлений</t>
  </si>
  <si>
    <t>Состав документации</t>
  </si>
  <si>
    <t>Примечание</t>
  </si>
  <si>
    <t>Приложение 2</t>
  </si>
  <si>
    <t>Приложение 1</t>
  </si>
  <si>
    <t>Приложение 3</t>
  </si>
  <si>
    <t>Недоделки</t>
  </si>
  <si>
    <t>Срок устранения</t>
  </si>
  <si>
    <t>Кто устраняет</t>
  </si>
  <si>
    <t>(объект)</t>
  </si>
  <si>
    <t>8. Заключение.</t>
  </si>
  <si>
    <t xml:space="preserve">8.1. Электромонтажные работы выполнены по проектной документации согласно требованиям </t>
  </si>
  <si>
    <t>а) организации работы рабочей комиссии о приемки оборудования после индивидуальных испытаний;</t>
  </si>
  <si>
    <t>(электромонтажная организация)</t>
  </si>
  <si>
    <t>(подразделение)</t>
  </si>
  <si>
    <t>(подпись)</t>
  </si>
  <si>
    <t>(расшифровка подписи)</t>
  </si>
  <si>
    <t>6. Остающиеся недостатки, не препятствующие комплексному опробованию, и сроки их</t>
  </si>
  <si>
    <t>б) непосредственной передачи электроустановки заказчику (генподрядчику) в эксплуатацию.</t>
  </si>
  <si>
    <t>Производитель работ</t>
  </si>
  <si>
    <t>8.2. Настоящий Акт является основанием для &lt;*&gt;:</t>
  </si>
  <si>
    <t>Ведомость электромонтажных недоделок, не препятствующих комплексному опробованию</t>
  </si>
  <si>
    <t xml:space="preserve"> </t>
  </si>
  <si>
    <t>-</t>
  </si>
  <si>
    <t>Сдали:</t>
  </si>
  <si>
    <t>АКТ</t>
  </si>
  <si>
    <t>ТЕХНИЧЕСКАЯ ДОКУМЕНТАЦИЯ</t>
  </si>
  <si>
    <t>ПО СДАЧЕ-ПРИЕМКЕ ЭЛЕКТРОМОНТАЖНЫХ РАБОТ</t>
  </si>
  <si>
    <t>(Заказчик)</t>
  </si>
  <si>
    <t>Санкт-Петербург</t>
  </si>
  <si>
    <t>М.П.</t>
  </si>
  <si>
    <t>Акт технической готовности электромонтажных работ</t>
  </si>
  <si>
    <t>Ведомость изменений и отступлений от проекта</t>
  </si>
  <si>
    <t xml:space="preserve">      2. Электромонтажные работы выполнены в соответствии с проектом, разработанным</t>
  </si>
  <si>
    <t>Испытания произвел</t>
  </si>
  <si>
    <t>С-0</t>
  </si>
  <si>
    <t>В-0</t>
  </si>
  <si>
    <t>А-0</t>
  </si>
  <si>
    <t>А-С</t>
  </si>
  <si>
    <t>Б-С</t>
  </si>
  <si>
    <t>А-Б</t>
  </si>
  <si>
    <t>Заключение</t>
  </si>
  <si>
    <t>Сопротивление изоляции,  мОм</t>
  </si>
  <si>
    <t>Наименование линии и ее параметры</t>
  </si>
  <si>
    <t xml:space="preserve">на  напряжение </t>
  </si>
  <si>
    <t>,</t>
  </si>
  <si>
    <t xml:space="preserve">заводской номер </t>
  </si>
  <si>
    <t xml:space="preserve">Сопротивление изоляции замерено </t>
  </si>
  <si>
    <t>Место прокладки</t>
  </si>
  <si>
    <t>ПРОТОКОЛ                                                                  ИЗМЕРЕНИЯ СОПРОТИВЛЕНИЯ ИЗОЛЯЦИИ</t>
  </si>
  <si>
    <t>Строительство учебного комплекса ОАО "Ленэнерго"в пос. Терволово Гатчинского муниципального р-н, ЛО Подстанционный полигон учебного комплекса ОАО "Ленэнерго"  кабельная линия 110 кВ</t>
  </si>
  <si>
    <t>Форма 13</t>
  </si>
  <si>
    <t>Фамилия и подпись исполнителя</t>
  </si>
  <si>
    <t>Фаза С соответсвует</t>
  </si>
  <si>
    <t>Фаза В соответсвует</t>
  </si>
  <si>
    <t>Фаза А соответсвует</t>
  </si>
  <si>
    <t>Обозначение шинопровода, номер по кабельному журналу</t>
  </si>
  <si>
    <t>Тип шинопровода, марка кабеля</t>
  </si>
  <si>
    <t xml:space="preserve">  ФАЗИРОВКА КАБЕЛЬНЫХ ЛИНИЙ</t>
  </si>
  <si>
    <t>ПРОТОКОЛ</t>
  </si>
  <si>
    <t>Форма 14</t>
  </si>
  <si>
    <t xml:space="preserve">«       »          </t>
  </si>
  <si>
    <t>КТО</t>
  </si>
  <si>
    <t>Должность</t>
  </si>
  <si>
    <t>Фамилия Имя Отчество</t>
  </si>
  <si>
    <t>ФИО</t>
  </si>
  <si>
    <t>Заказчик</t>
  </si>
  <si>
    <t>Генподрядчик</t>
  </si>
  <si>
    <t>Монтажная организация</t>
  </si>
  <si>
    <t>Проектировщик</t>
  </si>
  <si>
    <t>Общая информация</t>
  </si>
  <si>
    <t>Город</t>
  </si>
  <si>
    <t>Год</t>
  </si>
  <si>
    <t xml:space="preserve">Эксплуатация </t>
  </si>
  <si>
    <t>Объект</t>
  </si>
  <si>
    <t xml:space="preserve">Проект </t>
  </si>
  <si>
    <t>Дата составления акта</t>
  </si>
  <si>
    <t>(перечень, основные технические характеристики, физические объемы)</t>
  </si>
  <si>
    <t>СИП-2А 3х120+1х95</t>
  </si>
  <si>
    <t>соотв.</t>
  </si>
  <si>
    <t>отсутствуют</t>
  </si>
  <si>
    <t>Кем, когда согласовано, номер документа</t>
  </si>
  <si>
    <t>Форма 24</t>
  </si>
  <si>
    <t>кол-во</t>
  </si>
  <si>
    <t>Приказы</t>
  </si>
  <si>
    <t>ЖУРНАЛ</t>
  </si>
  <si>
    <t>МОНТАЖА ОПОР</t>
  </si>
  <si>
    <t>Номер опоры</t>
  </si>
  <si>
    <t>Пикетажное положение</t>
  </si>
  <si>
    <t>Тип опоры</t>
  </si>
  <si>
    <t>Тип фундамента</t>
  </si>
  <si>
    <t>Тип ригеля</t>
  </si>
  <si>
    <t>Тип котлована</t>
  </si>
  <si>
    <t>Объемы земляных работ, м3</t>
  </si>
  <si>
    <t>по рытью котлована</t>
  </si>
  <si>
    <t>по досыпки насыпки</t>
  </si>
  <si>
    <t>по отводу кювета</t>
  </si>
  <si>
    <t>Тип подвески и номер конструкторского чертежа</t>
  </si>
  <si>
    <t>Данные о типе линейной аппаратуры</t>
  </si>
  <si>
    <t>Пролет до следующей опоры, м</t>
  </si>
  <si>
    <t>Расстояние от оси пути до оси котлована, м</t>
  </si>
  <si>
    <t>Отступления от рабочего проекта</t>
  </si>
  <si>
    <t>№ п/п</t>
  </si>
  <si>
    <t>При этом установлено:</t>
  </si>
  <si>
    <t xml:space="preserve">Руководитель проекта </t>
  </si>
  <si>
    <t>А.В. Рябковч</t>
  </si>
  <si>
    <t>АКТ ТЕХНИЧЕСКОЙ ГОТОВНОСТИ
ЭЛЕКТРОМОНТАЖНЫХ РАБОТ</t>
  </si>
  <si>
    <t>ВЕДОМОСТЬ
ИЗМЕНЕНИЙ И ОТСТУПЛЕНИЙ ОТ ПРОЕКТА</t>
  </si>
  <si>
    <t>Формы</t>
  </si>
  <si>
    <t>2, 5</t>
  </si>
  <si>
    <t>6б</t>
  </si>
  <si>
    <t>4, дем., 5, 14а, 17</t>
  </si>
  <si>
    <t>6, А.болт.соед., АРОК, АООК, АОСР</t>
  </si>
  <si>
    <t>Руководитель регионального направления Департамента по строительству ООО "Электромонтаж-110"</t>
  </si>
  <si>
    <t>Не надо</t>
  </si>
  <si>
    <t>проведены</t>
  </si>
  <si>
    <t>4, 6, 8, А.болт.соед., 25</t>
  </si>
  <si>
    <t>4, дем., 14а, 15, 17, 24, 6а, 11, 23, А.ОПН, А.барабан</t>
  </si>
  <si>
    <t>шт</t>
  </si>
  <si>
    <t>Договор подряда №</t>
  </si>
  <si>
    <t>Представителя заказчика-эксплуатирующей организации</t>
  </si>
  <si>
    <t>Представитель эксплуатирующей организации</t>
  </si>
  <si>
    <t>произвели осмотр смонтированного электрооборудования.</t>
  </si>
  <si>
    <t xml:space="preserve">      1. Выполнены следующие электромонтажные работы:</t>
  </si>
  <si>
    <t>Количество ПУ</t>
  </si>
  <si>
    <t>3. Отступления от проекта перечислены в Приложении 1.</t>
  </si>
  <si>
    <t>требований ПУЭ и СП 76.13330.2019.</t>
  </si>
  <si>
    <t xml:space="preserve">4. Комиссия проверила техническую документацию (Приложение 2), предъявленную в объеме </t>
  </si>
  <si>
    <t xml:space="preserve">устранения перечислены в Приложении 3.      </t>
  </si>
  <si>
    <t>7. Ведомость смонтированного электрооборудования приведена в Приложении 4.</t>
  </si>
  <si>
    <t>СП 76.13330.2019 и ПУЭ.</t>
  </si>
  <si>
    <t>к Акту технической готовности электромонтажных работ от</t>
  </si>
  <si>
    <t>(Генподрядчик)</t>
  </si>
  <si>
    <t>Отступлений нет</t>
  </si>
  <si>
    <t>Ведомость технической документации, предъявляемой
при сдаче-приемке электромонтажных работ</t>
  </si>
  <si>
    <t>Номер документа</t>
  </si>
  <si>
    <t>Кол. экз., шт.</t>
  </si>
  <si>
    <t>Рабочие чертежи</t>
  </si>
  <si>
    <t>Ведомость технической документации, предъявляемой при сдаче-приемке электромонтажных работ</t>
  </si>
  <si>
    <t>Ведомость смонтированного оборудования</t>
  </si>
  <si>
    <t>Перечень точек учета электроэнергии</t>
  </si>
  <si>
    <t>Приложение 1 к акту технической готовности</t>
  </si>
  <si>
    <t>Приложение 2 к акту технической готовности</t>
  </si>
  <si>
    <t>Приложение 3 к акту технической готовности</t>
  </si>
  <si>
    <t>Приложение 4 к акту технической готовности</t>
  </si>
  <si>
    <t>Приложение 5 к акту технической готовности</t>
  </si>
  <si>
    <t>Ведомость недостатков, не препятствующих комплексному опробованию</t>
  </si>
  <si>
    <t>Наименование</t>
  </si>
  <si>
    <t>Марка</t>
  </si>
  <si>
    <t>ед. изм</t>
  </si>
  <si>
    <t>смонтировано</t>
  </si>
  <si>
    <t>Приложение 5</t>
  </si>
  <si>
    <t>к Акту технической готовности электромонтажных работ</t>
  </si>
  <si>
    <t>Адрес потребителя</t>
  </si>
  <si>
    <t>РЭС</t>
  </si>
  <si>
    <t>Наименование потребителя (Ф.И.О.)</t>
  </si>
  <si>
    <t>Номер заявки</t>
  </si>
  <si>
    <t>Марка УСПД</t>
  </si>
  <si>
    <t>Зав.№</t>
  </si>
  <si>
    <t>IP</t>
  </si>
  <si>
    <t>Марка устройства</t>
  </si>
  <si>
    <t>Заводской номер</t>
  </si>
  <si>
    <t>№ Пломбы</t>
  </si>
  <si>
    <t>Координаты установленного прибора учета</t>
  </si>
  <si>
    <t>Тех. Решение</t>
  </si>
  <si>
    <t>ПУ</t>
  </si>
  <si>
    <t>УСПД</t>
  </si>
  <si>
    <t>ПРОТОКОЛ ПРЕДВАРИТЕЛЬНЫХ ИСПЫТАНИЙ</t>
  </si>
  <si>
    <t xml:space="preserve">1. Предмет испытаний </t>
  </si>
  <si>
    <t>2. Цель испытаний</t>
  </si>
  <si>
    <t>Целью испытаний является проверка работоспособности и выполнения основных функций измерительных каналов системы учета из состава проверяемого пускового комплекса.</t>
  </si>
  <si>
    <t>3. Продолжительность испытаний</t>
  </si>
  <si>
    <t>Продолжительность испытаний</t>
  </si>
  <si>
    <t>4. Оборудование</t>
  </si>
  <si>
    <t>приведен в Приложении №1 к настоящему протоколу предварительных испытаний</t>
  </si>
  <si>
    <t>5. Результаты испытаний</t>
  </si>
  <si>
    <t>Соответствует Да/Нет</t>
  </si>
  <si>
    <t>Наименование вида испытания (проверки)</t>
  </si>
  <si>
    <t>Да</t>
  </si>
  <si>
    <t>1.1 Оценка надежности (обязательные параметры – 3)</t>
  </si>
  <si>
    <t xml:space="preserve">Оценка надежности применяемых в системе компонент ИИК – электросчетчики </t>
  </si>
  <si>
    <t>Оценка надежности системных решений – мониторинг состояния АИИС КУЭ – возможность съема информации со счетчика автономным способом</t>
  </si>
  <si>
    <t>Оценка надежности системных решений - мониторинг состояния ИИС КУЭ – визуальный контроль информации на счетчике</t>
  </si>
  <si>
    <t>2.1 Оценка защищенности (обязательные параметры - 2)</t>
  </si>
  <si>
    <t xml:space="preserve">Оценка защищенности применяемых компонент – наличие механической защиты от несанкционированного доступа и пломбирование ИКК, электросчетчика </t>
  </si>
  <si>
    <t>Оценка защищенности применяемых компонент - наличие защиты на программном уровне при параметрировании – установка пароля на счетчик</t>
  </si>
  <si>
    <t>Возможность проведения измерений величин приращений активной электроэнергии и сбора информации – результатов измерения</t>
  </si>
  <si>
    <t>Возможность проведения измерений параметров качества электрической энергии</t>
  </si>
  <si>
    <t>Возможность управления нагрузкой присоединенных потребителей</t>
  </si>
  <si>
    <t xml:space="preserve">Возможность проведения измерений величин - время и интервалы времени </t>
  </si>
  <si>
    <t>Возможность коррекции времени в ИИК</t>
  </si>
  <si>
    <t xml:space="preserve">Возможность сбора информации – состояний средств измерения </t>
  </si>
  <si>
    <t>Цикличность измерений – 30 минутные приращения</t>
  </si>
  <si>
    <t>Глубина хранения информации (профиля) в ИИК</t>
  </si>
  <si>
    <t>3.1 Оценка функциональной полноты и степени автоматизации (обязательные параметры - 8 )</t>
  </si>
  <si>
    <t xml:space="preserve">Всего обязательных параметров </t>
  </si>
  <si>
    <r>
      <t xml:space="preserve">6.  </t>
    </r>
    <r>
      <rPr>
        <sz val="12"/>
        <color theme="1"/>
        <rFont val="Times New Roman"/>
        <family val="1"/>
        <charset val="204"/>
      </rPr>
      <t>В результате проведения испытаний были выявлены следующие замечания:</t>
    </r>
  </si>
  <si>
    <r>
      <t>Срок устранения замечаний</t>
    </r>
    <r>
      <rPr>
        <b/>
        <sz val="12"/>
        <color theme="1"/>
        <rFont val="Times New Roman"/>
        <family val="1"/>
        <charset val="204"/>
      </rPr>
      <t xml:space="preserve"> </t>
    </r>
  </si>
  <si>
    <t>7.  ЗАКЛЮЧЕНИЕ</t>
  </si>
  <si>
    <r>
      <rPr>
        <b/>
        <u/>
        <sz val="12"/>
        <color theme="1"/>
        <rFont val="Times New Roman"/>
        <family val="1"/>
        <charset val="204"/>
      </rPr>
      <t>соответствуют</t>
    </r>
    <r>
      <rPr>
        <sz val="12"/>
        <color theme="1"/>
        <rFont val="Times New Roman"/>
        <family val="1"/>
        <charset val="204"/>
      </rPr>
      <t xml:space="preserve">/не соответствуют предъявленным требованиям и </t>
    </r>
    <r>
      <rPr>
        <b/>
        <u/>
        <sz val="12"/>
        <color theme="1"/>
        <rFont val="Times New Roman"/>
        <family val="1"/>
        <charset val="204"/>
      </rPr>
      <t>могут</t>
    </r>
    <r>
      <rPr>
        <sz val="12"/>
        <color theme="1"/>
        <rFont val="Times New Roman"/>
        <family val="1"/>
        <charset val="204"/>
      </rPr>
      <t>/не могут  быть введены в опытную (постоянную) эксплуатацию в составе системы.</t>
    </r>
  </si>
  <si>
    <t>.</t>
  </si>
  <si>
    <t>Протокол ПИ</t>
  </si>
  <si>
    <t>к протоколу предварительных испытаний</t>
  </si>
  <si>
    <t>Оборудование</t>
  </si>
  <si>
    <t>Наименование потребителя</t>
  </si>
  <si>
    <t>Акт выполненных пуско-наладочных работ</t>
  </si>
  <si>
    <t>Составлен представителями:</t>
  </si>
  <si>
    <t>(наименование пусконаладочной организации)</t>
  </si>
  <si>
    <t>В результате проведенных работ выполнено:</t>
  </si>
  <si>
    <t>осуществлен автоматизированный сбор данных результатов измерений электрической энергии и мощности с приборов учета электроэнергии в ЦСОД ПАО «Россети Ленэнерго». Смонтированные приборы учета и вспомогательное  оборудование работают в штатном режиме.</t>
  </si>
  <si>
    <t>С подписанием настоящего акта пусконаладочные работы считаются выполненными, а пусковой комплекс, прошедший пусконаладочные работы, считать готовым для предъявления приемочной комиссии и приемке в опытную эксплуатацию.</t>
  </si>
  <si>
    <t>АКТ
рабочей комиссии о приеме оборудования после индивидуального испытания для комплексного опробования</t>
  </si>
  <si>
    <t>Комиссия, назначенная ПАО «Россети Ленэнерго»</t>
  </si>
  <si>
    <t>(наименование организации-заказчика (застройщика), назначившей рабочую комиссию)</t>
  </si>
  <si>
    <t>приказом ПАО «Россети Ленэнерго» №______________________</t>
  </si>
  <si>
    <t>в составе:</t>
  </si>
  <si>
    <t>УСТАНОВИЛА:</t>
  </si>
  <si>
    <t>1. Генеральным подрядчиком:</t>
  </si>
  <si>
    <t>(наименование организации и ее ведомственная подчиненность)</t>
  </si>
  <si>
    <t>предъявлено к приемке следующее оборудование установленного по титулу:</t>
  </si>
  <si>
    <t xml:space="preserve"> (перечень оборудования и его краткая техническая характеристика)</t>
  </si>
  <si>
    <t>Перечень оборудования, входящего в состав ИК представлен в Приложении 1.</t>
  </si>
  <si>
    <t>(при необходимости перечень указывается в приложении)</t>
  </si>
  <si>
    <t>смонтированное в:</t>
  </si>
  <si>
    <t>(наименование здания, сооружения, цеха)</t>
  </si>
  <si>
    <t xml:space="preserve">входящего в состав: </t>
  </si>
  <si>
    <t>(наименование предприятия, его очереди, пускового этапа)</t>
  </si>
  <si>
    <t>2. Монтажные работы выполнены:</t>
  </si>
  <si>
    <t>(наименование монтажных организаций, их ведомственная подчиненность)</t>
  </si>
  <si>
    <t>3.Проектная документация разработана:</t>
  </si>
  <si>
    <t>(наименования проектных организаций и их ведомственная подчиненность, номера чертежей и даты их составления)</t>
  </si>
  <si>
    <t>4. Дата начала монтажных работ</t>
  </si>
  <si>
    <t>(месяц и год)</t>
  </si>
  <si>
    <t>Дата окончания монтажных работ</t>
  </si>
  <si>
    <t>РЕШЕНИЕ КОМИССИИ:</t>
  </si>
  <si>
    <r>
      <t>Предъявленное к приёмке оборудование</t>
    </r>
    <r>
      <rPr>
        <b/>
        <sz val="12"/>
        <color theme="1"/>
        <rFont val="Times New Roman"/>
        <family val="1"/>
        <charset val="204"/>
      </rPr>
      <t xml:space="preserve">, </t>
    </r>
    <r>
      <rPr>
        <sz val="12"/>
        <color theme="1"/>
        <rFont val="Times New Roman"/>
        <family val="1"/>
        <charset val="204"/>
      </rPr>
      <t>прошедшее индивидуальные испытания</t>
    </r>
    <r>
      <rPr>
        <b/>
        <sz val="12"/>
        <color theme="1"/>
        <rFont val="Times New Roman"/>
        <family val="1"/>
        <charset val="204"/>
      </rPr>
      <t xml:space="preserve">, </t>
    </r>
    <r>
      <rPr>
        <b/>
        <u/>
        <sz val="12"/>
        <color theme="1"/>
        <rFont val="Times New Roman"/>
        <family val="1"/>
        <charset val="204"/>
      </rPr>
      <t>считать принятым</t>
    </r>
  </si>
  <si>
    <t>Предъявленное к приёмке оборудование, считать не принятым с «__» ____20   г. как не прошедшее индивидуальные испытания по следующим причинам:</t>
  </si>
  <si>
    <t>представители генерального</t>
  </si>
  <si>
    <t>подрядчика:</t>
  </si>
  <si>
    <t>представители заказчика:</t>
  </si>
  <si>
    <t>к Акту рабочей комиссии о приемо-сдаточной документации
оборудования после индивидуального испытания
для комплексного опробования</t>
  </si>
  <si>
    <t>Акт 
о приеме в опытную эксплуатацию</t>
  </si>
  <si>
    <t>1. К приемке комиссии предъявлен комплект документов в составе:</t>
  </si>
  <si>
    <t>2. Комиссия рассмотрела предъявленную документацию и состояние смонтированного оборудования на объектах:</t>
  </si>
  <si>
    <t>Наименование документа</t>
  </si>
  <si>
    <t xml:space="preserve">Паспорта на оборудование и средства измерения, входящие в состав АИИС КУЭ </t>
  </si>
  <si>
    <t>Акт рабочей комиссии о приемке оборудования после индивидуального испытания
для комплексного опробования</t>
  </si>
  <si>
    <t>В результате осмотра оборудования и проверки документации было выявлено:</t>
  </si>
  <si>
    <t>3. Комиссия решает:</t>
  </si>
  <si>
    <t>ввести в опытную эксплуатацию с даты утверждения настоящего Акта.</t>
  </si>
  <si>
    <t>3.1. Установить срок проведения опытной эксплуатации ________________________.</t>
  </si>
  <si>
    <t>3.2. Замечания по пункту 2 устранить в срок до _________________________________.</t>
  </si>
  <si>
    <t>АКТ
КОМИССИИ О ПРИЕМКЕ ОБОРУДОВАНИЯ ПОСЛЕ КОМПЛЕКСНОГО ОПРОБЫВАНИЯ</t>
  </si>
  <si>
    <t>Комиссия,</t>
  </si>
  <si>
    <t>1.Оборудование:</t>
  </si>
  <si>
    <r>
      <t>прошло</t>
    </r>
    <r>
      <rPr>
        <sz val="12"/>
        <color theme="1"/>
        <rFont val="Times New Roman"/>
        <family val="1"/>
        <charset val="204"/>
      </rPr>
      <t xml:space="preserve"> (не прошло) комплексное опробование, включая необходимые пусконаладочные работы,</t>
    </r>
  </si>
  <si>
    <r>
      <t xml:space="preserve">2. Комплексное опробование, включая необходимые пусконаладочные работы, </t>
    </r>
    <r>
      <rPr>
        <b/>
        <sz val="12"/>
        <rFont val="Times New Roman"/>
        <family val="1"/>
        <charset val="204"/>
      </rPr>
      <t>выполнено</t>
    </r>
    <r>
      <rPr>
        <sz val="12"/>
        <rFont val="Times New Roman"/>
        <family val="1"/>
        <charset val="204"/>
      </rPr>
      <t xml:space="preserve"> (не выполнено):</t>
    </r>
  </si>
  <si>
    <t>(наименование организации- заказчика пусконаладочной организации)</t>
  </si>
  <si>
    <t>устранены.</t>
  </si>
  <si>
    <t>4. В процессе комплексного опробования выполнены дополнительные работы</t>
  </si>
  <si>
    <t>5. Наличие разрешения надзорного органа на проведение комплексного опробование, включая пуско-наладочные работы от _____________№__________________________ (Разрешение Ростехнадзора или иного надзороного органа, для энергоустановки разрешение Ростехнадзора на допуск энергоустановки в эксплуатацию).</t>
  </si>
  <si>
    <t>РЕШЕНИЕ РАБОЧЕЙ КОМИССИИ:</t>
  </si>
  <si>
    <r>
      <t xml:space="preserve">Оборудование, прошедшее (не прошедшее) комплексное опробование в соответствии с требованиями регламентов ПАО «Россети Ленэнерго», считать готовым (не готовым) к эксплуатации и выпуску продукции (оказанию услуг), предусмотренной проектом в объёме соответствующем нормам освоения проектных мощностей в начальный период и </t>
    </r>
    <r>
      <rPr>
        <b/>
        <sz val="12"/>
        <rFont val="Times New Roman"/>
        <family val="1"/>
        <charset val="204"/>
      </rPr>
      <t>принятым</t>
    </r>
    <r>
      <rPr>
        <sz val="12"/>
        <rFont val="Times New Roman"/>
        <family val="1"/>
        <charset val="204"/>
      </rPr>
      <t xml:space="preserve"> (не </t>
    </r>
  </si>
  <si>
    <t>к акту рабочей комиссии о готовности о приемке 
оборудования после комплексного опробывания</t>
  </si>
  <si>
    <t>Рабочий журнал опытной эксплуатации</t>
  </si>
  <si>
    <t>Результат</t>
  </si>
  <si>
    <t>ПУ исправен, работает в штатном режиме</t>
  </si>
  <si>
    <t>Журнал событий</t>
  </si>
  <si>
    <t>Синхронизация времени</t>
  </si>
  <si>
    <t>+</t>
  </si>
  <si>
    <t>Зафиксированные показания</t>
  </si>
  <si>
    <t>График 30 мин. Мощности</t>
  </si>
  <si>
    <t>Модель оборудования</t>
  </si>
  <si>
    <t xml:space="preserve">Наименование потребителя </t>
  </si>
  <si>
    <t>Автоматизированный сбор данных результатов измерений</t>
  </si>
  <si>
    <t>Акт комиссии о приёмке оборудования после комплексного опробования</t>
  </si>
  <si>
    <t>Рабочий журнал опытной эксплуатации АИИС КУЭ</t>
  </si>
  <si>
    <t>Акт о приемке в опытную эксплуатацию</t>
  </si>
  <si>
    <r>
      <rPr>
        <b/>
        <sz val="12"/>
        <color theme="1"/>
        <rFont val="Times New Roman"/>
        <family val="1"/>
        <charset val="204"/>
      </rPr>
      <t xml:space="preserve">3.2. </t>
    </r>
    <r>
      <rPr>
        <sz val="12"/>
        <color theme="1"/>
        <rFont val="Times New Roman"/>
        <family val="1"/>
        <charset val="204"/>
      </rPr>
      <t>готов к вводу в постоянную эксплуатацию.</t>
    </r>
  </si>
  <si>
    <r>
      <rPr>
        <b/>
        <sz val="12"/>
        <color theme="1"/>
        <rFont val="Times New Roman"/>
        <family val="1"/>
        <charset val="204"/>
      </rPr>
      <t xml:space="preserve">3.1. </t>
    </r>
    <r>
      <rPr>
        <sz val="12"/>
        <color theme="1"/>
        <rFont val="Times New Roman"/>
        <family val="1"/>
        <charset val="204"/>
      </rPr>
      <t>Осуществлен автоматизированный сбор данных результатов измерений электрической энергии и мощности с приборов учета электроэнергии в ЦСОД ПАО «Россети Ленэнерго». Смонтированные приборы учета и вспомогательное оборудование работают в штатном режиме.</t>
    </r>
  </si>
  <si>
    <t xml:space="preserve">4. Решение комиссии:  </t>
  </si>
  <si>
    <t>ввести в постоянную эксплуатацию с даты утверждения настоящего Акта.</t>
  </si>
  <si>
    <t>АКТ
РАБОЧЕЙ КОМИССИИ О ГОТОВНОСТИ ОБОРУДОВАНИЯ ДЛЯ ПРЕДЪЯВЛЕНИЯ ПРИЕМОЧНОЙ КОМИССИИ</t>
  </si>
  <si>
    <t>предъявлено к приемке в эксплуатацию законченное(ые) строительством оборудование</t>
  </si>
  <si>
    <t>(наименование здания, сооружения, оборудование или номер приложения к акту)</t>
  </si>
  <si>
    <t xml:space="preserve">входящего в состав титула: </t>
  </si>
  <si>
    <t>2. Строительство осуществлялось генеральным подрядчиком, выполнившим:</t>
  </si>
  <si>
    <t>монтаж узлов учета электроэнергии</t>
  </si>
  <si>
    <t>(виды работ)</t>
  </si>
  <si>
    <t>выполнившими:</t>
  </si>
  <si>
    <t>ППО (формирование пусковых комплексов), проектные работы (разработка проектной и сметной документации), строительно-монтажные работы (с поставкой оборудования и материалов), предварительные испытания, пусконаладочные работы, сдача результатов работ в эксплуатацию.</t>
  </si>
  <si>
    <t xml:space="preserve">3. Проектная документация на строительство разработана проектной организацией </t>
  </si>
  <si>
    <t>(наименования организаций и их ведомственная подчиненность)</t>
  </si>
  <si>
    <t>4. Строительство осуществлялось по проекту:</t>
  </si>
  <si>
    <t>5. Проектная документация утверждена:</t>
  </si>
  <si>
    <r>
      <t>Филиал ПАО «Россети Ленэнерго» «</t>
    </r>
    <r>
      <rPr>
        <sz val="12"/>
        <color rgb="FF000000"/>
        <rFont val="Times New Roman"/>
        <family val="1"/>
        <charset val="204"/>
      </rPr>
      <t>Южные электрические сети</t>
    </r>
    <r>
      <rPr>
        <sz val="12"/>
        <color theme="1"/>
        <rFont val="Times New Roman"/>
        <family val="1"/>
        <charset val="204"/>
      </rPr>
      <t>»</t>
    </r>
  </si>
  <si>
    <t xml:space="preserve"> (наименование органа, утвердившего документацию на объект в целом)</t>
  </si>
  <si>
    <t>"______"____________________20____г. №________________</t>
  </si>
  <si>
    <t>6. Строительно-монтажные работы осуществлены в сроки:</t>
  </si>
  <si>
    <t>Начало работ</t>
  </si>
  <si>
    <t>окончание работ</t>
  </si>
  <si>
    <t xml:space="preserve">7. Рабочей комиссии представлена следующая документация: </t>
  </si>
  <si>
    <t>7.1. Рабочий проект в составе пояснительной записки и рабочей документации согласно ГОСТ Р 21.1101-2009 и ГОСТ 21.313-88.</t>
  </si>
  <si>
    <t>7.2. Исполнительная документация согласно РД-11-02-2006</t>
  </si>
  <si>
    <t>7.3. Комплект эксплуатационной документации согласно ГОСТ 2.610-2006 и ГОСТ 2.601-2006</t>
  </si>
  <si>
    <t xml:space="preserve">   7.3.1. Ведомость эксплуатационных документов.</t>
  </si>
  <si>
    <t xml:space="preserve">   7.3.2. Руководства по эксплуатации на оборудование, входящее в состав АИИС КУЭ.</t>
  </si>
  <si>
    <t xml:space="preserve">   7.3.3. Ведомость ЗИП</t>
  </si>
  <si>
    <t>7.4. Заводские паспорта на оборудование и средства измерений, входящие в состав АИИС КУЭ.</t>
  </si>
  <si>
    <t>7.5. Свидетельства о поверке на средства измерений входящие в состав АИИС КУЭ.</t>
  </si>
  <si>
    <t>7.6. Акт технической готовности электромонтажных работ.</t>
  </si>
  <si>
    <t>7.7. Программа испытаний АИИС КУЭ.</t>
  </si>
  <si>
    <t>7.8. Протокол предварительных испытаний АИИС КУЭ</t>
  </si>
  <si>
    <t>7.9. Акт выполненных пуско-наладочных работ</t>
  </si>
  <si>
    <t>7.10. Акт сдачи в опытную эксплуатацию.</t>
  </si>
  <si>
    <t>7.11. Журнал опытной эксплуатации.</t>
  </si>
  <si>
    <t>7.12. Акт сдачи в постоянную эксплуатацию.</t>
  </si>
  <si>
    <t>7.13. Акт о приемке выполненных работ (КС-2), справку о стоимости выполненных работ и затрат (КС-3).</t>
  </si>
  <si>
    <t>7.14. Локальные сметы.</t>
  </si>
  <si>
    <t>7.15. Акт рабочей комиссии о приемке оборудования после индивидуального испытания для комплексного опробования.</t>
  </si>
  <si>
    <t>7.16. Акт комиссии о приёмке оборудования после комплексного опробования.</t>
  </si>
  <si>
    <t>7.17. Акт приемки законченного строительством объекта (КС-11).</t>
  </si>
  <si>
    <t>Указанные документы являются обязательным приложением к настоящему акту.</t>
  </si>
  <si>
    <t>8. Здание, сооружение и оборудование имеет следующие показатели:</t>
  </si>
  <si>
    <t>(мощность, производительность, производственная площадь, протяженность, вместимость и т. п. или номер приложения к акту)</t>
  </si>
  <si>
    <t>9. Технологические и архитектурно-строительные решения по зданию, сооружению характеризуются следующими данными:</t>
  </si>
  <si>
    <t>(краткие технические характеристики по планировке, этажности, основным материалам и конструкциям, инженерному и технологическому оборудованию или номер приложения к акту)</t>
  </si>
  <si>
    <t>10. Оборудование установлено согласно актам о его приемке после индивидуального испытания и комплексного опробования рабочими комиссиями (перечень актов приведен в Приложении №3 к настоящему акту) в количестве:</t>
  </si>
  <si>
    <t xml:space="preserve">11. Мероприятия по охране труда, обеспечению взрывобезопасности, пожаробезопасности, охране окружающей природной среды и антисейсмические мероприятия, предусмотренные проектом </t>
  </si>
  <si>
    <t>(сведения о выполнении)</t>
  </si>
  <si>
    <t>Характеристика мероприятий приведена в приложении _____ к акту.</t>
  </si>
  <si>
    <t>12. Выявленные дефекты и недоделки должны быть устранены в сроки, указанные в приложении _____к акту.</t>
  </si>
  <si>
    <t>13. Сметная стоимость по утвержденной проектной документации: 
всего _________________ тыс. руб., в том числе строительно-монтажных работ:
____________тыс. руб., оборудования, инструмента и инвентаря ___________ тыс. руб.</t>
  </si>
  <si>
    <t xml:space="preserve">Решение рабочей комиссии: </t>
  </si>
  <si>
    <t>(наименование здания, сооружения)</t>
  </si>
  <si>
    <t>СЧИТАТЬ ПРИНЯТЫМ от генерального подрядчика и готовым для предъявления приемочной комиссии.</t>
  </si>
  <si>
    <t>к Акту рабочей комиссии о готовности оборудования для предъявления приемочной комиссии от</t>
  </si>
  <si>
    <t>Ед.изм</t>
  </si>
  <si>
    <t xml:space="preserve">По проекту </t>
  </si>
  <si>
    <t>Фактически</t>
  </si>
  <si>
    <t>общая с учетом ранее принятых</t>
  </si>
  <si>
    <t>в том числе пускового этапа или очереди</t>
  </si>
  <si>
    <t xml:space="preserve">общая с учетом ранее принятых </t>
  </si>
  <si>
    <t xml:space="preserve">в том числе пускового этапа или очереди </t>
  </si>
  <si>
    <t>Перечень актов</t>
  </si>
  <si>
    <t>2. Акт комиссии о приемке оборудования после комплексного опробования 
от «_____»  ___________ 202__г.</t>
  </si>
  <si>
    <t>приема-передачи паспортов узла учета электроэнергии</t>
  </si>
  <si>
    <t>м</t>
  </si>
  <si>
    <t xml:space="preserve">Техническое решение </t>
  </si>
  <si>
    <t>Координаты установки УУ</t>
  </si>
  <si>
    <t>Координаты</t>
  </si>
  <si>
    <t>Представитель 
заказчика:</t>
  </si>
  <si>
    <t>Представитель 
генерального подрядчика:</t>
  </si>
  <si>
    <t>Представитель 
эксплуатирующей организации:</t>
  </si>
  <si>
    <t>представителя
заказчика:</t>
  </si>
  <si>
    <t>представителя 
генерального подрядчика:</t>
  </si>
  <si>
    <t>представителя 
заказчика-эксплуатирующей
организации:</t>
  </si>
  <si>
    <t>представителя 
эксплуатирующей организации:</t>
  </si>
  <si>
    <t>представителя 
заказчика:</t>
  </si>
  <si>
    <t>представителя эксплуатирующей организации:</t>
  </si>
  <si>
    <t>Трехфазный прибор учета электроэнергии</t>
  </si>
  <si>
    <t>шт.</t>
  </si>
  <si>
    <t>«_____»  ___________ 202__г.</t>
  </si>
  <si>
    <t>Приложение 4</t>
  </si>
  <si>
    <t>ПАО "Россети Ленэнерго"</t>
  </si>
  <si>
    <t>Отдел капитального строительства филиала ПАО "Россети Ленэнерго" "СЭС"</t>
  </si>
  <si>
    <t>ОГРН 1027809170300, ИНН 7803002209, КПП 783450001, 197227, г. Санкт-Петербург, вн. тер. г. Муниципальный округ Озеро Долгое, ул. Гаккелевская д.21, литера А, тел: +7 (812) 595-86-13, факс +7 (812) 595-32-54. Свидетельство №СРО-С-003-22042009 выдано Саморегулируемой организацией Ассоциация "Объединение строителей Санкт-Петербурга" ОГРН 108700006051, ИНН 7838029642, 190000, г. Санкт-Петербург, Адмиралтейская наб. д.10, литера А, пом. 1-Н тел: +7 (812) 347-78-91, факс +7 (812) 320-86-48.</t>
  </si>
  <si>
    <t>ООО "ЭНЕРГОСТРИМ"</t>
  </si>
  <si>
    <t xml:space="preserve">ОГРН 1157847087386, ИНН 7806094783, КПП 780601001, 195176, Г.Санкт-Петербург, Пр-кт Пискарёвский, д. 25, литера А, помещ. 8Н офис 404/2; Саморегулируемая организация Ассоциация СРО «МОСК», НОСТРОЙ № СРО-С-180-20012010 </t>
  </si>
  <si>
    <t>ОГРН 1027809170300, ИНН 7803002209, КПП 783450001, 197730, г. Санкт-Петербург, вн. тер. г. п. Белоостров, ш. Новое, д. 53, литера А, тел: +7 (812) 494-33-35</t>
  </si>
  <si>
    <t>ИНН7806094783 КПП 780601001 ОГРН 1157847087386
195176, г. Санкт-Петербург Пискарёвский пр-кт,
дом № 25, литер А, пом. 8н офис 404/2</t>
  </si>
  <si>
    <t xml:space="preserve">Главный инженер ООО «Энергострим» </t>
  </si>
  <si>
    <t>Горохов В.К.</t>
  </si>
  <si>
    <t>В.К. Горохов</t>
  </si>
  <si>
    <t>Производитель работ ООО «Энергострим»</t>
  </si>
  <si>
    <t>Курбатов А.В.</t>
  </si>
  <si>
    <t xml:space="preserve">А.В. Курбатов </t>
  </si>
  <si>
    <t>3. Дефекты проектирования, изготовления и монтажа оборудования, выявленные в процессе комплексного опробования, а также недоделки:</t>
  </si>
  <si>
    <t>23-15038</t>
  </si>
  <si>
    <t>03.07.2023 г.</t>
  </si>
  <si>
    <t>Начальник службы реализации услуг и учета электроэнергии филиала  ПАО «Россети Ленэнерго» «Северные электрические сети»</t>
  </si>
  <si>
    <t>Казанцев А.Б.</t>
  </si>
  <si>
    <t>А.Б. Казанцев</t>
  </si>
  <si>
    <r>
      <t xml:space="preserve">· </t>
    </r>
    <r>
      <rPr>
        <sz val="12"/>
        <color theme="1"/>
        <rFont val="Times New Roman"/>
        <family val="1"/>
        <charset val="204"/>
      </rPr>
      <t>по проекту – 9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единиц;</t>
    </r>
  </si>
  <si>
    <r>
      <t xml:space="preserve">· </t>
    </r>
    <r>
      <rPr>
        <sz val="12"/>
        <color theme="1"/>
        <rFont val="Times New Roman"/>
        <family val="1"/>
        <charset val="204"/>
      </rPr>
      <t>фактически – 9 единиц.</t>
    </r>
  </si>
  <si>
    <t>F 207</t>
  </si>
  <si>
    <t>NВ 20</t>
  </si>
  <si>
    <t>Р70</t>
  </si>
  <si>
    <t>КСВ 16-95</t>
  </si>
  <si>
    <t>YKK-0-126</t>
  </si>
  <si>
    <t>ЩМП 5</t>
  </si>
  <si>
    <t>КМПн 2/4</t>
  </si>
  <si>
    <t>Замок антивандальный внутренней установки 120.11.00 КЕРБЕРОС (секрет ключа №2020-45199)</t>
  </si>
  <si>
    <t>Метизы</t>
  </si>
  <si>
    <t>кг</t>
  </si>
  <si>
    <t>Бокс пластиковый с возможностью опломбирования</t>
  </si>
  <si>
    <t>Бандажная лента</t>
  </si>
  <si>
    <t>Скрепа</t>
  </si>
  <si>
    <t>Зажим влагозащищенный изолированный прокалывающий</t>
  </si>
  <si>
    <t>PEN шина</t>
  </si>
  <si>
    <t>Клемма силовая вводная синяя (в пломбируемом боксе)</t>
  </si>
  <si>
    <t>DIN-рейка 250мм</t>
  </si>
  <si>
    <t>Ограничитель DIN-рейки</t>
  </si>
  <si>
    <t>ПВХ гофр-труба, d=32мм, c протяжкой</t>
  </si>
  <si>
    <t>Кронштейн для крепления щита на опору</t>
  </si>
  <si>
    <t>Щит навесной с монтажной панелью 1000х650х285мм, IP54</t>
  </si>
  <si>
    <t>Начальник Курортного РЭС филиала ПАО "Россети Ленэнерго" "СЭС"</t>
  </si>
  <si>
    <t>Алексеев С.В.</t>
  </si>
  <si>
    <t>С.В. Алексеев</t>
  </si>
  <si>
    <t>Куропаткин С.А.</t>
  </si>
  <si>
    <t>С.А. Куропаткин</t>
  </si>
  <si>
    <t>Мастер Курортного РЭС службы реализации услуг и учета электроэнергии филиала ПАО «Россети Ленэнерго» «Северные электрические сети»</t>
  </si>
  <si>
    <t>Филиал ПАО  "Россети Ленэнерго" "СЭС" "Курортный РЭС"</t>
  </si>
  <si>
    <t>Курортный РЭС</t>
  </si>
  <si>
    <t>Провод силовой, алюминиевый, 0,4 кВ сечением 4х16 мм.кв</t>
  </si>
  <si>
    <t>СИП-4</t>
  </si>
  <si>
    <t>Зажим прокалывающий ответвительный</t>
  </si>
  <si>
    <t>Р-95</t>
  </si>
  <si>
    <t>F20.7</t>
  </si>
  <si>
    <t>В20</t>
  </si>
  <si>
    <t>НШВ 16-12</t>
  </si>
  <si>
    <t>Металлическая лента</t>
  </si>
  <si>
    <t>Бугель</t>
  </si>
  <si>
    <t>Наконечник втулочный</t>
  </si>
  <si>
    <t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t>
  </si>
  <si>
    <t>СПб, г. Зеленогорск, д. 506</t>
  </si>
  <si>
    <t>СЭС-21-042046-УЭ</t>
  </si>
  <si>
    <t>21-042046</t>
  </si>
  <si>
    <t>ГУП "Водоканал"</t>
  </si>
  <si>
    <t>15.11.2024 г.</t>
  </si>
  <si>
    <t>14</t>
  </si>
  <si>
    <t>ноября</t>
  </si>
  <si>
    <t>023240077933</t>
  </si>
  <si>
    <t>Х= 60.205934, 
У= 29.708399</t>
  </si>
  <si>
    <t>НАРТИС-И3СО-SP31-А1R1-230-5-100A-SN-RF433/1-P1-EHKMOQ1V3-D</t>
  </si>
  <si>
    <t>1.2.</t>
  </si>
  <si>
    <t>Установка трехфазного прибора учета электроэнергии в кабельном киоске</t>
  </si>
  <si>
    <t>в кабельном киоске</t>
  </si>
  <si>
    <t>Монтаж в кабельном киоске</t>
  </si>
  <si>
    <t>023240076902</t>
  </si>
  <si>
    <t>ФИЛЬТР</t>
  </si>
  <si>
    <t>Фильтр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</si>
</sst>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_₽_-;\-* #,##0.00\ _₽_-;_-* &quot;-&quot;??\ _₽_-;_-@_-"/>
    <numFmt numFmtId="165" formatCode="[$-F800]dddd\,\ mmmm\ dd\,\ yyyy"/>
  </numFmts>
  <fonts count="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20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Arial Cyr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0.5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i/>
      <sz val="11"/>
      <color theme="0" tint="-0.34998626667073579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Times New Roman"/>
      <family val="1"/>
      <charset val="204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Times New Roman"/>
      <family val="1"/>
      <charset val="204"/>
    </font>
    <font>
      <b/>
      <sz val="11"/>
      <name val="Arial Cyr"/>
      <charset val="204"/>
    </font>
    <font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i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2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0">
    <xf numFmtId="0" fontId="0" fillId="0" borderId="0"/>
    <xf numFmtId="0" fontId="4" fillId="0" borderId="0"/>
    <xf numFmtId="0" fontId="15" fillId="0" borderId="0"/>
    <xf numFmtId="0" fontId="14" fillId="0" borderId="0" applyNumberFormat="0" applyFont="0" applyFill="0" applyBorder="0" applyAlignment="0" applyProtection="0">
      <alignment vertical="top"/>
    </xf>
    <xf numFmtId="0" fontId="3" fillId="0" borderId="0"/>
    <xf numFmtId="0" fontId="2" fillId="0" borderId="0"/>
    <xf numFmtId="0" fontId="1" fillId="0" borderId="0"/>
    <xf numFmtId="0" fontId="28" fillId="0" borderId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6" borderId="0" applyNumberFormat="0" applyBorder="0" applyAlignment="0" applyProtection="0"/>
    <xf numFmtId="0" fontId="35" fillId="9" borderId="0" applyNumberFormat="0" applyBorder="0" applyAlignment="0" applyProtection="0"/>
    <xf numFmtId="0" fontId="35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20" borderId="0" applyNumberFormat="0" applyBorder="0" applyAlignment="0" applyProtection="0"/>
    <xf numFmtId="0" fontId="37" fillId="8" borderId="21" applyNumberFormat="0" applyAlignment="0" applyProtection="0"/>
    <xf numFmtId="0" fontId="38" fillId="21" borderId="22" applyNumberFormat="0" applyAlignment="0" applyProtection="0"/>
    <xf numFmtId="0" fontId="39" fillId="21" borderId="21" applyNumberFormat="0" applyAlignment="0" applyProtection="0"/>
    <xf numFmtId="0" fontId="40" fillId="0" borderId="23" applyNumberFormat="0" applyFill="0" applyAlignment="0" applyProtection="0"/>
    <xf numFmtId="0" fontId="41" fillId="0" borderId="24" applyNumberFormat="0" applyFill="0" applyAlignment="0" applyProtection="0"/>
    <xf numFmtId="0" fontId="42" fillId="0" borderId="25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4" fillId="22" borderId="27" applyNumberFormat="0" applyAlignment="0" applyProtection="0"/>
    <xf numFmtId="0" fontId="45" fillId="0" borderId="0" applyNumberFormat="0" applyFill="0" applyBorder="0" applyAlignment="0" applyProtection="0"/>
    <xf numFmtId="0" fontId="46" fillId="23" borderId="0" applyNumberFormat="0" applyBorder="0" applyAlignment="0" applyProtection="0"/>
    <xf numFmtId="0" fontId="47" fillId="4" borderId="0" applyNumberFormat="0" applyBorder="0" applyAlignment="0" applyProtection="0"/>
    <xf numFmtId="0" fontId="48" fillId="0" borderId="0" applyNumberFormat="0" applyFill="0" applyBorder="0" applyAlignment="0" applyProtection="0"/>
    <xf numFmtId="0" fontId="28" fillId="24" borderId="28" applyNumberFormat="0" applyAlignment="0" applyProtection="0"/>
    <xf numFmtId="0" fontId="49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164" fontId="73" fillId="0" borderId="0" applyFont="0" applyFill="0" applyBorder="0" applyAlignment="0" applyProtection="0"/>
  </cellStyleXfs>
  <cellXfs count="422">
    <xf numFmtId="0" fontId="0" fillId="0" borderId="0" xfId="0"/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5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1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vertical="distributed" justifyLastLine="1"/>
    </xf>
    <xf numFmtId="0" fontId="9" fillId="0" borderId="0" xfId="0" applyFont="1" applyAlignment="1">
      <alignment horizontal="left" indent="2"/>
    </xf>
    <xf numFmtId="0" fontId="18" fillId="0" borderId="0" xfId="0" applyFont="1"/>
    <xf numFmtId="0" fontId="2" fillId="0" borderId="0" xfId="5"/>
    <xf numFmtId="0" fontId="2" fillId="0" borderId="3" xfId="5" applyBorder="1"/>
    <xf numFmtId="0" fontId="2" fillId="0" borderId="3" xfId="5" applyBorder="1" applyAlignment="1">
      <alignment horizontal="center"/>
    </xf>
    <xf numFmtId="0" fontId="25" fillId="0" borderId="0" xfId="5" applyFont="1" applyAlignment="1">
      <alignment horizontal="center"/>
    </xf>
    <xf numFmtId="0" fontId="25" fillId="0" borderId="1" xfId="5" applyFont="1" applyBorder="1" applyAlignment="1">
      <alignment horizontal="center"/>
    </xf>
    <xf numFmtId="0" fontId="2" fillId="0" borderId="0" xfId="5" applyAlignment="1">
      <alignment horizontal="center"/>
    </xf>
    <xf numFmtId="0" fontId="2" fillId="0" borderId="1" xfId="5" applyBorder="1"/>
    <xf numFmtId="0" fontId="2" fillId="0" borderId="0" xfId="5" applyAlignment="1">
      <alignment horizontal="left"/>
    </xf>
    <xf numFmtId="0" fontId="26" fillId="0" borderId="0" xfId="5" applyFont="1" applyAlignment="1">
      <alignment horizontal="center" vertical="top"/>
    </xf>
    <xf numFmtId="0" fontId="27" fillId="0" borderId="0" xfId="5" applyFont="1" applyAlignment="1">
      <alignment horizontal="center" vertical="top"/>
    </xf>
    <xf numFmtId="0" fontId="26" fillId="0" borderId="0" xfId="5" applyFont="1" applyAlignment="1">
      <alignment horizontal="left"/>
    </xf>
    <xf numFmtId="0" fontId="5" fillId="0" borderId="0" xfId="5" applyFont="1" applyAlignment="1">
      <alignment horizontal="center" wrapText="1"/>
    </xf>
    <xf numFmtId="0" fontId="26" fillId="0" borderId="1" xfId="5" applyFont="1" applyBorder="1" applyAlignment="1">
      <alignment horizontal="right"/>
    </xf>
    <xf numFmtId="0" fontId="2" fillId="0" borderId="0" xfId="5" applyAlignment="1">
      <alignment horizontal="right" vertical="center"/>
    </xf>
    <xf numFmtId="0" fontId="28" fillId="0" borderId="0" xfId="7" applyAlignment="1">
      <alignment horizontal="left" vertical="top" wrapText="1"/>
    </xf>
    <xf numFmtId="0" fontId="28" fillId="0" borderId="0" xfId="7" applyAlignment="1">
      <alignment vertical="top" wrapText="1"/>
    </xf>
    <xf numFmtId="0" fontId="28" fillId="0" borderId="18" xfId="7" applyBorder="1" applyAlignment="1">
      <alignment vertical="top" wrapText="1"/>
    </xf>
    <xf numFmtId="0" fontId="28" fillId="0" borderId="15" xfId="7" applyBorder="1" applyAlignment="1">
      <alignment vertical="top" wrapText="1"/>
    </xf>
    <xf numFmtId="0" fontId="28" fillId="0" borderId="20" xfId="7" applyBorder="1" applyAlignment="1">
      <alignment horizontal="left" vertical="top" wrapText="1"/>
    </xf>
    <xf numFmtId="0" fontId="28" fillId="0" borderId="16" xfId="7" applyBorder="1" applyAlignment="1">
      <alignment horizontal="left" vertical="top" wrapText="1"/>
    </xf>
    <xf numFmtId="0" fontId="19" fillId="0" borderId="0" xfId="0" applyFont="1"/>
    <xf numFmtId="0" fontId="22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Alignment="1">
      <alignment horizontal="right"/>
    </xf>
    <xf numFmtId="0" fontId="8" fillId="0" borderId="0" xfId="5" applyFont="1"/>
    <xf numFmtId="0" fontId="8" fillId="0" borderId="0" xfId="5" applyFont="1" applyAlignment="1">
      <alignment horizontal="right" vertical="center"/>
    </xf>
    <xf numFmtId="0" fontId="9" fillId="0" borderId="0" xfId="5" applyFont="1" applyAlignment="1">
      <alignment horizontal="center" wrapText="1"/>
    </xf>
    <xf numFmtId="0" fontId="20" fillId="0" borderId="3" xfId="5" applyFont="1" applyBorder="1" applyAlignment="1">
      <alignment horizontal="center" vertical="center" wrapText="1"/>
    </xf>
    <xf numFmtId="0" fontId="22" fillId="0" borderId="3" xfId="5" applyFont="1" applyBorder="1" applyAlignment="1">
      <alignment horizontal="center" vertical="center"/>
    </xf>
    <xf numFmtId="0" fontId="18" fillId="0" borderId="3" xfId="5" applyFont="1" applyBorder="1" applyAlignment="1">
      <alignment horizontal="center" vertical="center"/>
    </xf>
    <xf numFmtId="0" fontId="22" fillId="0" borderId="3" xfId="5" applyFont="1" applyBorder="1" applyAlignment="1">
      <alignment vertical="top"/>
    </xf>
    <xf numFmtId="0" fontId="22" fillId="0" borderId="8" xfId="5" applyFont="1" applyBorder="1" applyAlignment="1">
      <alignment horizontal="center" vertical="top"/>
    </xf>
    <xf numFmtId="0" fontId="22" fillId="0" borderId="10" xfId="5" applyFont="1" applyBorder="1" applyAlignment="1">
      <alignment horizontal="center" vertical="top"/>
    </xf>
    <xf numFmtId="0" fontId="22" fillId="0" borderId="3" xfId="5" applyFont="1" applyBorder="1" applyAlignment="1">
      <alignment horizontal="center" vertical="top"/>
    </xf>
    <xf numFmtId="0" fontId="22" fillId="0" borderId="0" xfId="5" applyFont="1" applyAlignment="1">
      <alignment vertical="top"/>
    </xf>
    <xf numFmtId="0" fontId="19" fillId="0" borderId="0" xfId="6" applyFont="1" applyAlignment="1">
      <alignment vertical="top"/>
    </xf>
    <xf numFmtId="0" fontId="18" fillId="0" borderId="0" xfId="6" applyFont="1" applyAlignment="1">
      <alignment horizontal="center"/>
    </xf>
    <xf numFmtId="0" fontId="25" fillId="0" borderId="0" xfId="6" applyFont="1" applyAlignment="1">
      <alignment horizontal="left" vertical="top"/>
    </xf>
    <xf numFmtId="0" fontId="22" fillId="0" borderId="0" xfId="6" applyFont="1" applyAlignment="1">
      <alignment vertical="top"/>
    </xf>
    <xf numFmtId="0" fontId="18" fillId="0" borderId="0" xfId="6" applyFont="1"/>
    <xf numFmtId="0" fontId="56" fillId="0" borderId="0" xfId="7" applyFont="1" applyAlignment="1">
      <alignment vertical="top" wrapText="1"/>
    </xf>
    <xf numFmtId="0" fontId="56" fillId="0" borderId="0" xfId="7" applyFont="1" applyAlignment="1">
      <alignment horizontal="left" vertical="top" wrapText="1"/>
    </xf>
    <xf numFmtId="0" fontId="28" fillId="0" borderId="3" xfId="7" applyBorder="1" applyAlignment="1">
      <alignment horizontal="center" vertical="center" wrapText="1"/>
    </xf>
    <xf numFmtId="0" fontId="28" fillId="0" borderId="0" xfId="7" applyAlignment="1">
      <alignment horizontal="center" vertical="center" wrapText="1"/>
    </xf>
    <xf numFmtId="0" fontId="19" fillId="0" borderId="0" xfId="0" applyFont="1" applyAlignment="1">
      <alignment horizontal="center" vertical="top"/>
    </xf>
    <xf numFmtId="0" fontId="9" fillId="0" borderId="0" xfId="0" applyFont="1"/>
    <xf numFmtId="0" fontId="18" fillId="0" borderId="0" xfId="0" applyFont="1" applyAlignment="1">
      <alignment wrapText="1"/>
    </xf>
    <xf numFmtId="14" fontId="18" fillId="0" borderId="0" xfId="0" applyNumberFormat="1" applyFont="1"/>
    <xf numFmtId="0" fontId="10" fillId="0" borderId="0" xfId="0" applyFont="1" applyAlignment="1">
      <alignment horizontal="center" vertical="top"/>
    </xf>
    <xf numFmtId="0" fontId="20" fillId="0" borderId="3" xfId="6" applyFont="1" applyBorder="1" applyAlignment="1">
      <alignment horizontal="center" vertical="center"/>
    </xf>
    <xf numFmtId="0" fontId="8" fillId="0" borderId="0" xfId="6" applyFont="1" applyAlignment="1">
      <alignment wrapText="1"/>
    </xf>
    <xf numFmtId="0" fontId="62" fillId="0" borderId="0" xfId="0" applyFont="1"/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 vertical="top"/>
    </xf>
    <xf numFmtId="0" fontId="63" fillId="0" borderId="0" xfId="0" applyFont="1" applyAlignment="1">
      <alignment horizontal="center" wrapText="1"/>
    </xf>
    <xf numFmtId="14" fontId="63" fillId="0" borderId="0" xfId="0" applyNumberFormat="1" applyFont="1" applyAlignment="1">
      <alignment horizontal="center"/>
    </xf>
    <xf numFmtId="0" fontId="64" fillId="0" borderId="0" xfId="0" applyFont="1" applyAlignment="1">
      <alignment vertical="top"/>
    </xf>
    <xf numFmtId="0" fontId="65" fillId="0" borderId="0" xfId="0" applyFont="1"/>
    <xf numFmtId="49" fontId="62" fillId="0" borderId="0" xfId="0" applyNumberFormat="1" applyFont="1" applyAlignment="1">
      <alignment horizontal="center"/>
    </xf>
    <xf numFmtId="0" fontId="62" fillId="0" borderId="0" xfId="0" applyFont="1" applyAlignment="1">
      <alignment vertical="distributed" justifyLastLine="1"/>
    </xf>
    <xf numFmtId="0" fontId="62" fillId="0" borderId="0" xfId="0" applyFont="1" applyAlignment="1">
      <alignment horizontal="left" indent="2"/>
    </xf>
    <xf numFmtId="0" fontId="66" fillId="0" borderId="0" xfId="0" applyFont="1" applyAlignment="1">
      <alignment horizontal="left" indent="2"/>
    </xf>
    <xf numFmtId="14" fontId="63" fillId="0" borderId="0" xfId="0" applyNumberFormat="1" applyFont="1" applyAlignment="1">
      <alignment horizontal="center" wrapText="1"/>
    </xf>
    <xf numFmtId="0" fontId="63" fillId="0" borderId="0" xfId="0" applyFont="1" applyAlignment="1">
      <alignment wrapText="1"/>
    </xf>
    <xf numFmtId="0" fontId="63" fillId="0" borderId="0" xfId="0" applyFont="1" applyAlignment="1">
      <alignment horizontal="center" vertical="top" wrapText="1"/>
    </xf>
    <xf numFmtId="0" fontId="63" fillId="0" borderId="0" xfId="0" applyFont="1" applyAlignment="1">
      <alignment vertical="top" wrapText="1"/>
    </xf>
    <xf numFmtId="0" fontId="67" fillId="0" borderId="0" xfId="0" applyFont="1" applyAlignment="1">
      <alignment wrapText="1"/>
    </xf>
    <xf numFmtId="49" fontId="63" fillId="0" borderId="0" xfId="0" applyNumberFormat="1" applyFont="1" applyAlignment="1">
      <alignment horizontal="center" wrapText="1"/>
    </xf>
    <xf numFmtId="0" fontId="63" fillId="0" borderId="0" xfId="0" applyFont="1" applyAlignment="1">
      <alignment vertical="distributed" wrapText="1" justifyLastLine="1"/>
    </xf>
    <xf numFmtId="0" fontId="63" fillId="0" borderId="0" xfId="0" applyFont="1" applyAlignment="1">
      <alignment horizontal="left" wrapText="1"/>
    </xf>
    <xf numFmtId="0" fontId="68" fillId="0" borderId="0" xfId="0" applyFont="1" applyAlignment="1">
      <alignment horizontal="left" wrapText="1"/>
    </xf>
    <xf numFmtId="0" fontId="28" fillId="0" borderId="0" xfId="7" applyAlignment="1">
      <alignment vertical="center" wrapText="1"/>
    </xf>
    <xf numFmtId="0" fontId="31" fillId="0" borderId="5" xfId="7" applyFont="1" applyBorder="1" applyAlignment="1">
      <alignment horizontal="left" vertical="top" wrapText="1"/>
    </xf>
    <xf numFmtId="0" fontId="31" fillId="2" borderId="8" xfId="7" applyFont="1" applyFill="1" applyBorder="1" applyAlignment="1">
      <alignment horizontal="left" vertical="top" wrapText="1"/>
    </xf>
    <xf numFmtId="0" fontId="28" fillId="2" borderId="8" xfId="7" applyFill="1" applyBorder="1" applyAlignment="1">
      <alignment horizontal="left" vertical="top" wrapText="1"/>
    </xf>
    <xf numFmtId="0" fontId="28" fillId="0" borderId="8" xfId="7" applyBorder="1" applyAlignment="1">
      <alignment horizontal="left" vertical="top" wrapText="1"/>
    </xf>
    <xf numFmtId="0" fontId="28" fillId="2" borderId="8" xfId="7" applyFill="1" applyBorder="1" applyAlignment="1">
      <alignment horizontal="center" vertical="center" wrapText="1"/>
    </xf>
    <xf numFmtId="0" fontId="28" fillId="0" borderId="3" xfId="7" applyBorder="1" applyAlignment="1">
      <alignment vertical="center" wrapText="1"/>
    </xf>
    <xf numFmtId="0" fontId="28" fillId="0" borderId="11" xfId="7" applyBorder="1" applyAlignment="1">
      <alignment vertical="center" wrapText="1"/>
    </xf>
    <xf numFmtId="0" fontId="28" fillId="25" borderId="3" xfId="7" applyFill="1" applyBorder="1" applyAlignment="1">
      <alignment horizontal="left" vertical="center" wrapText="1"/>
    </xf>
    <xf numFmtId="0" fontId="28" fillId="0" borderId="0" xfId="7" applyAlignment="1">
      <alignment horizontal="left" vertical="center" wrapText="1"/>
    </xf>
    <xf numFmtId="0" fontId="69" fillId="27" borderId="32" xfId="7" applyFont="1" applyFill="1" applyBorder="1" applyAlignment="1">
      <alignment horizontal="center" vertical="center" wrapText="1"/>
    </xf>
    <xf numFmtId="0" fontId="69" fillId="27" borderId="33" xfId="7" applyFont="1" applyFill="1" applyBorder="1" applyAlignment="1">
      <alignment horizontal="center" vertical="center" wrapText="1"/>
    </xf>
    <xf numFmtId="0" fontId="69" fillId="27" borderId="34" xfId="7" applyFont="1" applyFill="1" applyBorder="1" applyAlignment="1">
      <alignment horizontal="center" vertical="center" wrapText="1"/>
    </xf>
    <xf numFmtId="0" fontId="70" fillId="26" borderId="3" xfId="7" applyFont="1" applyFill="1" applyBorder="1" applyAlignment="1">
      <alignment vertical="center" wrapText="1"/>
    </xf>
    <xf numFmtId="0" fontId="70" fillId="26" borderId="3" xfId="7" applyFont="1" applyFill="1" applyBorder="1" applyAlignment="1">
      <alignment horizontal="left" vertical="center" wrapText="1"/>
    </xf>
    <xf numFmtId="0" fontId="70" fillId="26" borderId="3" xfId="7" applyFont="1" applyFill="1" applyBorder="1" applyAlignment="1">
      <alignment horizontal="center" vertical="center" wrapText="1"/>
    </xf>
    <xf numFmtId="0" fontId="71" fillId="26" borderId="8" xfId="7" applyFont="1" applyFill="1" applyBorder="1" applyAlignment="1">
      <alignment horizontal="left" vertical="top" wrapText="1"/>
    </xf>
    <xf numFmtId="0" fontId="70" fillId="0" borderId="0" xfId="7" applyFont="1" applyAlignment="1">
      <alignment vertical="top" wrapText="1"/>
    </xf>
    <xf numFmtId="0" fontId="28" fillId="0" borderId="0" xfId="7" applyAlignment="1">
      <alignment vertical="top"/>
    </xf>
    <xf numFmtId="0" fontId="19" fillId="0" borderId="0" xfId="6" applyFont="1" applyAlignment="1">
      <alignment wrapText="1"/>
    </xf>
    <xf numFmtId="0" fontId="20" fillId="0" borderId="3" xfId="6" applyFont="1" applyBorder="1" applyAlignment="1">
      <alignment horizontal="center" vertical="center" wrapText="1"/>
    </xf>
    <xf numFmtId="1" fontId="20" fillId="0" borderId="3" xfId="6" applyNumberFormat="1" applyFont="1" applyBorder="1" applyAlignment="1">
      <alignment horizontal="center" vertical="center"/>
    </xf>
    <xf numFmtId="0" fontId="19" fillId="0" borderId="0" xfId="6" applyFont="1" applyAlignment="1">
      <alignment horizontal="center" vertical="top"/>
    </xf>
    <xf numFmtId="0" fontId="9" fillId="0" borderId="0" xfId="6" applyFont="1" applyAlignment="1">
      <alignment horizontal="center" vertical="center"/>
    </xf>
    <xf numFmtId="0" fontId="8" fillId="0" borderId="0" xfId="6" applyFont="1"/>
    <xf numFmtId="0" fontId="19" fillId="0" borderId="0" xfId="6" applyFont="1"/>
    <xf numFmtId="0" fontId="28" fillId="0" borderId="0" xfId="7" applyAlignment="1">
      <alignment horizontal="left" vertical="top"/>
    </xf>
    <xf numFmtId="0" fontId="74" fillId="0" borderId="0" xfId="0" applyFont="1" applyAlignment="1">
      <alignment vertical="center"/>
    </xf>
    <xf numFmtId="0" fontId="74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9" fillId="0" borderId="0" xfId="6" applyFont="1" applyAlignment="1">
      <alignment horizontal="right"/>
    </xf>
    <xf numFmtId="14" fontId="9" fillId="0" borderId="0" xfId="6" applyNumberFormat="1" applyFont="1" applyAlignment="1">
      <alignment horizontal="right"/>
    </xf>
    <xf numFmtId="0" fontId="34" fillId="0" borderId="3" xfId="6" applyFont="1" applyBorder="1" applyAlignment="1">
      <alignment horizontal="center" vertical="center"/>
    </xf>
    <xf numFmtId="0" fontId="74" fillId="0" borderId="0" xfId="0" applyFont="1" applyAlignment="1">
      <alignment horizontal="left" vertical="center"/>
    </xf>
    <xf numFmtId="0" fontId="28" fillId="0" borderId="0" xfId="7" applyAlignment="1">
      <alignment horizontal="right" vertical="top" wrapText="1"/>
    </xf>
    <xf numFmtId="0" fontId="54" fillId="0" borderId="0" xfId="0" applyFont="1" applyAlignment="1">
      <alignment vertical="center"/>
    </xf>
    <xf numFmtId="0" fontId="54" fillId="0" borderId="0" xfId="0" applyFont="1"/>
    <xf numFmtId="0" fontId="74" fillId="0" borderId="0" xfId="0" applyFont="1" applyAlignment="1">
      <alignment horizontal="justify" vertical="center" wrapText="1"/>
    </xf>
    <xf numFmtId="49" fontId="74" fillId="0" borderId="0" xfId="0" applyNumberFormat="1" applyFont="1" applyAlignment="1">
      <alignment horizontal="justify" vertical="center" wrapText="1"/>
    </xf>
    <xf numFmtId="0" fontId="75" fillId="0" borderId="0" xfId="0" applyFont="1"/>
    <xf numFmtId="0" fontId="30" fillId="0" borderId="0" xfId="7" applyFont="1" applyAlignment="1">
      <alignment horizontal="left" vertical="top" wrapText="1"/>
    </xf>
    <xf numFmtId="14" fontId="30" fillId="0" borderId="0" xfId="7" applyNumberFormat="1" applyFont="1" applyAlignment="1">
      <alignment horizontal="left" vertical="top" wrapText="1"/>
    </xf>
    <xf numFmtId="0" fontId="30" fillId="0" borderId="0" xfId="7" applyFont="1" applyAlignment="1">
      <alignment vertical="top" wrapText="1"/>
    </xf>
    <xf numFmtId="0" fontId="59" fillId="0" borderId="0" xfId="7" applyFont="1" applyAlignment="1">
      <alignment horizontal="left" vertical="top" wrapText="1"/>
    </xf>
    <xf numFmtId="165" fontId="8" fillId="0" borderId="0" xfId="0" applyNumberFormat="1" applyFont="1"/>
    <xf numFmtId="0" fontId="60" fillId="0" borderId="0" xfId="0" applyFont="1" applyAlignment="1">
      <alignment horizontal="left" vertical="top" wrapText="1"/>
    </xf>
    <xf numFmtId="0" fontId="60" fillId="0" borderId="0" xfId="0" applyFont="1" applyAlignment="1">
      <alignment horizontal="center" vertical="top" wrapText="1"/>
    </xf>
    <xf numFmtId="0" fontId="78" fillId="0" borderId="0" xfId="0" applyFont="1"/>
    <xf numFmtId="44" fontId="5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top" wrapText="1"/>
    </xf>
    <xf numFmtId="0" fontId="76" fillId="0" borderId="0" xfId="0" applyFont="1"/>
    <xf numFmtId="0" fontId="58" fillId="0" borderId="0" xfId="0" applyFont="1" applyAlignment="1">
      <alignment horizontal="justify" vertical="top" wrapText="1"/>
    </xf>
    <xf numFmtId="49" fontId="20" fillId="0" borderId="3" xfId="6" applyNumberFormat="1" applyFont="1" applyBorder="1" applyAlignment="1">
      <alignment horizontal="center" vertical="center" wrapText="1"/>
    </xf>
    <xf numFmtId="0" fontId="80" fillId="0" borderId="0" xfId="0" applyFont="1" applyAlignment="1">
      <alignment horizontal="left" vertical="center" indent="5"/>
    </xf>
    <xf numFmtId="0" fontId="18" fillId="0" borderId="0" xfId="6" applyFont="1" applyAlignment="1">
      <alignment wrapText="1"/>
    </xf>
    <xf numFmtId="0" fontId="53" fillId="0" borderId="3" xfId="6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54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62" fillId="0" borderId="0" xfId="0" applyFont="1" applyAlignment="1">
      <alignment vertical="top"/>
    </xf>
    <xf numFmtId="0" fontId="18" fillId="0" borderId="0" xfId="0" applyFont="1" applyAlignment="1">
      <alignment vertical="top"/>
    </xf>
    <xf numFmtId="49" fontId="30" fillId="0" borderId="0" xfId="7" applyNumberFormat="1" applyFont="1" applyAlignment="1">
      <alignment horizontal="left" vertical="top" wrapText="1"/>
    </xf>
    <xf numFmtId="0" fontId="28" fillId="0" borderId="19" xfId="7" applyBorder="1" applyAlignment="1">
      <alignment horizontal="left" vertical="top" wrapText="1"/>
    </xf>
    <xf numFmtId="0" fontId="28" fillId="0" borderId="19" xfId="7" applyBorder="1" applyAlignment="1">
      <alignment vertical="top" wrapText="1"/>
    </xf>
    <xf numFmtId="0" fontId="28" fillId="0" borderId="14" xfId="7" applyBorder="1" applyAlignment="1">
      <alignment vertical="top" wrapText="1"/>
    </xf>
    <xf numFmtId="0" fontId="28" fillId="0" borderId="13" xfId="7" applyBorder="1" applyAlignment="1">
      <alignment vertical="top" wrapText="1"/>
    </xf>
    <xf numFmtId="0" fontId="28" fillId="0" borderId="31" xfId="7" applyBorder="1" applyAlignment="1">
      <alignment horizontal="left" vertical="top" wrapText="1"/>
    </xf>
    <xf numFmtId="0" fontId="28" fillId="0" borderId="30" xfId="7" applyBorder="1" applyAlignment="1">
      <alignment vertical="top" wrapText="1"/>
    </xf>
    <xf numFmtId="0" fontId="28" fillId="0" borderId="3" xfId="7" applyBorder="1" applyAlignment="1">
      <alignment horizontal="left" vertical="top" wrapText="1"/>
    </xf>
    <xf numFmtId="0" fontId="28" fillId="0" borderId="36" xfId="7" applyBorder="1" applyAlignment="1">
      <alignment horizontal="left" vertical="top" wrapText="1"/>
    </xf>
    <xf numFmtId="0" fontId="28" fillId="0" borderId="16" xfId="7" applyBorder="1" applyAlignment="1">
      <alignment vertical="top" wrapText="1"/>
    </xf>
    <xf numFmtId="0" fontId="28" fillId="25" borderId="3" xfId="7" applyFill="1" applyBorder="1" applyAlignment="1">
      <alignment horizontal="center" vertical="center" wrapText="1"/>
    </xf>
    <xf numFmtId="0" fontId="28" fillId="28" borderId="3" xfId="7" applyFill="1" applyBorder="1" applyAlignment="1">
      <alignment horizontal="left" vertical="center" wrapText="1"/>
    </xf>
    <xf numFmtId="0" fontId="28" fillId="28" borderId="3" xfId="7" applyFill="1" applyBorder="1" applyAlignment="1">
      <alignment horizontal="center" vertical="center" wrapText="1"/>
    </xf>
    <xf numFmtId="49" fontId="20" fillId="0" borderId="3" xfId="6" applyNumberFormat="1" applyFont="1" applyBorder="1" applyAlignment="1">
      <alignment horizontal="center" vertical="center"/>
    </xf>
    <xf numFmtId="1" fontId="20" fillId="2" borderId="3" xfId="6" applyNumberFormat="1" applyFont="1" applyFill="1" applyBorder="1" applyAlignment="1">
      <alignment horizontal="center" vertical="center"/>
    </xf>
    <xf numFmtId="0" fontId="20" fillId="2" borderId="3" xfId="6" applyFont="1" applyFill="1" applyBorder="1" applyAlignment="1">
      <alignment horizontal="center" vertical="center"/>
    </xf>
    <xf numFmtId="0" fontId="30" fillId="0" borderId="3" xfId="7" applyFont="1" applyBorder="1" applyAlignment="1">
      <alignment horizontal="left" vertical="top" wrapText="1"/>
    </xf>
    <xf numFmtId="49" fontId="30" fillId="0" borderId="3" xfId="7" applyNumberFormat="1" applyFont="1" applyBorder="1" applyAlignment="1">
      <alignment horizontal="left" vertical="top" wrapText="1"/>
    </xf>
    <xf numFmtId="0" fontId="28" fillId="0" borderId="3" xfId="7" applyBorder="1" applyAlignment="1">
      <alignment vertical="top" wrapText="1"/>
    </xf>
    <xf numFmtId="0" fontId="59" fillId="0" borderId="3" xfId="7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29" fillId="0" borderId="17" xfId="7" applyFont="1" applyBorder="1" applyAlignment="1">
      <alignment horizontal="center" vertical="top" wrapText="1"/>
    </xf>
    <xf numFmtId="0" fontId="8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1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8" fillId="0" borderId="1" xfId="0" applyFont="1" applyBorder="1" applyAlignment="1">
      <alignment horizontal="center"/>
    </xf>
    <xf numFmtId="0" fontId="8" fillId="0" borderId="0" xfId="0" applyFont="1" applyAlignment="1">
      <alignment horizontal="left" wrapText="1" indent="2"/>
    </xf>
    <xf numFmtId="0" fontId="60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9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18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wrapText="1"/>
    </xf>
    <xf numFmtId="0" fontId="54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49" fontId="18" fillId="0" borderId="9" xfId="49" applyNumberFormat="1" applyFont="1" applyFill="1" applyBorder="1" applyAlignment="1">
      <alignment horizontal="justify" wrapText="1"/>
    </xf>
    <xf numFmtId="0" fontId="18" fillId="0" borderId="9" xfId="49" applyNumberFormat="1" applyFont="1" applyFill="1" applyBorder="1" applyAlignment="1">
      <alignment horizontal="justify" wrapText="1"/>
    </xf>
    <xf numFmtId="49" fontId="53" fillId="0" borderId="2" xfId="0" applyNumberFormat="1" applyFont="1" applyBorder="1" applyAlignment="1">
      <alignment horizontal="center"/>
    </xf>
    <xf numFmtId="0" fontId="8" fillId="0" borderId="0" xfId="0" applyFont="1" applyAlignment="1">
      <alignment wrapText="1"/>
    </xf>
    <xf numFmtId="0" fontId="19" fillId="0" borderId="2" xfId="0" applyFont="1" applyBorder="1" applyAlignment="1">
      <alignment horizontal="center"/>
    </xf>
    <xf numFmtId="0" fontId="8" fillId="0" borderId="0" xfId="0" applyFont="1" applyAlignment="1">
      <alignment horizontal="distributed" wrapText="1" indent="2"/>
    </xf>
    <xf numFmtId="0" fontId="21" fillId="0" borderId="1" xfId="0" applyFont="1" applyBorder="1" applyAlignment="1">
      <alignment horizontal="center"/>
    </xf>
    <xf numFmtId="0" fontId="8" fillId="0" borderId="9" xfId="49" applyNumberFormat="1" applyFont="1" applyBorder="1" applyAlignment="1">
      <alignment horizontal="justify" wrapText="1"/>
    </xf>
    <xf numFmtId="0" fontId="18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8" fillId="0" borderId="1" xfId="0" applyNumberFormat="1" applyFont="1" applyBorder="1" applyAlignment="1">
      <alignment horizontal="right"/>
    </xf>
    <xf numFmtId="0" fontId="9" fillId="0" borderId="7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0" fontId="8" fillId="0" borderId="0" xfId="6" applyFont="1"/>
    <xf numFmtId="0" fontId="19" fillId="0" borderId="0" xfId="6" applyFont="1"/>
    <xf numFmtId="0" fontId="19" fillId="0" borderId="2" xfId="6" applyFont="1" applyBorder="1" applyAlignment="1">
      <alignment horizontal="center" vertical="top"/>
    </xf>
    <xf numFmtId="0" fontId="19" fillId="0" borderId="0" xfId="6" applyFont="1" applyAlignment="1">
      <alignment horizontal="center" vertical="top"/>
    </xf>
    <xf numFmtId="0" fontId="18" fillId="0" borderId="1" xfId="6" applyFont="1" applyBorder="1" applyAlignment="1">
      <alignment horizontal="center"/>
    </xf>
    <xf numFmtId="0" fontId="9" fillId="0" borderId="0" xfId="6" applyFont="1" applyAlignment="1">
      <alignment horizontal="right"/>
    </xf>
    <xf numFmtId="0" fontId="55" fillId="0" borderId="3" xfId="0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20" fillId="0" borderId="3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top"/>
    </xf>
    <xf numFmtId="0" fontId="53" fillId="0" borderId="3" xfId="6" applyFont="1" applyBorder="1" applyAlignment="1">
      <alignment horizontal="center" vertical="center" wrapText="1"/>
    </xf>
    <xf numFmtId="14" fontId="18" fillId="0" borderId="1" xfId="6" applyNumberFormat="1" applyFont="1" applyBorder="1" applyAlignment="1">
      <alignment horizontal="center"/>
    </xf>
    <xf numFmtId="0" fontId="54" fillId="0" borderId="0" xfId="6" applyFont="1" applyAlignment="1">
      <alignment horizontal="left" wrapText="1"/>
    </xf>
    <xf numFmtId="0" fontId="54" fillId="0" borderId="0" xfId="6" applyFont="1" applyAlignment="1">
      <alignment horizontal="left"/>
    </xf>
    <xf numFmtId="0" fontId="54" fillId="0" borderId="0" xfId="0" applyFont="1" applyAlignment="1">
      <alignment horizontal="left"/>
    </xf>
    <xf numFmtId="49" fontId="18" fillId="0" borderId="1" xfId="6" applyNumberFormat="1" applyFont="1" applyBorder="1" applyAlignment="1">
      <alignment horizontal="center" wrapText="1"/>
    </xf>
    <xf numFmtId="0" fontId="18" fillId="0" borderId="1" xfId="6" applyFont="1" applyBorder="1" applyAlignment="1">
      <alignment horizontal="center" wrapText="1"/>
    </xf>
    <xf numFmtId="0" fontId="8" fillId="0" borderId="3" xfId="6" applyFont="1" applyBorder="1" applyAlignment="1">
      <alignment horizontal="center"/>
    </xf>
    <xf numFmtId="0" fontId="9" fillId="0" borderId="0" xfId="6" applyFont="1" applyAlignment="1">
      <alignment horizontal="center" vertical="center"/>
    </xf>
    <xf numFmtId="0" fontId="20" fillId="0" borderId="3" xfId="6" applyFont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4" fillId="0" borderId="0" xfId="0" applyFont="1" applyAlignment="1">
      <alignment horizontal="center"/>
    </xf>
    <xf numFmtId="49" fontId="74" fillId="0" borderId="0" xfId="0" applyNumberFormat="1" applyFont="1" applyAlignment="1">
      <alignment horizontal="justify" vertical="center" wrapText="1"/>
    </xf>
    <xf numFmtId="0" fontId="74" fillId="0" borderId="0" xfId="0" applyFont="1" applyAlignment="1">
      <alignment horizontal="justify" vertical="center" wrapText="1"/>
    </xf>
    <xf numFmtId="0" fontId="54" fillId="0" borderId="0" xfId="0" applyFont="1" applyAlignment="1">
      <alignment horizontal="left" vertical="center"/>
    </xf>
    <xf numFmtId="0" fontId="54" fillId="0" borderId="3" xfId="0" applyFont="1" applyBorder="1" applyAlignment="1">
      <alignment horizontal="center" vertical="center" wrapText="1"/>
    </xf>
    <xf numFmtId="0" fontId="55" fillId="0" borderId="8" xfId="0" applyFont="1" applyBorder="1" applyAlignment="1">
      <alignment horizontal="justify" vertical="center" wrapText="1"/>
    </xf>
    <xf numFmtId="0" fontId="55" fillId="0" borderId="9" xfId="0" applyFont="1" applyBorder="1" applyAlignment="1">
      <alignment horizontal="justify" vertical="center" wrapText="1"/>
    </xf>
    <xf numFmtId="0" fontId="55" fillId="0" borderId="10" xfId="0" applyFont="1" applyBorder="1" applyAlignment="1">
      <alignment horizontal="justify" vertical="center" wrapText="1"/>
    </xf>
    <xf numFmtId="0" fontId="54" fillId="0" borderId="0" xfId="0" applyFont="1" applyAlignment="1">
      <alignment horizontal="left" vertical="center" wrapText="1"/>
    </xf>
    <xf numFmtId="0" fontId="74" fillId="0" borderId="0" xfId="0" applyFont="1" applyAlignment="1">
      <alignment horizontal="left"/>
    </xf>
    <xf numFmtId="0" fontId="34" fillId="0" borderId="3" xfId="0" applyFont="1" applyBorder="1" applyAlignment="1">
      <alignment horizontal="justify" vertical="center" wrapText="1"/>
    </xf>
    <xf numFmtId="0" fontId="34" fillId="0" borderId="3" xfId="0" applyFont="1" applyBorder="1" applyAlignment="1">
      <alignment horizontal="center" vertical="center" wrapText="1"/>
    </xf>
    <xf numFmtId="0" fontId="55" fillId="0" borderId="3" xfId="0" applyFont="1" applyBorder="1" applyAlignment="1">
      <alignment horizontal="left" vertical="center" wrapText="1"/>
    </xf>
    <xf numFmtId="0" fontId="55" fillId="0" borderId="3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9" xfId="0" applyFont="1" applyBorder="1" applyAlignment="1">
      <alignment horizontal="center" vertical="center"/>
    </xf>
    <xf numFmtId="0" fontId="74" fillId="0" borderId="0" xfId="0" applyFont="1" applyAlignment="1">
      <alignment horizontal="left" vertical="center" wrapText="1"/>
    </xf>
    <xf numFmtId="0" fontId="34" fillId="0" borderId="2" xfId="0" applyFont="1" applyBorder="1" applyAlignment="1">
      <alignment horizontal="center" vertical="center"/>
    </xf>
    <xf numFmtId="0" fontId="74" fillId="0" borderId="1" xfId="0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right"/>
    </xf>
    <xf numFmtId="0" fontId="74" fillId="0" borderId="0" xfId="0" applyFont="1" applyAlignment="1">
      <alignment horizontal="right"/>
    </xf>
    <xf numFmtId="49" fontId="34" fillId="0" borderId="3" xfId="0" applyNumberFormat="1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/>
    </xf>
    <xf numFmtId="49" fontId="8" fillId="0" borderId="0" xfId="0" applyNumberFormat="1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52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19" fillId="0" borderId="2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65" fontId="74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74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7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0" fontId="23" fillId="0" borderId="2" xfId="0" applyFont="1" applyBorder="1" applyAlignment="1">
      <alignment horizontal="center" vertical="top" wrapText="1"/>
    </xf>
    <xf numFmtId="0" fontId="60" fillId="0" borderId="2" xfId="0" applyFont="1" applyBorder="1" applyAlignment="1">
      <alignment horizontal="center" vertical="top" wrapText="1"/>
    </xf>
    <xf numFmtId="49" fontId="72" fillId="0" borderId="1" xfId="0" applyNumberFormat="1" applyFont="1" applyBorder="1" applyAlignment="1">
      <alignment horizontal="justify" vertical="top" wrapText="1"/>
    </xf>
    <xf numFmtId="0" fontId="72" fillId="0" borderId="1" xfId="0" applyFont="1" applyBorder="1" applyAlignment="1">
      <alignment horizontal="justify" vertical="top" wrapText="1"/>
    </xf>
    <xf numFmtId="0" fontId="58" fillId="0" borderId="1" xfId="0" applyFont="1" applyBorder="1" applyAlignment="1">
      <alignment horizontal="center" vertical="top" wrapText="1"/>
    </xf>
    <xf numFmtId="0" fontId="77" fillId="0" borderId="1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justify" vertical="top" wrapText="1"/>
    </xf>
    <xf numFmtId="0" fontId="72" fillId="0" borderId="1" xfId="0" applyFont="1" applyBorder="1" applyAlignment="1">
      <alignment horizontal="center" vertical="top" wrapText="1"/>
    </xf>
    <xf numFmtId="0" fontId="74" fillId="0" borderId="0" xfId="0" applyFont="1" applyAlignment="1">
      <alignment horizontal="justify" wrapText="1"/>
    </xf>
    <xf numFmtId="14" fontId="74" fillId="0" borderId="0" xfId="0" applyNumberFormat="1" applyFont="1" applyAlignment="1">
      <alignment horizontal="justify"/>
    </xf>
    <xf numFmtId="0" fontId="74" fillId="0" borderId="0" xfId="0" applyFont="1" applyAlignment="1">
      <alignment horizontal="justify"/>
    </xf>
    <xf numFmtId="0" fontId="19" fillId="0" borderId="0" xfId="0" applyFont="1" applyAlignment="1">
      <alignment horizontal="justify"/>
    </xf>
    <xf numFmtId="0" fontId="19" fillId="0" borderId="1" xfId="0" applyFont="1" applyBorder="1" applyAlignment="1">
      <alignment horizontal="center"/>
    </xf>
    <xf numFmtId="14" fontId="74" fillId="0" borderId="0" xfId="0" applyNumberFormat="1" applyFont="1" applyAlignment="1">
      <alignment horizontal="right"/>
    </xf>
    <xf numFmtId="0" fontId="74" fillId="0" borderId="0" xfId="0" applyFont="1" applyAlignment="1">
      <alignment horizontal="right" wrapText="1"/>
    </xf>
    <xf numFmtId="44" fontId="74" fillId="0" borderId="1" xfId="0" applyNumberFormat="1" applyFont="1" applyBorder="1" applyAlignment="1">
      <alignment horizontal="center" vertical="center"/>
    </xf>
    <xf numFmtId="0" fontId="74" fillId="0" borderId="0" xfId="0" applyFont="1" applyAlignment="1">
      <alignment horizontal="justify" vertical="center"/>
    </xf>
    <xf numFmtId="0" fontId="74" fillId="0" borderId="0" xfId="0" applyFont="1" applyAlignment="1">
      <alignment horizontal="left" vertical="center"/>
    </xf>
    <xf numFmtId="0" fontId="74" fillId="0" borderId="0" xfId="0" applyFont="1" applyAlignment="1">
      <alignment horizontal="center" wrapText="1"/>
    </xf>
    <xf numFmtId="0" fontId="54" fillId="0" borderId="0" xfId="0" applyFont="1" applyAlignment="1">
      <alignment horizontal="justify" vertical="center" wrapText="1"/>
    </xf>
    <xf numFmtId="0" fontId="54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justify" vertical="center"/>
    </xf>
    <xf numFmtId="0" fontId="7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left"/>
    </xf>
    <xf numFmtId="0" fontId="58" fillId="0" borderId="0" xfId="0" applyFont="1" applyAlignment="1">
      <alignment horizontal="justify" vertical="top" wrapText="1"/>
    </xf>
    <xf numFmtId="0" fontId="58" fillId="0" borderId="0" xfId="0" applyFont="1" applyAlignment="1">
      <alignment horizontal="justify" vertical="center" wrapText="1"/>
    </xf>
    <xf numFmtId="0" fontId="58" fillId="2" borderId="1" xfId="0" applyFont="1" applyFill="1" applyBorder="1" applyAlignment="1">
      <alignment horizontal="justify" vertical="top" wrapText="1"/>
    </xf>
    <xf numFmtId="0" fontId="9" fillId="0" borderId="0" xfId="0" applyFont="1" applyAlignment="1">
      <alignment horizontal="right"/>
    </xf>
    <xf numFmtId="49" fontId="20" fillId="0" borderId="3" xfId="6" applyNumberFormat="1" applyFont="1" applyBorder="1" applyAlignment="1">
      <alignment horizontal="center" vertical="center" wrapText="1"/>
    </xf>
    <xf numFmtId="49" fontId="20" fillId="0" borderId="3" xfId="6" applyNumberFormat="1" applyFont="1" applyBorder="1" applyAlignment="1">
      <alignment horizontal="center" vertical="center"/>
    </xf>
    <xf numFmtId="0" fontId="8" fillId="0" borderId="0" xfId="6" applyFont="1" applyAlignment="1">
      <alignment horizontal="justify" vertical="center" wrapText="1"/>
    </xf>
    <xf numFmtId="0" fontId="9" fillId="0" borderId="0" xfId="6" applyFont="1" applyAlignment="1">
      <alignment horizontal="left" vertical="center"/>
    </xf>
    <xf numFmtId="44" fontId="74" fillId="0" borderId="0" xfId="0" applyNumberFormat="1" applyFont="1" applyAlignment="1">
      <alignment horizontal="center" vertical="center"/>
    </xf>
    <xf numFmtId="165" fontId="74" fillId="0" borderId="0" xfId="0" applyNumberFormat="1" applyFont="1" applyAlignment="1">
      <alignment horizontal="right"/>
    </xf>
    <xf numFmtId="0" fontId="19" fillId="0" borderId="2" xfId="0" applyFont="1" applyBorder="1" applyAlignment="1">
      <alignment horizontal="center" vertical="top" wrapText="1"/>
    </xf>
    <xf numFmtId="0" fontId="58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justify" vertical="top" wrapText="1"/>
    </xf>
    <xf numFmtId="0" fontId="74" fillId="0" borderId="1" xfId="0" applyFont="1" applyBorder="1" applyAlignment="1">
      <alignment horizontal="left"/>
    </xf>
    <xf numFmtId="0" fontId="74" fillId="0" borderId="1" xfId="0" applyFont="1" applyBorder="1" applyAlignment="1">
      <alignment horizontal="justify"/>
    </xf>
    <xf numFmtId="0" fontId="74" fillId="0" borderId="2" xfId="0" applyFont="1" applyBorder="1" applyAlignment="1">
      <alignment horizontal="center"/>
    </xf>
    <xf numFmtId="0" fontId="54" fillId="0" borderId="0" xfId="0" applyFont="1" applyAlignment="1">
      <alignment horizontal="justify" vertical="center"/>
    </xf>
    <xf numFmtId="0" fontId="54" fillId="0" borderId="0" xfId="0" applyFont="1" applyAlignment="1">
      <alignment horizontal="justify"/>
    </xf>
    <xf numFmtId="0" fontId="54" fillId="0" borderId="0" xfId="0" applyFont="1" applyAlignment="1">
      <alignment horizontal="justify" wrapText="1"/>
    </xf>
    <xf numFmtId="0" fontId="25" fillId="0" borderId="1" xfId="0" applyFont="1" applyBorder="1" applyAlignment="1">
      <alignment horizontal="justify"/>
    </xf>
    <xf numFmtId="0" fontId="74" fillId="0" borderId="2" xfId="0" applyFont="1" applyBorder="1" applyAlignment="1">
      <alignment horizontal="center" wrapText="1"/>
    </xf>
    <xf numFmtId="0" fontId="19" fillId="0" borderId="35" xfId="0" applyFont="1" applyBorder="1" applyAlignment="1">
      <alignment horizontal="center"/>
    </xf>
    <xf numFmtId="0" fontId="74" fillId="0" borderId="35" xfId="0" applyFont="1" applyBorder="1" applyAlignment="1">
      <alignment horizontal="center"/>
    </xf>
    <xf numFmtId="0" fontId="72" fillId="0" borderId="0" xfId="0" applyFont="1" applyAlignment="1">
      <alignment horizontal="justify" vertical="top" wrapText="1"/>
    </xf>
    <xf numFmtId="0" fontId="34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82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49" fontId="32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justify" wrapText="1"/>
    </xf>
    <xf numFmtId="0" fontId="74" fillId="0" borderId="0" xfId="0" applyFont="1" applyAlignment="1">
      <alignment horizontal="center"/>
    </xf>
    <xf numFmtId="0" fontId="19" fillId="0" borderId="2" xfId="5" applyFont="1" applyBorder="1" applyAlignment="1">
      <alignment horizontal="center" vertical="top"/>
    </xf>
    <xf numFmtId="0" fontId="33" fillId="0" borderId="8" xfId="5" applyFont="1" applyBorder="1" applyAlignment="1">
      <alignment horizontal="center" vertical="center"/>
    </xf>
    <xf numFmtId="0" fontId="33" fillId="0" borderId="10" xfId="5" applyFont="1" applyBorder="1" applyAlignment="1">
      <alignment horizontal="center" vertical="center"/>
    </xf>
    <xf numFmtId="0" fontId="20" fillId="0" borderId="8" xfId="5" applyFont="1" applyBorder="1" applyAlignment="1">
      <alignment horizontal="center" vertical="center" wrapText="1"/>
    </xf>
    <xf numFmtId="0" fontId="20" fillId="0" borderId="10" xfId="5" applyFont="1" applyBorder="1" applyAlignment="1">
      <alignment horizontal="center" vertical="center" wrapText="1"/>
    </xf>
    <xf numFmtId="0" fontId="22" fillId="0" borderId="8" xfId="5" applyFont="1" applyBorder="1" applyAlignment="1">
      <alignment horizontal="center" vertical="top"/>
    </xf>
    <xf numFmtId="0" fontId="22" fillId="0" borderId="10" xfId="5" applyFont="1" applyBorder="1" applyAlignment="1">
      <alignment horizontal="center" vertical="top"/>
    </xf>
    <xf numFmtId="0" fontId="22" fillId="0" borderId="0" xfId="5" applyFont="1" applyAlignment="1">
      <alignment horizontal="center" vertical="top"/>
    </xf>
    <xf numFmtId="0" fontId="9" fillId="0" borderId="0" xfId="5" applyFont="1" applyAlignment="1">
      <alignment horizontal="center"/>
    </xf>
    <xf numFmtId="0" fontId="9" fillId="0" borderId="0" xfId="5" applyFont="1" applyAlignment="1">
      <alignment horizontal="center" vertical="top" wrapText="1"/>
    </xf>
    <xf numFmtId="0" fontId="19" fillId="0" borderId="0" xfId="5" applyFont="1" applyAlignment="1">
      <alignment horizontal="center" vertical="top"/>
    </xf>
    <xf numFmtId="0" fontId="8" fillId="0" borderId="0" xfId="5" applyFont="1" applyAlignment="1">
      <alignment horizontal="center"/>
    </xf>
    <xf numFmtId="0" fontId="8" fillId="0" borderId="1" xfId="5" applyFont="1" applyBorder="1" applyAlignment="1">
      <alignment horizontal="center"/>
    </xf>
    <xf numFmtId="0" fontId="22" fillId="0" borderId="1" xfId="5" applyFont="1" applyBorder="1" applyAlignment="1">
      <alignment horizontal="center" vertical="top"/>
    </xf>
    <xf numFmtId="0" fontId="20" fillId="0" borderId="1" xfId="5" applyFont="1" applyBorder="1" applyAlignment="1">
      <alignment horizontal="center" wrapText="1"/>
    </xf>
    <xf numFmtId="0" fontId="22" fillId="0" borderId="2" xfId="5" applyFont="1" applyBorder="1" applyAlignment="1">
      <alignment horizontal="center" vertical="top"/>
    </xf>
    <xf numFmtId="14" fontId="25" fillId="0" borderId="1" xfId="5" applyNumberFormat="1" applyFont="1" applyBorder="1" applyAlignment="1">
      <alignment horizontal="center" vertical="top"/>
    </xf>
    <xf numFmtId="0" fontId="25" fillId="0" borderId="1" xfId="5" applyFont="1" applyBorder="1" applyAlignment="1">
      <alignment horizontal="center" vertical="top"/>
    </xf>
    <xf numFmtId="0" fontId="25" fillId="0" borderId="1" xfId="5" applyFont="1" applyBorder="1" applyAlignment="1">
      <alignment horizontal="center"/>
    </xf>
    <xf numFmtId="0" fontId="8" fillId="0" borderId="2" xfId="5" applyFont="1" applyBorder="1" applyAlignment="1">
      <alignment horizontal="center" vertical="top"/>
    </xf>
    <xf numFmtId="0" fontId="5" fillId="0" borderId="8" xfId="5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0" fontId="5" fillId="0" borderId="10" xfId="5" applyFont="1" applyBorder="1" applyAlignment="1">
      <alignment horizontal="center"/>
    </xf>
    <xf numFmtId="0" fontId="24" fillId="0" borderId="12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24" fillId="0" borderId="12" xfId="5" applyFont="1" applyBorder="1" applyAlignment="1">
      <alignment horizontal="center" vertical="center"/>
    </xf>
    <xf numFmtId="0" fontId="24" fillId="0" borderId="11" xfId="5" applyFont="1" applyBorder="1" applyAlignment="1">
      <alignment horizontal="center" vertical="center"/>
    </xf>
    <xf numFmtId="0" fontId="26" fillId="0" borderId="1" xfId="5" applyFont="1" applyBorder="1" applyAlignment="1">
      <alignment horizontal="right"/>
    </xf>
    <xf numFmtId="0" fontId="2" fillId="0" borderId="0" xfId="5" applyAlignment="1">
      <alignment horizontal="center"/>
    </xf>
    <xf numFmtId="0" fontId="2" fillId="0" borderId="1" xfId="5" applyBorder="1" applyAlignment="1">
      <alignment horizontal="center"/>
    </xf>
    <xf numFmtId="0" fontId="6" fillId="0" borderId="2" xfId="5" applyFont="1" applyBorder="1" applyAlignment="1">
      <alignment horizontal="center" vertical="top"/>
    </xf>
    <xf numFmtId="0" fontId="26" fillId="0" borderId="0" xfId="5" applyFont="1" applyAlignment="1">
      <alignment horizontal="center" vertical="top"/>
    </xf>
    <xf numFmtId="0" fontId="5" fillId="0" borderId="0" xfId="5" applyFont="1" applyAlignment="1">
      <alignment horizontal="center" wrapText="1"/>
    </xf>
    <xf numFmtId="0" fontId="26" fillId="0" borderId="1" xfId="5" applyFont="1" applyBorder="1" applyAlignment="1">
      <alignment horizontal="left" vertical="top"/>
    </xf>
    <xf numFmtId="0" fontId="27" fillId="0" borderId="2" xfId="5" applyFont="1" applyBorder="1" applyAlignment="1">
      <alignment horizontal="center" vertical="top"/>
    </xf>
    <xf numFmtId="0" fontId="27" fillId="0" borderId="1" xfId="5" applyFont="1" applyBorder="1" applyAlignment="1">
      <alignment horizontal="center" vertical="top"/>
    </xf>
    <xf numFmtId="0" fontId="27" fillId="0" borderId="0" xfId="5" applyFont="1" applyAlignment="1">
      <alignment horizontal="center" vertical="top"/>
    </xf>
    <xf numFmtId="0" fontId="25" fillId="0" borderId="1" xfId="5" applyFont="1" applyBorder="1" applyAlignment="1">
      <alignment horizontal="center" vertical="top" wrapText="1"/>
    </xf>
    <xf numFmtId="0" fontId="2" fillId="0" borderId="2" xfId="5" applyBorder="1" applyAlignment="1">
      <alignment horizontal="center" vertical="top"/>
    </xf>
    <xf numFmtId="0" fontId="7" fillId="0" borderId="1" xfId="5" applyFont="1" applyBorder="1" applyAlignment="1">
      <alignment horizont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6" applyFont="1" applyAlignment="1">
      <alignment horizontal="center" vertical="center"/>
    </xf>
  </cellXfs>
  <cellStyles count="50">
    <cellStyle name="20% - Акцент1 2" xfId="8" xr:uid="{00000000-0005-0000-0000-000000000000}"/>
    <cellStyle name="20% - Акцент2 2" xfId="9" xr:uid="{00000000-0005-0000-0000-000001000000}"/>
    <cellStyle name="20% - Акцент3 2" xfId="10" xr:uid="{00000000-0005-0000-0000-000002000000}"/>
    <cellStyle name="20% - Акцент4 2" xfId="11" xr:uid="{00000000-0005-0000-0000-000003000000}"/>
    <cellStyle name="20% - Акцент5 2" xfId="12" xr:uid="{00000000-0005-0000-0000-000004000000}"/>
    <cellStyle name="20% - Акцент6 2" xfId="13" xr:uid="{00000000-0005-0000-0000-000005000000}"/>
    <cellStyle name="40% - Акцент1 2" xfId="14" xr:uid="{00000000-0005-0000-0000-000006000000}"/>
    <cellStyle name="40% - Акцент2 2" xfId="15" xr:uid="{00000000-0005-0000-0000-000007000000}"/>
    <cellStyle name="40% - Акцент3 2" xfId="16" xr:uid="{00000000-0005-0000-0000-000008000000}"/>
    <cellStyle name="40% - Акцент4 2" xfId="17" xr:uid="{00000000-0005-0000-0000-000009000000}"/>
    <cellStyle name="40% - Акцент5 2" xfId="18" xr:uid="{00000000-0005-0000-0000-00000A000000}"/>
    <cellStyle name="40% - Акцент6 2" xfId="19" xr:uid="{00000000-0005-0000-0000-00000B000000}"/>
    <cellStyle name="60% - Акцент1 2" xfId="20" xr:uid="{00000000-0005-0000-0000-00000C000000}"/>
    <cellStyle name="60% - Акцент2 2" xfId="21" xr:uid="{00000000-0005-0000-0000-00000D000000}"/>
    <cellStyle name="60% - Акцент3 2" xfId="22" xr:uid="{00000000-0005-0000-0000-00000E000000}"/>
    <cellStyle name="60% - Акцент4 2" xfId="23" xr:uid="{00000000-0005-0000-0000-00000F000000}"/>
    <cellStyle name="60% - Акцент5 2" xfId="24" xr:uid="{00000000-0005-0000-0000-000010000000}"/>
    <cellStyle name="60% - Акцент6 2" xfId="25" xr:uid="{00000000-0005-0000-0000-000011000000}"/>
    <cellStyle name="Акцент1 2" xfId="26" xr:uid="{00000000-0005-0000-0000-000012000000}"/>
    <cellStyle name="Акцент2 2" xfId="27" xr:uid="{00000000-0005-0000-0000-000013000000}"/>
    <cellStyle name="Акцент3 2" xfId="28" xr:uid="{00000000-0005-0000-0000-000014000000}"/>
    <cellStyle name="Акцент4 2" xfId="29" xr:uid="{00000000-0005-0000-0000-000015000000}"/>
    <cellStyle name="Акцент5 2" xfId="30" xr:uid="{00000000-0005-0000-0000-000016000000}"/>
    <cellStyle name="Акцент6 2" xfId="31" xr:uid="{00000000-0005-0000-0000-000017000000}"/>
    <cellStyle name="Ввод  2" xfId="32" xr:uid="{00000000-0005-0000-0000-000018000000}"/>
    <cellStyle name="Вывод 2" xfId="33" xr:uid="{00000000-0005-0000-0000-000019000000}"/>
    <cellStyle name="Вычисление 2" xfId="34" xr:uid="{00000000-0005-0000-0000-00001A000000}"/>
    <cellStyle name="Заголовок 1 2" xfId="35" xr:uid="{00000000-0005-0000-0000-00001B000000}"/>
    <cellStyle name="Заголовок 2 2" xfId="36" xr:uid="{00000000-0005-0000-0000-00001C000000}"/>
    <cellStyle name="Заголовок 3 2" xfId="37" xr:uid="{00000000-0005-0000-0000-00001D000000}"/>
    <cellStyle name="Заголовок 4 2" xfId="38" xr:uid="{00000000-0005-0000-0000-00001E000000}"/>
    <cellStyle name="Итог 2" xfId="39" xr:uid="{00000000-0005-0000-0000-00001F000000}"/>
    <cellStyle name="Контрольная ячейка 2" xfId="40" xr:uid="{00000000-0005-0000-0000-000020000000}"/>
    <cellStyle name="Название 2" xfId="41" xr:uid="{00000000-0005-0000-0000-000021000000}"/>
    <cellStyle name="Нейтральный 2" xfId="42" xr:uid="{00000000-0005-0000-0000-000022000000}"/>
    <cellStyle name="Обычный" xfId="0" builtinId="0"/>
    <cellStyle name="Обычный 2" xfId="1" xr:uid="{00000000-0005-0000-0000-000024000000}"/>
    <cellStyle name="Обычный 3" xfId="2" xr:uid="{00000000-0005-0000-0000-000025000000}"/>
    <cellStyle name="Обычный 4" xfId="3" xr:uid="{00000000-0005-0000-0000-000026000000}"/>
    <cellStyle name="Обычный 5" xfId="4" xr:uid="{00000000-0005-0000-0000-000027000000}"/>
    <cellStyle name="Обычный 6" xfId="5" xr:uid="{00000000-0005-0000-0000-000028000000}"/>
    <cellStyle name="Обычный 7" xfId="6" xr:uid="{00000000-0005-0000-0000-000029000000}"/>
    <cellStyle name="Обычный 8" xfId="7" xr:uid="{00000000-0005-0000-0000-00002A000000}"/>
    <cellStyle name="Плохой 2" xfId="43" xr:uid="{00000000-0005-0000-0000-00002B000000}"/>
    <cellStyle name="Пояснение 2" xfId="44" xr:uid="{00000000-0005-0000-0000-00002C000000}"/>
    <cellStyle name="Примечание 2" xfId="45" xr:uid="{00000000-0005-0000-0000-00002D000000}"/>
    <cellStyle name="Связанная ячейка 2" xfId="46" xr:uid="{00000000-0005-0000-0000-00002E000000}"/>
    <cellStyle name="Текст предупреждения 2" xfId="47" xr:uid="{00000000-0005-0000-0000-00002F000000}"/>
    <cellStyle name="Финансовый" xfId="49" builtinId="3"/>
    <cellStyle name="Хороший 2" xfId="48" xr:uid="{00000000-0005-0000-0000-000031000000}"/>
  </cellStyles>
  <dxfs count="30"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Medium9"/>
  <colors>
    <mruColors>
      <color rgb="FF66FFFF"/>
      <color rgb="FF33CCFF"/>
      <color rgb="FFCC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1055;&#1054;&#1044;&#1055;&#1048;&#1057;&#1048;!A1"/><Relationship Id="rId1" Type="http://schemas.openxmlformats.org/officeDocument/2006/relationships/hyperlink" Target="#'&#1060;&#1086;&#1088;&#1084;&#1072; 1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#&#1055;&#1054;&#1044;&#1055;&#1048;&#1057;&#1048;!A1"/><Relationship Id="rId2" Type="http://schemas.openxmlformats.org/officeDocument/2006/relationships/hyperlink" Target="#&#1060;&#1054;&#1056;&#1052;&#1040;!A1"/><Relationship Id="rId1" Type="http://schemas.openxmlformats.org/officeDocument/2006/relationships/hyperlink" Target="#'&#1060;&#1086;&#1088;&#1084;&#1072;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67734</xdr:colOff>
      <xdr:row>0</xdr:row>
      <xdr:rowOff>25399</xdr:rowOff>
    </xdr:from>
    <xdr:to>
      <xdr:col>6</xdr:col>
      <xdr:colOff>1012615</xdr:colOff>
      <xdr:row>0</xdr:row>
      <xdr:rowOff>330200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90667" y="25399"/>
          <a:ext cx="944881" cy="3048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7</xdr:col>
      <xdr:colOff>84667</xdr:colOff>
      <xdr:row>0</xdr:row>
      <xdr:rowOff>33867</xdr:rowOff>
    </xdr:from>
    <xdr:to>
      <xdr:col>7</xdr:col>
      <xdr:colOff>1029548</xdr:colOff>
      <xdr:row>0</xdr:row>
      <xdr:rowOff>330200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91334" y="33867"/>
          <a:ext cx="944881" cy="2963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67734</xdr:colOff>
      <xdr:row>0</xdr:row>
      <xdr:rowOff>25399</xdr:rowOff>
    </xdr:from>
    <xdr:to>
      <xdr:col>8</xdr:col>
      <xdr:colOff>1012615</xdr:colOff>
      <xdr:row>0</xdr:row>
      <xdr:rowOff>342900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618634" y="25399"/>
          <a:ext cx="944881" cy="3175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9</xdr:col>
      <xdr:colOff>114300</xdr:colOff>
      <xdr:row>0</xdr:row>
      <xdr:rowOff>33867</xdr:rowOff>
    </xdr:from>
    <xdr:to>
      <xdr:col>9</xdr:col>
      <xdr:colOff>1059181</xdr:colOff>
      <xdr:row>0</xdr:row>
      <xdr:rowOff>342900</xdr:rowOff>
    </xdr:to>
    <xdr:sp macro="" textlink="">
      <xdr:nvSpPr>
        <xdr:cNvPr id="4" name="Скругленный прямоугольник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44700" y="33867"/>
          <a:ext cx="944881" cy="3090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67734</xdr:colOff>
      <xdr:row>0</xdr:row>
      <xdr:rowOff>25399</xdr:rowOff>
    </xdr:from>
    <xdr:to>
      <xdr:col>10</xdr:col>
      <xdr:colOff>1012615</xdr:colOff>
      <xdr:row>1</xdr:row>
      <xdr:rowOff>110546</xdr:rowOff>
    </xdr:to>
    <xdr:sp macro="" textlink="">
      <xdr:nvSpPr>
        <xdr:cNvPr id="3" name="Скругленный прямоугольни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11</xdr:col>
      <xdr:colOff>84667</xdr:colOff>
      <xdr:row>0</xdr:row>
      <xdr:rowOff>33867</xdr:rowOff>
    </xdr:from>
    <xdr:to>
      <xdr:col>11</xdr:col>
      <xdr:colOff>1029548</xdr:colOff>
      <xdr:row>1</xdr:row>
      <xdr:rowOff>119014</xdr:rowOff>
    </xdr:to>
    <xdr:sp macro="" textlink="">
      <xdr:nvSpPr>
        <xdr:cNvPr id="5" name="Скругленный прямоугольник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12</xdr:col>
      <xdr:colOff>101600</xdr:colOff>
      <xdr:row>0</xdr:row>
      <xdr:rowOff>33867</xdr:rowOff>
    </xdr:from>
    <xdr:to>
      <xdr:col>12</xdr:col>
      <xdr:colOff>1046481</xdr:colOff>
      <xdr:row>1</xdr:row>
      <xdr:rowOff>119014</xdr:rowOff>
    </xdr:to>
    <xdr:sp macro="" textlink="">
      <xdr:nvSpPr>
        <xdr:cNvPr id="6" name="Скругленный прямоугольник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4" name="Скругленный прямоугольни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5" name="Скругленный прямоугольник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6" name="Скругленный прямоугольник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12" name="Скругленный прямоугольник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139094" y="25399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13" name="Скругленный прямоугольник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238067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14" name="Скругленный прямоугольник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9337040" y="33867"/>
          <a:ext cx="944881" cy="26802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67352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779991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886460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1</xdr:row>
      <xdr:rowOff>25399</xdr:rowOff>
    </xdr:from>
    <xdr:to>
      <xdr:col>107</xdr:col>
      <xdr:colOff>1012615</xdr:colOff>
      <xdr:row>2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6735234" y="25399"/>
          <a:ext cx="944881" cy="174626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1</xdr:row>
      <xdr:rowOff>33867</xdr:rowOff>
    </xdr:from>
    <xdr:to>
      <xdr:col>108</xdr:col>
      <xdr:colOff>1029548</xdr:colOff>
      <xdr:row>2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7799917" y="33867"/>
          <a:ext cx="944881" cy="16615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1</xdr:row>
      <xdr:rowOff>33867</xdr:rowOff>
    </xdr:from>
    <xdr:to>
      <xdr:col>109</xdr:col>
      <xdr:colOff>1046481</xdr:colOff>
      <xdr:row>2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8864600" y="33867"/>
          <a:ext cx="944881" cy="16615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107</xdr:col>
      <xdr:colOff>67734</xdr:colOff>
      <xdr:row>0</xdr:row>
      <xdr:rowOff>25399</xdr:rowOff>
    </xdr:from>
    <xdr:to>
      <xdr:col>107</xdr:col>
      <xdr:colOff>1012615</xdr:colOff>
      <xdr:row>1</xdr:row>
      <xdr:rowOff>0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6735234" y="25399"/>
          <a:ext cx="944881" cy="16510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108</xdr:col>
      <xdr:colOff>84667</xdr:colOff>
      <xdr:row>0</xdr:row>
      <xdr:rowOff>33867</xdr:rowOff>
    </xdr:from>
    <xdr:to>
      <xdr:col>108</xdr:col>
      <xdr:colOff>1029548</xdr:colOff>
      <xdr:row>1</xdr:row>
      <xdr:rowOff>0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7799917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109</xdr:col>
      <xdr:colOff>101600</xdr:colOff>
      <xdr:row>0</xdr:row>
      <xdr:rowOff>33867</xdr:rowOff>
    </xdr:from>
    <xdr:to>
      <xdr:col>109</xdr:col>
      <xdr:colOff>1046481</xdr:colOff>
      <xdr:row>1</xdr:row>
      <xdr:rowOff>0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SpPr/>
      </xdr:nvSpPr>
      <xdr:spPr>
        <a:xfrm>
          <a:off x="8864600" y="33867"/>
          <a:ext cx="944881" cy="15663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67734</xdr:colOff>
      <xdr:row>0</xdr:row>
      <xdr:rowOff>25399</xdr:rowOff>
    </xdr:from>
    <xdr:to>
      <xdr:col>10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11</xdr:col>
      <xdr:colOff>84667</xdr:colOff>
      <xdr:row>0</xdr:row>
      <xdr:rowOff>33867</xdr:rowOff>
    </xdr:from>
    <xdr:to>
      <xdr:col>11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12</xdr:col>
      <xdr:colOff>101600</xdr:colOff>
      <xdr:row>0</xdr:row>
      <xdr:rowOff>33867</xdr:rowOff>
    </xdr:from>
    <xdr:to>
      <xdr:col>12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67734</xdr:colOff>
      <xdr:row>0</xdr:row>
      <xdr:rowOff>25399</xdr:rowOff>
    </xdr:from>
    <xdr:to>
      <xdr:col>9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10</xdr:col>
      <xdr:colOff>84667</xdr:colOff>
      <xdr:row>0</xdr:row>
      <xdr:rowOff>33867</xdr:rowOff>
    </xdr:from>
    <xdr:to>
      <xdr:col>10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11</xdr:col>
      <xdr:colOff>101600</xdr:colOff>
      <xdr:row>0</xdr:row>
      <xdr:rowOff>33867</xdr:rowOff>
    </xdr:from>
    <xdr:to>
      <xdr:col>11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158</xdr:col>
      <xdr:colOff>67734</xdr:colOff>
      <xdr:row>0</xdr:row>
      <xdr:rowOff>25399</xdr:rowOff>
    </xdr:from>
    <xdr:to>
      <xdr:col>158</xdr:col>
      <xdr:colOff>1012615</xdr:colOff>
      <xdr:row>1</xdr:row>
      <xdr:rowOff>110546</xdr:rowOff>
    </xdr:to>
    <xdr:sp macro="" textlink="">
      <xdr:nvSpPr>
        <xdr:cNvPr id="2" name="Скругленный прямоугольни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7154334" y="25399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Ведомость</a:t>
          </a:r>
        </a:p>
      </xdr:txBody>
    </xdr:sp>
    <xdr:clientData/>
  </xdr:twoCellAnchor>
  <xdr:twoCellAnchor>
    <xdr:from>
      <xdr:col>159</xdr:col>
      <xdr:colOff>84667</xdr:colOff>
      <xdr:row>0</xdr:row>
      <xdr:rowOff>33867</xdr:rowOff>
    </xdr:from>
    <xdr:to>
      <xdr:col>159</xdr:col>
      <xdr:colOff>1029548</xdr:colOff>
      <xdr:row>1</xdr:row>
      <xdr:rowOff>119014</xdr:rowOff>
    </xdr:to>
    <xdr:sp macro="" textlink="">
      <xdr:nvSpPr>
        <xdr:cNvPr id="3" name="Скругленный прямоугольник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/>
      </xdr:nvSpPr>
      <xdr:spPr>
        <a:xfrm>
          <a:off x="8253307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000" b="1">
              <a:solidFill>
                <a:srgbClr val="0000FF"/>
              </a:solidFill>
            </a:rPr>
            <a:t>Общая инфо</a:t>
          </a:r>
        </a:p>
      </xdr:txBody>
    </xdr:sp>
    <xdr:clientData/>
  </xdr:twoCellAnchor>
  <xdr:twoCellAnchor>
    <xdr:from>
      <xdr:col>160</xdr:col>
      <xdr:colOff>101600</xdr:colOff>
      <xdr:row>0</xdr:row>
      <xdr:rowOff>33867</xdr:rowOff>
    </xdr:from>
    <xdr:to>
      <xdr:col>160</xdr:col>
      <xdr:colOff>1046481</xdr:colOff>
      <xdr:row>1</xdr:row>
      <xdr:rowOff>119014</xdr:rowOff>
    </xdr:to>
    <xdr:sp macro="" textlink="">
      <xdr:nvSpPr>
        <xdr:cNvPr id="4" name="Скругленный прямоугольник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/>
      </xdr:nvSpPr>
      <xdr:spPr>
        <a:xfrm>
          <a:off x="9352280" y="33867"/>
          <a:ext cx="944881" cy="27564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0000FF"/>
              </a:solidFill>
            </a:rPr>
            <a:t>Подписи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6">
    <tabColor rgb="FFFFFF00"/>
    <pageSetUpPr fitToPage="1"/>
  </sheetPr>
  <dimension ref="A1:K22"/>
  <sheetViews>
    <sheetView tabSelected="1" view="pageBreakPreview" zoomScaleSheetLayoutView="100" workbookViewId="0">
      <pane ySplit="1" topLeftCell="A2" activePane="bottomLeft" state="frozen"/>
      <selection activeCell="B13" sqref="B13"/>
      <selection pane="bottomLeft" activeCell="B5" sqref="B5"/>
    </sheetView>
  </sheetViews>
  <sheetFormatPr defaultRowHeight="13.2" x14ac:dyDescent="0.3"/>
  <cols>
    <col min="1" max="1" width="24.109375" style="90" customWidth="1"/>
    <col min="2" max="2" width="57.88671875" style="99" customWidth="1"/>
    <col min="3" max="3" width="24.6640625" style="62" customWidth="1"/>
    <col min="4" max="4" width="15.33203125" style="62" customWidth="1"/>
    <col min="5" max="5" width="21.109375" style="31" customWidth="1"/>
    <col min="6" max="6" width="28.88671875" style="62" customWidth="1"/>
    <col min="7" max="14" width="15.6640625" style="32" customWidth="1"/>
    <col min="15" max="41" width="2.6640625" style="32" customWidth="1"/>
    <col min="42" max="256" width="9.109375" style="32"/>
    <col min="257" max="257" width="29.6640625" style="32" customWidth="1"/>
    <col min="258" max="258" width="49" style="32" customWidth="1"/>
    <col min="259" max="259" width="24.6640625" style="32" customWidth="1"/>
    <col min="260" max="260" width="15.33203125" style="32" customWidth="1"/>
    <col min="261" max="261" width="15.5546875" style="32" customWidth="1"/>
    <col min="262" max="262" width="10.44140625" style="32" customWidth="1"/>
    <col min="263" max="263" width="21.88671875" style="32" customWidth="1"/>
    <col min="264" max="297" width="2.6640625" style="32" customWidth="1"/>
    <col min="298" max="512" width="9.109375" style="32"/>
    <col min="513" max="513" width="29.6640625" style="32" customWidth="1"/>
    <col min="514" max="514" width="49" style="32" customWidth="1"/>
    <col min="515" max="515" width="24.6640625" style="32" customWidth="1"/>
    <col min="516" max="516" width="15.33203125" style="32" customWidth="1"/>
    <col min="517" max="517" width="15.5546875" style="32" customWidth="1"/>
    <col min="518" max="518" width="10.44140625" style="32" customWidth="1"/>
    <col min="519" max="519" width="21.88671875" style="32" customWidth="1"/>
    <col min="520" max="553" width="2.6640625" style="32" customWidth="1"/>
    <col min="554" max="768" width="9.109375" style="32"/>
    <col min="769" max="769" width="29.6640625" style="32" customWidth="1"/>
    <col min="770" max="770" width="49" style="32" customWidth="1"/>
    <col min="771" max="771" width="24.6640625" style="32" customWidth="1"/>
    <col min="772" max="772" width="15.33203125" style="32" customWidth="1"/>
    <col min="773" max="773" width="15.5546875" style="32" customWidth="1"/>
    <col min="774" max="774" width="10.44140625" style="32" customWidth="1"/>
    <col min="775" max="775" width="21.88671875" style="32" customWidth="1"/>
    <col min="776" max="809" width="2.6640625" style="32" customWidth="1"/>
    <col min="810" max="1024" width="9.109375" style="32"/>
    <col min="1025" max="1025" width="29.6640625" style="32" customWidth="1"/>
    <col min="1026" max="1026" width="49" style="32" customWidth="1"/>
    <col min="1027" max="1027" width="24.6640625" style="32" customWidth="1"/>
    <col min="1028" max="1028" width="15.33203125" style="32" customWidth="1"/>
    <col min="1029" max="1029" width="15.5546875" style="32" customWidth="1"/>
    <col min="1030" max="1030" width="10.44140625" style="32" customWidth="1"/>
    <col min="1031" max="1031" width="21.88671875" style="32" customWidth="1"/>
    <col min="1032" max="1065" width="2.6640625" style="32" customWidth="1"/>
    <col min="1066" max="1280" width="9.109375" style="32"/>
    <col min="1281" max="1281" width="29.6640625" style="32" customWidth="1"/>
    <col min="1282" max="1282" width="49" style="32" customWidth="1"/>
    <col min="1283" max="1283" width="24.6640625" style="32" customWidth="1"/>
    <col min="1284" max="1284" width="15.33203125" style="32" customWidth="1"/>
    <col min="1285" max="1285" width="15.5546875" style="32" customWidth="1"/>
    <col min="1286" max="1286" width="10.44140625" style="32" customWidth="1"/>
    <col min="1287" max="1287" width="21.88671875" style="32" customWidth="1"/>
    <col min="1288" max="1321" width="2.6640625" style="32" customWidth="1"/>
    <col min="1322" max="1536" width="9.109375" style="32"/>
    <col min="1537" max="1537" width="29.6640625" style="32" customWidth="1"/>
    <col min="1538" max="1538" width="49" style="32" customWidth="1"/>
    <col min="1539" max="1539" width="24.6640625" style="32" customWidth="1"/>
    <col min="1540" max="1540" width="15.33203125" style="32" customWidth="1"/>
    <col min="1541" max="1541" width="15.5546875" style="32" customWidth="1"/>
    <col min="1542" max="1542" width="10.44140625" style="32" customWidth="1"/>
    <col min="1543" max="1543" width="21.88671875" style="32" customWidth="1"/>
    <col min="1544" max="1577" width="2.6640625" style="32" customWidth="1"/>
    <col min="1578" max="1792" width="9.109375" style="32"/>
    <col min="1793" max="1793" width="29.6640625" style="32" customWidth="1"/>
    <col min="1794" max="1794" width="49" style="32" customWidth="1"/>
    <col min="1795" max="1795" width="24.6640625" style="32" customWidth="1"/>
    <col min="1796" max="1796" width="15.33203125" style="32" customWidth="1"/>
    <col min="1797" max="1797" width="15.5546875" style="32" customWidth="1"/>
    <col min="1798" max="1798" width="10.44140625" style="32" customWidth="1"/>
    <col min="1799" max="1799" width="21.88671875" style="32" customWidth="1"/>
    <col min="1800" max="1833" width="2.6640625" style="32" customWidth="1"/>
    <col min="1834" max="2048" width="9.109375" style="32"/>
    <col min="2049" max="2049" width="29.6640625" style="32" customWidth="1"/>
    <col min="2050" max="2050" width="49" style="32" customWidth="1"/>
    <col min="2051" max="2051" width="24.6640625" style="32" customWidth="1"/>
    <col min="2052" max="2052" width="15.33203125" style="32" customWidth="1"/>
    <col min="2053" max="2053" width="15.5546875" style="32" customWidth="1"/>
    <col min="2054" max="2054" width="10.44140625" style="32" customWidth="1"/>
    <col min="2055" max="2055" width="21.88671875" style="32" customWidth="1"/>
    <col min="2056" max="2089" width="2.6640625" style="32" customWidth="1"/>
    <col min="2090" max="2304" width="9.109375" style="32"/>
    <col min="2305" max="2305" width="29.6640625" style="32" customWidth="1"/>
    <col min="2306" max="2306" width="49" style="32" customWidth="1"/>
    <col min="2307" max="2307" width="24.6640625" style="32" customWidth="1"/>
    <col min="2308" max="2308" width="15.33203125" style="32" customWidth="1"/>
    <col min="2309" max="2309" width="15.5546875" style="32" customWidth="1"/>
    <col min="2310" max="2310" width="10.44140625" style="32" customWidth="1"/>
    <col min="2311" max="2311" width="21.88671875" style="32" customWidth="1"/>
    <col min="2312" max="2345" width="2.6640625" style="32" customWidth="1"/>
    <col min="2346" max="2560" width="9.109375" style="32"/>
    <col min="2561" max="2561" width="29.6640625" style="32" customWidth="1"/>
    <col min="2562" max="2562" width="49" style="32" customWidth="1"/>
    <col min="2563" max="2563" width="24.6640625" style="32" customWidth="1"/>
    <col min="2564" max="2564" width="15.33203125" style="32" customWidth="1"/>
    <col min="2565" max="2565" width="15.5546875" style="32" customWidth="1"/>
    <col min="2566" max="2566" width="10.44140625" style="32" customWidth="1"/>
    <col min="2567" max="2567" width="21.88671875" style="32" customWidth="1"/>
    <col min="2568" max="2601" width="2.6640625" style="32" customWidth="1"/>
    <col min="2602" max="2816" width="9.109375" style="32"/>
    <col min="2817" max="2817" width="29.6640625" style="32" customWidth="1"/>
    <col min="2818" max="2818" width="49" style="32" customWidth="1"/>
    <col min="2819" max="2819" width="24.6640625" style="32" customWidth="1"/>
    <col min="2820" max="2820" width="15.33203125" style="32" customWidth="1"/>
    <col min="2821" max="2821" width="15.5546875" style="32" customWidth="1"/>
    <col min="2822" max="2822" width="10.44140625" style="32" customWidth="1"/>
    <col min="2823" max="2823" width="21.88671875" style="32" customWidth="1"/>
    <col min="2824" max="2857" width="2.6640625" style="32" customWidth="1"/>
    <col min="2858" max="3072" width="9.109375" style="32"/>
    <col min="3073" max="3073" width="29.6640625" style="32" customWidth="1"/>
    <col min="3074" max="3074" width="49" style="32" customWidth="1"/>
    <col min="3075" max="3075" width="24.6640625" style="32" customWidth="1"/>
    <col min="3076" max="3076" width="15.33203125" style="32" customWidth="1"/>
    <col min="3077" max="3077" width="15.5546875" style="32" customWidth="1"/>
    <col min="3078" max="3078" width="10.44140625" style="32" customWidth="1"/>
    <col min="3079" max="3079" width="21.88671875" style="32" customWidth="1"/>
    <col min="3080" max="3113" width="2.6640625" style="32" customWidth="1"/>
    <col min="3114" max="3328" width="9.109375" style="32"/>
    <col min="3329" max="3329" width="29.6640625" style="32" customWidth="1"/>
    <col min="3330" max="3330" width="49" style="32" customWidth="1"/>
    <col min="3331" max="3331" width="24.6640625" style="32" customWidth="1"/>
    <col min="3332" max="3332" width="15.33203125" style="32" customWidth="1"/>
    <col min="3333" max="3333" width="15.5546875" style="32" customWidth="1"/>
    <col min="3334" max="3334" width="10.44140625" style="32" customWidth="1"/>
    <col min="3335" max="3335" width="21.88671875" style="32" customWidth="1"/>
    <col min="3336" max="3369" width="2.6640625" style="32" customWidth="1"/>
    <col min="3370" max="3584" width="9.109375" style="32"/>
    <col min="3585" max="3585" width="29.6640625" style="32" customWidth="1"/>
    <col min="3586" max="3586" width="49" style="32" customWidth="1"/>
    <col min="3587" max="3587" width="24.6640625" style="32" customWidth="1"/>
    <col min="3588" max="3588" width="15.33203125" style="32" customWidth="1"/>
    <col min="3589" max="3589" width="15.5546875" style="32" customWidth="1"/>
    <col min="3590" max="3590" width="10.44140625" style="32" customWidth="1"/>
    <col min="3591" max="3591" width="21.88671875" style="32" customWidth="1"/>
    <col min="3592" max="3625" width="2.6640625" style="32" customWidth="1"/>
    <col min="3626" max="3840" width="9.109375" style="32"/>
    <col min="3841" max="3841" width="29.6640625" style="32" customWidth="1"/>
    <col min="3842" max="3842" width="49" style="32" customWidth="1"/>
    <col min="3843" max="3843" width="24.6640625" style="32" customWidth="1"/>
    <col min="3844" max="3844" width="15.33203125" style="32" customWidth="1"/>
    <col min="3845" max="3845" width="15.5546875" style="32" customWidth="1"/>
    <col min="3846" max="3846" width="10.44140625" style="32" customWidth="1"/>
    <col min="3847" max="3847" width="21.88671875" style="32" customWidth="1"/>
    <col min="3848" max="3881" width="2.6640625" style="32" customWidth="1"/>
    <col min="3882" max="4096" width="9.109375" style="32"/>
    <col min="4097" max="4097" width="29.6640625" style="32" customWidth="1"/>
    <col min="4098" max="4098" width="49" style="32" customWidth="1"/>
    <col min="4099" max="4099" width="24.6640625" style="32" customWidth="1"/>
    <col min="4100" max="4100" width="15.33203125" style="32" customWidth="1"/>
    <col min="4101" max="4101" width="15.5546875" style="32" customWidth="1"/>
    <col min="4102" max="4102" width="10.44140625" style="32" customWidth="1"/>
    <col min="4103" max="4103" width="21.88671875" style="32" customWidth="1"/>
    <col min="4104" max="4137" width="2.6640625" style="32" customWidth="1"/>
    <col min="4138" max="4352" width="9.109375" style="32"/>
    <col min="4353" max="4353" width="29.6640625" style="32" customWidth="1"/>
    <col min="4354" max="4354" width="49" style="32" customWidth="1"/>
    <col min="4355" max="4355" width="24.6640625" style="32" customWidth="1"/>
    <col min="4356" max="4356" width="15.33203125" style="32" customWidth="1"/>
    <col min="4357" max="4357" width="15.5546875" style="32" customWidth="1"/>
    <col min="4358" max="4358" width="10.44140625" style="32" customWidth="1"/>
    <col min="4359" max="4359" width="21.88671875" style="32" customWidth="1"/>
    <col min="4360" max="4393" width="2.6640625" style="32" customWidth="1"/>
    <col min="4394" max="4608" width="9.109375" style="32"/>
    <col min="4609" max="4609" width="29.6640625" style="32" customWidth="1"/>
    <col min="4610" max="4610" width="49" style="32" customWidth="1"/>
    <col min="4611" max="4611" width="24.6640625" style="32" customWidth="1"/>
    <col min="4612" max="4612" width="15.33203125" style="32" customWidth="1"/>
    <col min="4613" max="4613" width="15.5546875" style="32" customWidth="1"/>
    <col min="4614" max="4614" width="10.44140625" style="32" customWidth="1"/>
    <col min="4615" max="4615" width="21.88671875" style="32" customWidth="1"/>
    <col min="4616" max="4649" width="2.6640625" style="32" customWidth="1"/>
    <col min="4650" max="4864" width="9.109375" style="32"/>
    <col min="4865" max="4865" width="29.6640625" style="32" customWidth="1"/>
    <col min="4866" max="4866" width="49" style="32" customWidth="1"/>
    <col min="4867" max="4867" width="24.6640625" style="32" customWidth="1"/>
    <col min="4868" max="4868" width="15.33203125" style="32" customWidth="1"/>
    <col min="4869" max="4869" width="15.5546875" style="32" customWidth="1"/>
    <col min="4870" max="4870" width="10.44140625" style="32" customWidth="1"/>
    <col min="4871" max="4871" width="21.88671875" style="32" customWidth="1"/>
    <col min="4872" max="4905" width="2.6640625" style="32" customWidth="1"/>
    <col min="4906" max="5120" width="9.109375" style="32"/>
    <col min="5121" max="5121" width="29.6640625" style="32" customWidth="1"/>
    <col min="5122" max="5122" width="49" style="32" customWidth="1"/>
    <col min="5123" max="5123" width="24.6640625" style="32" customWidth="1"/>
    <col min="5124" max="5124" width="15.33203125" style="32" customWidth="1"/>
    <col min="5125" max="5125" width="15.5546875" style="32" customWidth="1"/>
    <col min="5126" max="5126" width="10.44140625" style="32" customWidth="1"/>
    <col min="5127" max="5127" width="21.88671875" style="32" customWidth="1"/>
    <col min="5128" max="5161" width="2.6640625" style="32" customWidth="1"/>
    <col min="5162" max="5376" width="9.109375" style="32"/>
    <col min="5377" max="5377" width="29.6640625" style="32" customWidth="1"/>
    <col min="5378" max="5378" width="49" style="32" customWidth="1"/>
    <col min="5379" max="5379" width="24.6640625" style="32" customWidth="1"/>
    <col min="5380" max="5380" width="15.33203125" style="32" customWidth="1"/>
    <col min="5381" max="5381" width="15.5546875" style="32" customWidth="1"/>
    <col min="5382" max="5382" width="10.44140625" style="32" customWidth="1"/>
    <col min="5383" max="5383" width="21.88671875" style="32" customWidth="1"/>
    <col min="5384" max="5417" width="2.6640625" style="32" customWidth="1"/>
    <col min="5418" max="5632" width="9.109375" style="32"/>
    <col min="5633" max="5633" width="29.6640625" style="32" customWidth="1"/>
    <col min="5634" max="5634" width="49" style="32" customWidth="1"/>
    <col min="5635" max="5635" width="24.6640625" style="32" customWidth="1"/>
    <col min="5636" max="5636" width="15.33203125" style="32" customWidth="1"/>
    <col min="5637" max="5637" width="15.5546875" style="32" customWidth="1"/>
    <col min="5638" max="5638" width="10.44140625" style="32" customWidth="1"/>
    <col min="5639" max="5639" width="21.88671875" style="32" customWidth="1"/>
    <col min="5640" max="5673" width="2.6640625" style="32" customWidth="1"/>
    <col min="5674" max="5888" width="9.109375" style="32"/>
    <col min="5889" max="5889" width="29.6640625" style="32" customWidth="1"/>
    <col min="5890" max="5890" width="49" style="32" customWidth="1"/>
    <col min="5891" max="5891" width="24.6640625" style="32" customWidth="1"/>
    <col min="5892" max="5892" width="15.33203125" style="32" customWidth="1"/>
    <col min="5893" max="5893" width="15.5546875" style="32" customWidth="1"/>
    <col min="5894" max="5894" width="10.44140625" style="32" customWidth="1"/>
    <col min="5895" max="5895" width="21.88671875" style="32" customWidth="1"/>
    <col min="5896" max="5929" width="2.6640625" style="32" customWidth="1"/>
    <col min="5930" max="6144" width="9.109375" style="32"/>
    <col min="6145" max="6145" width="29.6640625" style="32" customWidth="1"/>
    <col min="6146" max="6146" width="49" style="32" customWidth="1"/>
    <col min="6147" max="6147" width="24.6640625" style="32" customWidth="1"/>
    <col min="6148" max="6148" width="15.33203125" style="32" customWidth="1"/>
    <col min="6149" max="6149" width="15.5546875" style="32" customWidth="1"/>
    <col min="6150" max="6150" width="10.44140625" style="32" customWidth="1"/>
    <col min="6151" max="6151" width="21.88671875" style="32" customWidth="1"/>
    <col min="6152" max="6185" width="2.6640625" style="32" customWidth="1"/>
    <col min="6186" max="6400" width="9.109375" style="32"/>
    <col min="6401" max="6401" width="29.6640625" style="32" customWidth="1"/>
    <col min="6402" max="6402" width="49" style="32" customWidth="1"/>
    <col min="6403" max="6403" width="24.6640625" style="32" customWidth="1"/>
    <col min="6404" max="6404" width="15.33203125" style="32" customWidth="1"/>
    <col min="6405" max="6405" width="15.5546875" style="32" customWidth="1"/>
    <col min="6406" max="6406" width="10.44140625" style="32" customWidth="1"/>
    <col min="6407" max="6407" width="21.88671875" style="32" customWidth="1"/>
    <col min="6408" max="6441" width="2.6640625" style="32" customWidth="1"/>
    <col min="6442" max="6656" width="9.109375" style="32"/>
    <col min="6657" max="6657" width="29.6640625" style="32" customWidth="1"/>
    <col min="6658" max="6658" width="49" style="32" customWidth="1"/>
    <col min="6659" max="6659" width="24.6640625" style="32" customWidth="1"/>
    <col min="6660" max="6660" width="15.33203125" style="32" customWidth="1"/>
    <col min="6661" max="6661" width="15.5546875" style="32" customWidth="1"/>
    <col min="6662" max="6662" width="10.44140625" style="32" customWidth="1"/>
    <col min="6663" max="6663" width="21.88671875" style="32" customWidth="1"/>
    <col min="6664" max="6697" width="2.6640625" style="32" customWidth="1"/>
    <col min="6698" max="6912" width="9.109375" style="32"/>
    <col min="6913" max="6913" width="29.6640625" style="32" customWidth="1"/>
    <col min="6914" max="6914" width="49" style="32" customWidth="1"/>
    <col min="6915" max="6915" width="24.6640625" style="32" customWidth="1"/>
    <col min="6916" max="6916" width="15.33203125" style="32" customWidth="1"/>
    <col min="6917" max="6917" width="15.5546875" style="32" customWidth="1"/>
    <col min="6918" max="6918" width="10.44140625" style="32" customWidth="1"/>
    <col min="6919" max="6919" width="21.88671875" style="32" customWidth="1"/>
    <col min="6920" max="6953" width="2.6640625" style="32" customWidth="1"/>
    <col min="6954" max="7168" width="9.109375" style="32"/>
    <col min="7169" max="7169" width="29.6640625" style="32" customWidth="1"/>
    <col min="7170" max="7170" width="49" style="32" customWidth="1"/>
    <col min="7171" max="7171" width="24.6640625" style="32" customWidth="1"/>
    <col min="7172" max="7172" width="15.33203125" style="32" customWidth="1"/>
    <col min="7173" max="7173" width="15.5546875" style="32" customWidth="1"/>
    <col min="7174" max="7174" width="10.44140625" style="32" customWidth="1"/>
    <col min="7175" max="7175" width="21.88671875" style="32" customWidth="1"/>
    <col min="7176" max="7209" width="2.6640625" style="32" customWidth="1"/>
    <col min="7210" max="7424" width="9.109375" style="32"/>
    <col min="7425" max="7425" width="29.6640625" style="32" customWidth="1"/>
    <col min="7426" max="7426" width="49" style="32" customWidth="1"/>
    <col min="7427" max="7427" width="24.6640625" style="32" customWidth="1"/>
    <col min="7428" max="7428" width="15.33203125" style="32" customWidth="1"/>
    <col min="7429" max="7429" width="15.5546875" style="32" customWidth="1"/>
    <col min="7430" max="7430" width="10.44140625" style="32" customWidth="1"/>
    <col min="7431" max="7431" width="21.88671875" style="32" customWidth="1"/>
    <col min="7432" max="7465" width="2.6640625" style="32" customWidth="1"/>
    <col min="7466" max="7680" width="9.109375" style="32"/>
    <col min="7681" max="7681" width="29.6640625" style="32" customWidth="1"/>
    <col min="7682" max="7682" width="49" style="32" customWidth="1"/>
    <col min="7683" max="7683" width="24.6640625" style="32" customWidth="1"/>
    <col min="7684" max="7684" width="15.33203125" style="32" customWidth="1"/>
    <col min="7685" max="7685" width="15.5546875" style="32" customWidth="1"/>
    <col min="7686" max="7686" width="10.44140625" style="32" customWidth="1"/>
    <col min="7687" max="7687" width="21.88671875" style="32" customWidth="1"/>
    <col min="7688" max="7721" width="2.6640625" style="32" customWidth="1"/>
    <col min="7722" max="7936" width="9.109375" style="32"/>
    <col min="7937" max="7937" width="29.6640625" style="32" customWidth="1"/>
    <col min="7938" max="7938" width="49" style="32" customWidth="1"/>
    <col min="7939" max="7939" width="24.6640625" style="32" customWidth="1"/>
    <col min="7940" max="7940" width="15.33203125" style="32" customWidth="1"/>
    <col min="7941" max="7941" width="15.5546875" style="32" customWidth="1"/>
    <col min="7942" max="7942" width="10.44140625" style="32" customWidth="1"/>
    <col min="7943" max="7943" width="21.88671875" style="32" customWidth="1"/>
    <col min="7944" max="7977" width="2.6640625" style="32" customWidth="1"/>
    <col min="7978" max="8192" width="9.109375" style="32"/>
    <col min="8193" max="8193" width="29.6640625" style="32" customWidth="1"/>
    <col min="8194" max="8194" width="49" style="32" customWidth="1"/>
    <col min="8195" max="8195" width="24.6640625" style="32" customWidth="1"/>
    <col min="8196" max="8196" width="15.33203125" style="32" customWidth="1"/>
    <col min="8197" max="8197" width="15.5546875" style="32" customWidth="1"/>
    <col min="8198" max="8198" width="10.44140625" style="32" customWidth="1"/>
    <col min="8199" max="8199" width="21.88671875" style="32" customWidth="1"/>
    <col min="8200" max="8233" width="2.6640625" style="32" customWidth="1"/>
    <col min="8234" max="8448" width="9.109375" style="32"/>
    <col min="8449" max="8449" width="29.6640625" style="32" customWidth="1"/>
    <col min="8450" max="8450" width="49" style="32" customWidth="1"/>
    <col min="8451" max="8451" width="24.6640625" style="32" customWidth="1"/>
    <col min="8452" max="8452" width="15.33203125" style="32" customWidth="1"/>
    <col min="8453" max="8453" width="15.5546875" style="32" customWidth="1"/>
    <col min="8454" max="8454" width="10.44140625" style="32" customWidth="1"/>
    <col min="8455" max="8455" width="21.88671875" style="32" customWidth="1"/>
    <col min="8456" max="8489" width="2.6640625" style="32" customWidth="1"/>
    <col min="8490" max="8704" width="9.109375" style="32"/>
    <col min="8705" max="8705" width="29.6640625" style="32" customWidth="1"/>
    <col min="8706" max="8706" width="49" style="32" customWidth="1"/>
    <col min="8707" max="8707" width="24.6640625" style="32" customWidth="1"/>
    <col min="8708" max="8708" width="15.33203125" style="32" customWidth="1"/>
    <col min="8709" max="8709" width="15.5546875" style="32" customWidth="1"/>
    <col min="8710" max="8710" width="10.44140625" style="32" customWidth="1"/>
    <col min="8711" max="8711" width="21.88671875" style="32" customWidth="1"/>
    <col min="8712" max="8745" width="2.6640625" style="32" customWidth="1"/>
    <col min="8746" max="8960" width="9.109375" style="32"/>
    <col min="8961" max="8961" width="29.6640625" style="32" customWidth="1"/>
    <col min="8962" max="8962" width="49" style="32" customWidth="1"/>
    <col min="8963" max="8963" width="24.6640625" style="32" customWidth="1"/>
    <col min="8964" max="8964" width="15.33203125" style="32" customWidth="1"/>
    <col min="8965" max="8965" width="15.5546875" style="32" customWidth="1"/>
    <col min="8966" max="8966" width="10.44140625" style="32" customWidth="1"/>
    <col min="8967" max="8967" width="21.88671875" style="32" customWidth="1"/>
    <col min="8968" max="9001" width="2.6640625" style="32" customWidth="1"/>
    <col min="9002" max="9216" width="9.109375" style="32"/>
    <col min="9217" max="9217" width="29.6640625" style="32" customWidth="1"/>
    <col min="9218" max="9218" width="49" style="32" customWidth="1"/>
    <col min="9219" max="9219" width="24.6640625" style="32" customWidth="1"/>
    <col min="9220" max="9220" width="15.33203125" style="32" customWidth="1"/>
    <col min="9221" max="9221" width="15.5546875" style="32" customWidth="1"/>
    <col min="9222" max="9222" width="10.44140625" style="32" customWidth="1"/>
    <col min="9223" max="9223" width="21.88671875" style="32" customWidth="1"/>
    <col min="9224" max="9257" width="2.6640625" style="32" customWidth="1"/>
    <col min="9258" max="9472" width="9.109375" style="32"/>
    <col min="9473" max="9473" width="29.6640625" style="32" customWidth="1"/>
    <col min="9474" max="9474" width="49" style="32" customWidth="1"/>
    <col min="9475" max="9475" width="24.6640625" style="32" customWidth="1"/>
    <col min="9476" max="9476" width="15.33203125" style="32" customWidth="1"/>
    <col min="9477" max="9477" width="15.5546875" style="32" customWidth="1"/>
    <col min="9478" max="9478" width="10.44140625" style="32" customWidth="1"/>
    <col min="9479" max="9479" width="21.88671875" style="32" customWidth="1"/>
    <col min="9480" max="9513" width="2.6640625" style="32" customWidth="1"/>
    <col min="9514" max="9728" width="9.109375" style="32"/>
    <col min="9729" max="9729" width="29.6640625" style="32" customWidth="1"/>
    <col min="9730" max="9730" width="49" style="32" customWidth="1"/>
    <col min="9731" max="9731" width="24.6640625" style="32" customWidth="1"/>
    <col min="9732" max="9732" width="15.33203125" style="32" customWidth="1"/>
    <col min="9733" max="9733" width="15.5546875" style="32" customWidth="1"/>
    <col min="9734" max="9734" width="10.44140625" style="32" customWidth="1"/>
    <col min="9735" max="9735" width="21.88671875" style="32" customWidth="1"/>
    <col min="9736" max="9769" width="2.6640625" style="32" customWidth="1"/>
    <col min="9770" max="9984" width="9.109375" style="32"/>
    <col min="9985" max="9985" width="29.6640625" style="32" customWidth="1"/>
    <col min="9986" max="9986" width="49" style="32" customWidth="1"/>
    <col min="9987" max="9987" width="24.6640625" style="32" customWidth="1"/>
    <col min="9988" max="9988" width="15.33203125" style="32" customWidth="1"/>
    <col min="9989" max="9989" width="15.5546875" style="32" customWidth="1"/>
    <col min="9990" max="9990" width="10.44140625" style="32" customWidth="1"/>
    <col min="9991" max="9991" width="21.88671875" style="32" customWidth="1"/>
    <col min="9992" max="10025" width="2.6640625" style="32" customWidth="1"/>
    <col min="10026" max="10240" width="9.109375" style="32"/>
    <col min="10241" max="10241" width="29.6640625" style="32" customWidth="1"/>
    <col min="10242" max="10242" width="49" style="32" customWidth="1"/>
    <col min="10243" max="10243" width="24.6640625" style="32" customWidth="1"/>
    <col min="10244" max="10244" width="15.33203125" style="32" customWidth="1"/>
    <col min="10245" max="10245" width="15.5546875" style="32" customWidth="1"/>
    <col min="10246" max="10246" width="10.44140625" style="32" customWidth="1"/>
    <col min="10247" max="10247" width="21.88671875" style="32" customWidth="1"/>
    <col min="10248" max="10281" width="2.6640625" style="32" customWidth="1"/>
    <col min="10282" max="10496" width="9.109375" style="32"/>
    <col min="10497" max="10497" width="29.6640625" style="32" customWidth="1"/>
    <col min="10498" max="10498" width="49" style="32" customWidth="1"/>
    <col min="10499" max="10499" width="24.6640625" style="32" customWidth="1"/>
    <col min="10500" max="10500" width="15.33203125" style="32" customWidth="1"/>
    <col min="10501" max="10501" width="15.5546875" style="32" customWidth="1"/>
    <col min="10502" max="10502" width="10.44140625" style="32" customWidth="1"/>
    <col min="10503" max="10503" width="21.88671875" style="32" customWidth="1"/>
    <col min="10504" max="10537" width="2.6640625" style="32" customWidth="1"/>
    <col min="10538" max="10752" width="9.109375" style="32"/>
    <col min="10753" max="10753" width="29.6640625" style="32" customWidth="1"/>
    <col min="10754" max="10754" width="49" style="32" customWidth="1"/>
    <col min="10755" max="10755" width="24.6640625" style="32" customWidth="1"/>
    <col min="10756" max="10756" width="15.33203125" style="32" customWidth="1"/>
    <col min="10757" max="10757" width="15.5546875" style="32" customWidth="1"/>
    <col min="10758" max="10758" width="10.44140625" style="32" customWidth="1"/>
    <col min="10759" max="10759" width="21.88671875" style="32" customWidth="1"/>
    <col min="10760" max="10793" width="2.6640625" style="32" customWidth="1"/>
    <col min="10794" max="11008" width="9.109375" style="32"/>
    <col min="11009" max="11009" width="29.6640625" style="32" customWidth="1"/>
    <col min="11010" max="11010" width="49" style="32" customWidth="1"/>
    <col min="11011" max="11011" width="24.6640625" style="32" customWidth="1"/>
    <col min="11012" max="11012" width="15.33203125" style="32" customWidth="1"/>
    <col min="11013" max="11013" width="15.5546875" style="32" customWidth="1"/>
    <col min="11014" max="11014" width="10.44140625" style="32" customWidth="1"/>
    <col min="11015" max="11015" width="21.88671875" style="32" customWidth="1"/>
    <col min="11016" max="11049" width="2.6640625" style="32" customWidth="1"/>
    <col min="11050" max="11264" width="9.109375" style="32"/>
    <col min="11265" max="11265" width="29.6640625" style="32" customWidth="1"/>
    <col min="11266" max="11266" width="49" style="32" customWidth="1"/>
    <col min="11267" max="11267" width="24.6640625" style="32" customWidth="1"/>
    <col min="11268" max="11268" width="15.33203125" style="32" customWidth="1"/>
    <col min="11269" max="11269" width="15.5546875" style="32" customWidth="1"/>
    <col min="11270" max="11270" width="10.44140625" style="32" customWidth="1"/>
    <col min="11271" max="11271" width="21.88671875" style="32" customWidth="1"/>
    <col min="11272" max="11305" width="2.6640625" style="32" customWidth="1"/>
    <col min="11306" max="11520" width="9.109375" style="32"/>
    <col min="11521" max="11521" width="29.6640625" style="32" customWidth="1"/>
    <col min="11522" max="11522" width="49" style="32" customWidth="1"/>
    <col min="11523" max="11523" width="24.6640625" style="32" customWidth="1"/>
    <col min="11524" max="11524" width="15.33203125" style="32" customWidth="1"/>
    <col min="11525" max="11525" width="15.5546875" style="32" customWidth="1"/>
    <col min="11526" max="11526" width="10.44140625" style="32" customWidth="1"/>
    <col min="11527" max="11527" width="21.88671875" style="32" customWidth="1"/>
    <col min="11528" max="11561" width="2.6640625" style="32" customWidth="1"/>
    <col min="11562" max="11776" width="9.109375" style="32"/>
    <col min="11777" max="11777" width="29.6640625" style="32" customWidth="1"/>
    <col min="11778" max="11778" width="49" style="32" customWidth="1"/>
    <col min="11779" max="11779" width="24.6640625" style="32" customWidth="1"/>
    <col min="11780" max="11780" width="15.33203125" style="32" customWidth="1"/>
    <col min="11781" max="11781" width="15.5546875" style="32" customWidth="1"/>
    <col min="11782" max="11782" width="10.44140625" style="32" customWidth="1"/>
    <col min="11783" max="11783" width="21.88671875" style="32" customWidth="1"/>
    <col min="11784" max="11817" width="2.6640625" style="32" customWidth="1"/>
    <col min="11818" max="12032" width="9.109375" style="32"/>
    <col min="12033" max="12033" width="29.6640625" style="32" customWidth="1"/>
    <col min="12034" max="12034" width="49" style="32" customWidth="1"/>
    <col min="12035" max="12035" width="24.6640625" style="32" customWidth="1"/>
    <col min="12036" max="12036" width="15.33203125" style="32" customWidth="1"/>
    <col min="12037" max="12037" width="15.5546875" style="32" customWidth="1"/>
    <col min="12038" max="12038" width="10.44140625" style="32" customWidth="1"/>
    <col min="12039" max="12039" width="21.88671875" style="32" customWidth="1"/>
    <col min="12040" max="12073" width="2.6640625" style="32" customWidth="1"/>
    <col min="12074" max="12288" width="9.109375" style="32"/>
    <col min="12289" max="12289" width="29.6640625" style="32" customWidth="1"/>
    <col min="12290" max="12290" width="49" style="32" customWidth="1"/>
    <col min="12291" max="12291" width="24.6640625" style="32" customWidth="1"/>
    <col min="12292" max="12292" width="15.33203125" style="32" customWidth="1"/>
    <col min="12293" max="12293" width="15.5546875" style="32" customWidth="1"/>
    <col min="12294" max="12294" width="10.44140625" style="32" customWidth="1"/>
    <col min="12295" max="12295" width="21.88671875" style="32" customWidth="1"/>
    <col min="12296" max="12329" width="2.6640625" style="32" customWidth="1"/>
    <col min="12330" max="12544" width="9.109375" style="32"/>
    <col min="12545" max="12545" width="29.6640625" style="32" customWidth="1"/>
    <col min="12546" max="12546" width="49" style="32" customWidth="1"/>
    <col min="12547" max="12547" width="24.6640625" style="32" customWidth="1"/>
    <col min="12548" max="12548" width="15.33203125" style="32" customWidth="1"/>
    <col min="12549" max="12549" width="15.5546875" style="32" customWidth="1"/>
    <col min="12550" max="12550" width="10.44140625" style="32" customWidth="1"/>
    <col min="12551" max="12551" width="21.88671875" style="32" customWidth="1"/>
    <col min="12552" max="12585" width="2.6640625" style="32" customWidth="1"/>
    <col min="12586" max="12800" width="9.109375" style="32"/>
    <col min="12801" max="12801" width="29.6640625" style="32" customWidth="1"/>
    <col min="12802" max="12802" width="49" style="32" customWidth="1"/>
    <col min="12803" max="12803" width="24.6640625" style="32" customWidth="1"/>
    <col min="12804" max="12804" width="15.33203125" style="32" customWidth="1"/>
    <col min="12805" max="12805" width="15.5546875" style="32" customWidth="1"/>
    <col min="12806" max="12806" width="10.44140625" style="32" customWidth="1"/>
    <col min="12807" max="12807" width="21.88671875" style="32" customWidth="1"/>
    <col min="12808" max="12841" width="2.6640625" style="32" customWidth="1"/>
    <col min="12842" max="13056" width="9.109375" style="32"/>
    <col min="13057" max="13057" width="29.6640625" style="32" customWidth="1"/>
    <col min="13058" max="13058" width="49" style="32" customWidth="1"/>
    <col min="13059" max="13059" width="24.6640625" style="32" customWidth="1"/>
    <col min="13060" max="13060" width="15.33203125" style="32" customWidth="1"/>
    <col min="13061" max="13061" width="15.5546875" style="32" customWidth="1"/>
    <col min="13062" max="13062" width="10.44140625" style="32" customWidth="1"/>
    <col min="13063" max="13063" width="21.88671875" style="32" customWidth="1"/>
    <col min="13064" max="13097" width="2.6640625" style="32" customWidth="1"/>
    <col min="13098" max="13312" width="9.109375" style="32"/>
    <col min="13313" max="13313" width="29.6640625" style="32" customWidth="1"/>
    <col min="13314" max="13314" width="49" style="32" customWidth="1"/>
    <col min="13315" max="13315" width="24.6640625" style="32" customWidth="1"/>
    <col min="13316" max="13316" width="15.33203125" style="32" customWidth="1"/>
    <col min="13317" max="13317" width="15.5546875" style="32" customWidth="1"/>
    <col min="13318" max="13318" width="10.44140625" style="32" customWidth="1"/>
    <col min="13319" max="13319" width="21.88671875" style="32" customWidth="1"/>
    <col min="13320" max="13353" width="2.6640625" style="32" customWidth="1"/>
    <col min="13354" max="13568" width="9.109375" style="32"/>
    <col min="13569" max="13569" width="29.6640625" style="32" customWidth="1"/>
    <col min="13570" max="13570" width="49" style="32" customWidth="1"/>
    <col min="13571" max="13571" width="24.6640625" style="32" customWidth="1"/>
    <col min="13572" max="13572" width="15.33203125" style="32" customWidth="1"/>
    <col min="13573" max="13573" width="15.5546875" style="32" customWidth="1"/>
    <col min="13574" max="13574" width="10.44140625" style="32" customWidth="1"/>
    <col min="13575" max="13575" width="21.88671875" style="32" customWidth="1"/>
    <col min="13576" max="13609" width="2.6640625" style="32" customWidth="1"/>
    <col min="13610" max="13824" width="9.109375" style="32"/>
    <col min="13825" max="13825" width="29.6640625" style="32" customWidth="1"/>
    <col min="13826" max="13826" width="49" style="32" customWidth="1"/>
    <col min="13827" max="13827" width="24.6640625" style="32" customWidth="1"/>
    <col min="13828" max="13828" width="15.33203125" style="32" customWidth="1"/>
    <col min="13829" max="13829" width="15.5546875" style="32" customWidth="1"/>
    <col min="13830" max="13830" width="10.44140625" style="32" customWidth="1"/>
    <col min="13831" max="13831" width="21.88671875" style="32" customWidth="1"/>
    <col min="13832" max="13865" width="2.6640625" style="32" customWidth="1"/>
    <col min="13866" max="14080" width="9.109375" style="32"/>
    <col min="14081" max="14081" width="29.6640625" style="32" customWidth="1"/>
    <col min="14082" max="14082" width="49" style="32" customWidth="1"/>
    <col min="14083" max="14083" width="24.6640625" style="32" customWidth="1"/>
    <col min="14084" max="14084" width="15.33203125" style="32" customWidth="1"/>
    <col min="14085" max="14085" width="15.5546875" style="32" customWidth="1"/>
    <col min="14086" max="14086" width="10.44140625" style="32" customWidth="1"/>
    <col min="14087" max="14087" width="21.88671875" style="32" customWidth="1"/>
    <col min="14088" max="14121" width="2.6640625" style="32" customWidth="1"/>
    <col min="14122" max="14336" width="9.109375" style="32"/>
    <col min="14337" max="14337" width="29.6640625" style="32" customWidth="1"/>
    <col min="14338" max="14338" width="49" style="32" customWidth="1"/>
    <col min="14339" max="14339" width="24.6640625" style="32" customWidth="1"/>
    <col min="14340" max="14340" width="15.33203125" style="32" customWidth="1"/>
    <col min="14341" max="14341" width="15.5546875" style="32" customWidth="1"/>
    <col min="14342" max="14342" width="10.44140625" style="32" customWidth="1"/>
    <col min="14343" max="14343" width="21.88671875" style="32" customWidth="1"/>
    <col min="14344" max="14377" width="2.6640625" style="32" customWidth="1"/>
    <col min="14378" max="14592" width="9.109375" style="32"/>
    <col min="14593" max="14593" width="29.6640625" style="32" customWidth="1"/>
    <col min="14594" max="14594" width="49" style="32" customWidth="1"/>
    <col min="14595" max="14595" width="24.6640625" style="32" customWidth="1"/>
    <col min="14596" max="14596" width="15.33203125" style="32" customWidth="1"/>
    <col min="14597" max="14597" width="15.5546875" style="32" customWidth="1"/>
    <col min="14598" max="14598" width="10.44140625" style="32" customWidth="1"/>
    <col min="14599" max="14599" width="21.88671875" style="32" customWidth="1"/>
    <col min="14600" max="14633" width="2.6640625" style="32" customWidth="1"/>
    <col min="14634" max="14848" width="9.109375" style="32"/>
    <col min="14849" max="14849" width="29.6640625" style="32" customWidth="1"/>
    <col min="14850" max="14850" width="49" style="32" customWidth="1"/>
    <col min="14851" max="14851" width="24.6640625" style="32" customWidth="1"/>
    <col min="14852" max="14852" width="15.33203125" style="32" customWidth="1"/>
    <col min="14853" max="14853" width="15.5546875" style="32" customWidth="1"/>
    <col min="14854" max="14854" width="10.44140625" style="32" customWidth="1"/>
    <col min="14855" max="14855" width="21.88671875" style="32" customWidth="1"/>
    <col min="14856" max="14889" width="2.6640625" style="32" customWidth="1"/>
    <col min="14890" max="15104" width="9.109375" style="32"/>
    <col min="15105" max="15105" width="29.6640625" style="32" customWidth="1"/>
    <col min="15106" max="15106" width="49" style="32" customWidth="1"/>
    <col min="15107" max="15107" width="24.6640625" style="32" customWidth="1"/>
    <col min="15108" max="15108" width="15.33203125" style="32" customWidth="1"/>
    <col min="15109" max="15109" width="15.5546875" style="32" customWidth="1"/>
    <col min="15110" max="15110" width="10.44140625" style="32" customWidth="1"/>
    <col min="15111" max="15111" width="21.88671875" style="32" customWidth="1"/>
    <col min="15112" max="15145" width="2.6640625" style="32" customWidth="1"/>
    <col min="15146" max="15360" width="9.109375" style="32"/>
    <col min="15361" max="15361" width="29.6640625" style="32" customWidth="1"/>
    <col min="15362" max="15362" width="49" style="32" customWidth="1"/>
    <col min="15363" max="15363" width="24.6640625" style="32" customWidth="1"/>
    <col min="15364" max="15364" width="15.33203125" style="32" customWidth="1"/>
    <col min="15365" max="15365" width="15.5546875" style="32" customWidth="1"/>
    <col min="15366" max="15366" width="10.44140625" style="32" customWidth="1"/>
    <col min="15367" max="15367" width="21.88671875" style="32" customWidth="1"/>
    <col min="15368" max="15401" width="2.6640625" style="32" customWidth="1"/>
    <col min="15402" max="15616" width="9.109375" style="32"/>
    <col min="15617" max="15617" width="29.6640625" style="32" customWidth="1"/>
    <col min="15618" max="15618" width="49" style="32" customWidth="1"/>
    <col min="15619" max="15619" width="24.6640625" style="32" customWidth="1"/>
    <col min="15620" max="15620" width="15.33203125" style="32" customWidth="1"/>
    <col min="15621" max="15621" width="15.5546875" style="32" customWidth="1"/>
    <col min="15622" max="15622" width="10.44140625" style="32" customWidth="1"/>
    <col min="15623" max="15623" width="21.88671875" style="32" customWidth="1"/>
    <col min="15624" max="15657" width="2.6640625" style="32" customWidth="1"/>
    <col min="15658" max="15872" width="9.109375" style="32"/>
    <col min="15873" max="15873" width="29.6640625" style="32" customWidth="1"/>
    <col min="15874" max="15874" width="49" style="32" customWidth="1"/>
    <col min="15875" max="15875" width="24.6640625" style="32" customWidth="1"/>
    <col min="15876" max="15876" width="15.33203125" style="32" customWidth="1"/>
    <col min="15877" max="15877" width="15.5546875" style="32" customWidth="1"/>
    <col min="15878" max="15878" width="10.44140625" style="32" customWidth="1"/>
    <col min="15879" max="15879" width="21.88671875" style="32" customWidth="1"/>
    <col min="15880" max="15913" width="2.6640625" style="32" customWidth="1"/>
    <col min="15914" max="16128" width="9.109375" style="32"/>
    <col min="16129" max="16129" width="29.6640625" style="32" customWidth="1"/>
    <col min="16130" max="16130" width="49" style="32" customWidth="1"/>
    <col min="16131" max="16131" width="24.6640625" style="32" customWidth="1"/>
    <col min="16132" max="16132" width="15.33203125" style="32" customWidth="1"/>
    <col min="16133" max="16133" width="15.5546875" style="32" customWidth="1"/>
    <col min="16134" max="16134" width="10.44140625" style="32" customWidth="1"/>
    <col min="16135" max="16135" width="21.88671875" style="32" customWidth="1"/>
    <col min="16136" max="16169" width="2.6640625" style="32" customWidth="1"/>
    <col min="16170" max="16384" width="9.109375" style="32"/>
  </cols>
  <sheetData>
    <row r="1" spans="1:11" ht="27.75" customHeight="1" thickBot="1" x14ac:dyDescent="0.35">
      <c r="A1" s="100" t="s">
        <v>76</v>
      </c>
      <c r="B1" s="101" t="s">
        <v>77</v>
      </c>
      <c r="C1" s="101" t="s">
        <v>78</v>
      </c>
      <c r="D1" s="101" t="s">
        <v>79</v>
      </c>
      <c r="E1" s="102" t="s">
        <v>98</v>
      </c>
      <c r="F1" s="102" t="s">
        <v>122</v>
      </c>
      <c r="G1"/>
      <c r="H1"/>
      <c r="I1"/>
    </row>
    <row r="2" spans="1:11" ht="30" customHeight="1" x14ac:dyDescent="0.3">
      <c r="A2" s="97" t="s">
        <v>81</v>
      </c>
      <c r="B2" s="98" t="s">
        <v>385</v>
      </c>
      <c r="C2" s="164" t="s">
        <v>386</v>
      </c>
      <c r="D2" s="61" t="s">
        <v>387</v>
      </c>
      <c r="E2" s="91"/>
      <c r="F2" s="61" t="s">
        <v>125</v>
      </c>
      <c r="H2" s="32" t="s">
        <v>128</v>
      </c>
      <c r="J2" s="108" t="s">
        <v>127</v>
      </c>
      <c r="K2" s="32" t="s">
        <v>119</v>
      </c>
    </row>
    <row r="3" spans="1:11" s="107" customFormat="1" ht="10.199999999999999" x14ac:dyDescent="0.3">
      <c r="A3" s="103"/>
      <c r="B3" s="104"/>
      <c r="C3" s="105"/>
      <c r="D3" s="105"/>
      <c r="E3" s="106"/>
      <c r="F3" s="106"/>
    </row>
    <row r="4" spans="1:11" ht="30" customHeight="1" x14ac:dyDescent="0.3">
      <c r="A4" s="96" t="s">
        <v>80</v>
      </c>
      <c r="B4" s="98" t="s">
        <v>420</v>
      </c>
      <c r="C4" s="164" t="s">
        <v>421</v>
      </c>
      <c r="D4" s="61" t="s">
        <v>422</v>
      </c>
      <c r="E4" s="95"/>
      <c r="F4" s="61" t="s">
        <v>123</v>
      </c>
    </row>
    <row r="5" spans="1:11" ht="39.6" x14ac:dyDescent="0.3">
      <c r="A5" s="96" t="s">
        <v>134</v>
      </c>
      <c r="B5" s="165" t="s">
        <v>394</v>
      </c>
      <c r="C5" s="166" t="s">
        <v>423</v>
      </c>
      <c r="D5" s="166" t="s">
        <v>424</v>
      </c>
      <c r="E5" s="93" t="s">
        <v>36</v>
      </c>
      <c r="F5" s="61" t="s">
        <v>130</v>
      </c>
    </row>
    <row r="6" spans="1:11" ht="39.6" x14ac:dyDescent="0.3">
      <c r="A6" s="96" t="s">
        <v>135</v>
      </c>
      <c r="B6" s="165" t="s">
        <v>425</v>
      </c>
      <c r="C6" s="166" t="s">
        <v>395</v>
      </c>
      <c r="D6" s="166" t="s">
        <v>396</v>
      </c>
      <c r="E6" s="93"/>
      <c r="F6" s="61" t="s">
        <v>131</v>
      </c>
    </row>
    <row r="7" spans="1:11" ht="39.6" x14ac:dyDescent="0.3">
      <c r="A7" s="96" t="s">
        <v>135</v>
      </c>
      <c r="B7" s="165" t="s">
        <v>425</v>
      </c>
      <c r="C7" s="166" t="s">
        <v>395</v>
      </c>
      <c r="D7" s="166" t="s">
        <v>396</v>
      </c>
      <c r="E7" s="93"/>
      <c r="F7" s="61" t="s">
        <v>215</v>
      </c>
    </row>
    <row r="8" spans="1:11" ht="30" customHeight="1" x14ac:dyDescent="0.3">
      <c r="A8" s="96" t="s">
        <v>118</v>
      </c>
      <c r="B8" s="98" t="s">
        <v>388</v>
      </c>
      <c r="C8" s="164" t="s">
        <v>389</v>
      </c>
      <c r="D8" s="61" t="s">
        <v>390</v>
      </c>
      <c r="E8" s="92"/>
      <c r="F8" s="61" t="s">
        <v>126</v>
      </c>
    </row>
    <row r="9" spans="1:11" s="107" customFormat="1" ht="10.199999999999999" x14ac:dyDescent="0.3">
      <c r="A9" s="103"/>
      <c r="B9" s="104"/>
      <c r="C9" s="105"/>
      <c r="D9" s="105"/>
      <c r="E9" s="106"/>
      <c r="F9" s="106"/>
    </row>
    <row r="10" spans="1:11" ht="30" customHeight="1" x14ac:dyDescent="0.3">
      <c r="A10" s="96" t="s">
        <v>81</v>
      </c>
      <c r="B10" s="98" t="s">
        <v>385</v>
      </c>
      <c r="C10" s="164" t="s">
        <v>386</v>
      </c>
      <c r="D10" s="61" t="s">
        <v>387</v>
      </c>
      <c r="E10" s="94"/>
      <c r="F10" s="61" t="s">
        <v>124</v>
      </c>
    </row>
    <row r="19" ht="15" customHeight="1" x14ac:dyDescent="0.3"/>
    <row r="22" ht="15" customHeight="1" x14ac:dyDescent="0.3"/>
  </sheetData>
  <dataValidations count="1">
    <dataValidation type="list" allowBlank="1" showInputMessage="1" showErrorMessage="1" sqref="B2 B8" xr:uid="{00000000-0002-0000-0000-000000000000}">
      <formula1>INDIRECT("Подписанты[Должность]")</formula1>
    </dataValidation>
  </dataValidations>
  <pageMargins left="0.74803149606299213" right="0.24" top="0.59055118110236227" bottom="0.6692913385826772" header="0.51181102362204722" footer="0.51181102362204722"/>
  <pageSetup paperSize="9" scale="53" firstPageNumber="0" orientation="portrait" horizontalDpi="300" verticalDpi="300" r:id="rId1"/>
  <headerFooter alignWithMargins="0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5">
    <tabColor rgb="FFFFFF00"/>
  </sheetPr>
  <dimension ref="A1:K40"/>
  <sheetViews>
    <sheetView view="pageBreakPreview" zoomScaleSheetLayoutView="100" workbookViewId="0">
      <pane ySplit="1" topLeftCell="A5" activePane="bottomLeft" state="frozen"/>
      <selection activeCell="B13" sqref="B13"/>
      <selection pane="bottomLeft" activeCell="C6" sqref="C6"/>
    </sheetView>
  </sheetViews>
  <sheetFormatPr defaultRowHeight="13.2" x14ac:dyDescent="0.3"/>
  <cols>
    <col min="1" max="1" width="29.6640625" style="32" customWidth="1"/>
    <col min="2" max="3" width="38.44140625" style="31" customWidth="1"/>
    <col min="4" max="4" width="37" style="32" customWidth="1"/>
    <col min="5" max="5" width="12.44140625" style="32" customWidth="1"/>
    <col min="6" max="6" width="13.109375" style="32" customWidth="1"/>
    <col min="7" max="7" width="15.5546875" style="31" customWidth="1"/>
    <col min="8" max="8" width="10.44140625" style="32" customWidth="1"/>
    <col min="9" max="19" width="15.6640625" style="32" customWidth="1"/>
    <col min="20" max="43" width="2.6640625" style="32" customWidth="1"/>
    <col min="44" max="256" width="9.109375" style="32"/>
    <col min="257" max="257" width="29.6640625" style="32" customWidth="1"/>
    <col min="258" max="259" width="38.44140625" style="32" customWidth="1"/>
    <col min="260" max="260" width="37" style="32" customWidth="1"/>
    <col min="261" max="261" width="15.33203125" style="32" customWidth="1"/>
    <col min="262" max="262" width="12.6640625" style="32" customWidth="1"/>
    <col min="263" max="263" width="15.5546875" style="32" customWidth="1"/>
    <col min="264" max="264" width="10.44140625" style="32" customWidth="1"/>
    <col min="265" max="265" width="21.88671875" style="32" customWidth="1"/>
    <col min="266" max="299" width="2.6640625" style="32" customWidth="1"/>
    <col min="300" max="512" width="9.109375" style="32"/>
    <col min="513" max="513" width="29.6640625" style="32" customWidth="1"/>
    <col min="514" max="515" width="38.44140625" style="32" customWidth="1"/>
    <col min="516" max="516" width="37" style="32" customWidth="1"/>
    <col min="517" max="517" width="15.33203125" style="32" customWidth="1"/>
    <col min="518" max="518" width="12.6640625" style="32" customWidth="1"/>
    <col min="519" max="519" width="15.5546875" style="32" customWidth="1"/>
    <col min="520" max="520" width="10.44140625" style="32" customWidth="1"/>
    <col min="521" max="521" width="21.88671875" style="32" customWidth="1"/>
    <col min="522" max="555" width="2.6640625" style="32" customWidth="1"/>
    <col min="556" max="768" width="9.109375" style="32"/>
    <col min="769" max="769" width="29.6640625" style="32" customWidth="1"/>
    <col min="770" max="771" width="38.44140625" style="32" customWidth="1"/>
    <col min="772" max="772" width="37" style="32" customWidth="1"/>
    <col min="773" max="773" width="15.33203125" style="32" customWidth="1"/>
    <col min="774" max="774" width="12.6640625" style="32" customWidth="1"/>
    <col min="775" max="775" width="15.5546875" style="32" customWidth="1"/>
    <col min="776" max="776" width="10.44140625" style="32" customWidth="1"/>
    <col min="777" max="777" width="21.88671875" style="32" customWidth="1"/>
    <col min="778" max="811" width="2.6640625" style="32" customWidth="1"/>
    <col min="812" max="1024" width="9.109375" style="32"/>
    <col min="1025" max="1025" width="29.6640625" style="32" customWidth="1"/>
    <col min="1026" max="1027" width="38.44140625" style="32" customWidth="1"/>
    <col min="1028" max="1028" width="37" style="32" customWidth="1"/>
    <col min="1029" max="1029" width="15.33203125" style="32" customWidth="1"/>
    <col min="1030" max="1030" width="12.6640625" style="32" customWidth="1"/>
    <col min="1031" max="1031" width="15.5546875" style="32" customWidth="1"/>
    <col min="1032" max="1032" width="10.44140625" style="32" customWidth="1"/>
    <col min="1033" max="1033" width="21.88671875" style="32" customWidth="1"/>
    <col min="1034" max="1067" width="2.6640625" style="32" customWidth="1"/>
    <col min="1068" max="1280" width="9.109375" style="32"/>
    <col min="1281" max="1281" width="29.6640625" style="32" customWidth="1"/>
    <col min="1282" max="1283" width="38.44140625" style="32" customWidth="1"/>
    <col min="1284" max="1284" width="37" style="32" customWidth="1"/>
    <col min="1285" max="1285" width="15.33203125" style="32" customWidth="1"/>
    <col min="1286" max="1286" width="12.6640625" style="32" customWidth="1"/>
    <col min="1287" max="1287" width="15.5546875" style="32" customWidth="1"/>
    <col min="1288" max="1288" width="10.44140625" style="32" customWidth="1"/>
    <col min="1289" max="1289" width="21.88671875" style="32" customWidth="1"/>
    <col min="1290" max="1323" width="2.6640625" style="32" customWidth="1"/>
    <col min="1324" max="1536" width="9.109375" style="32"/>
    <col min="1537" max="1537" width="29.6640625" style="32" customWidth="1"/>
    <col min="1538" max="1539" width="38.44140625" style="32" customWidth="1"/>
    <col min="1540" max="1540" width="37" style="32" customWidth="1"/>
    <col min="1541" max="1541" width="15.33203125" style="32" customWidth="1"/>
    <col min="1542" max="1542" width="12.6640625" style="32" customWidth="1"/>
    <col min="1543" max="1543" width="15.5546875" style="32" customWidth="1"/>
    <col min="1544" max="1544" width="10.44140625" style="32" customWidth="1"/>
    <col min="1545" max="1545" width="21.88671875" style="32" customWidth="1"/>
    <col min="1546" max="1579" width="2.6640625" style="32" customWidth="1"/>
    <col min="1580" max="1792" width="9.109375" style="32"/>
    <col min="1793" max="1793" width="29.6640625" style="32" customWidth="1"/>
    <col min="1794" max="1795" width="38.44140625" style="32" customWidth="1"/>
    <col min="1796" max="1796" width="37" style="32" customWidth="1"/>
    <col min="1797" max="1797" width="15.33203125" style="32" customWidth="1"/>
    <col min="1798" max="1798" width="12.6640625" style="32" customWidth="1"/>
    <col min="1799" max="1799" width="15.5546875" style="32" customWidth="1"/>
    <col min="1800" max="1800" width="10.44140625" style="32" customWidth="1"/>
    <col min="1801" max="1801" width="21.88671875" style="32" customWidth="1"/>
    <col min="1802" max="1835" width="2.6640625" style="32" customWidth="1"/>
    <col min="1836" max="2048" width="9.109375" style="32"/>
    <col min="2049" max="2049" width="29.6640625" style="32" customWidth="1"/>
    <col min="2050" max="2051" width="38.44140625" style="32" customWidth="1"/>
    <col min="2052" max="2052" width="37" style="32" customWidth="1"/>
    <col min="2053" max="2053" width="15.33203125" style="32" customWidth="1"/>
    <col min="2054" max="2054" width="12.6640625" style="32" customWidth="1"/>
    <col min="2055" max="2055" width="15.5546875" style="32" customWidth="1"/>
    <col min="2056" max="2056" width="10.44140625" style="32" customWidth="1"/>
    <col min="2057" max="2057" width="21.88671875" style="32" customWidth="1"/>
    <col min="2058" max="2091" width="2.6640625" style="32" customWidth="1"/>
    <col min="2092" max="2304" width="9.109375" style="32"/>
    <col min="2305" max="2305" width="29.6640625" style="32" customWidth="1"/>
    <col min="2306" max="2307" width="38.44140625" style="32" customWidth="1"/>
    <col min="2308" max="2308" width="37" style="32" customWidth="1"/>
    <col min="2309" max="2309" width="15.33203125" style="32" customWidth="1"/>
    <col min="2310" max="2310" width="12.6640625" style="32" customWidth="1"/>
    <col min="2311" max="2311" width="15.5546875" style="32" customWidth="1"/>
    <col min="2312" max="2312" width="10.44140625" style="32" customWidth="1"/>
    <col min="2313" max="2313" width="21.88671875" style="32" customWidth="1"/>
    <col min="2314" max="2347" width="2.6640625" style="32" customWidth="1"/>
    <col min="2348" max="2560" width="9.109375" style="32"/>
    <col min="2561" max="2561" width="29.6640625" style="32" customWidth="1"/>
    <col min="2562" max="2563" width="38.44140625" style="32" customWidth="1"/>
    <col min="2564" max="2564" width="37" style="32" customWidth="1"/>
    <col min="2565" max="2565" width="15.33203125" style="32" customWidth="1"/>
    <col min="2566" max="2566" width="12.6640625" style="32" customWidth="1"/>
    <col min="2567" max="2567" width="15.5546875" style="32" customWidth="1"/>
    <col min="2568" max="2568" width="10.44140625" style="32" customWidth="1"/>
    <col min="2569" max="2569" width="21.88671875" style="32" customWidth="1"/>
    <col min="2570" max="2603" width="2.6640625" style="32" customWidth="1"/>
    <col min="2604" max="2816" width="9.109375" style="32"/>
    <col min="2817" max="2817" width="29.6640625" style="32" customWidth="1"/>
    <col min="2818" max="2819" width="38.44140625" style="32" customWidth="1"/>
    <col min="2820" max="2820" width="37" style="32" customWidth="1"/>
    <col min="2821" max="2821" width="15.33203125" style="32" customWidth="1"/>
    <col min="2822" max="2822" width="12.6640625" style="32" customWidth="1"/>
    <col min="2823" max="2823" width="15.5546875" style="32" customWidth="1"/>
    <col min="2824" max="2824" width="10.44140625" style="32" customWidth="1"/>
    <col min="2825" max="2825" width="21.88671875" style="32" customWidth="1"/>
    <col min="2826" max="2859" width="2.6640625" style="32" customWidth="1"/>
    <col min="2860" max="3072" width="9.109375" style="32"/>
    <col min="3073" max="3073" width="29.6640625" style="32" customWidth="1"/>
    <col min="3074" max="3075" width="38.44140625" style="32" customWidth="1"/>
    <col min="3076" max="3076" width="37" style="32" customWidth="1"/>
    <col min="3077" max="3077" width="15.33203125" style="32" customWidth="1"/>
    <col min="3078" max="3078" width="12.6640625" style="32" customWidth="1"/>
    <col min="3079" max="3079" width="15.5546875" style="32" customWidth="1"/>
    <col min="3080" max="3080" width="10.44140625" style="32" customWidth="1"/>
    <col min="3081" max="3081" width="21.88671875" style="32" customWidth="1"/>
    <col min="3082" max="3115" width="2.6640625" style="32" customWidth="1"/>
    <col min="3116" max="3328" width="9.109375" style="32"/>
    <col min="3329" max="3329" width="29.6640625" style="32" customWidth="1"/>
    <col min="3330" max="3331" width="38.44140625" style="32" customWidth="1"/>
    <col min="3332" max="3332" width="37" style="32" customWidth="1"/>
    <col min="3333" max="3333" width="15.33203125" style="32" customWidth="1"/>
    <col min="3334" max="3334" width="12.6640625" style="32" customWidth="1"/>
    <col min="3335" max="3335" width="15.5546875" style="32" customWidth="1"/>
    <col min="3336" max="3336" width="10.44140625" style="32" customWidth="1"/>
    <col min="3337" max="3337" width="21.88671875" style="32" customWidth="1"/>
    <col min="3338" max="3371" width="2.6640625" style="32" customWidth="1"/>
    <col min="3372" max="3584" width="9.109375" style="32"/>
    <col min="3585" max="3585" width="29.6640625" style="32" customWidth="1"/>
    <col min="3586" max="3587" width="38.44140625" style="32" customWidth="1"/>
    <col min="3588" max="3588" width="37" style="32" customWidth="1"/>
    <col min="3589" max="3589" width="15.33203125" style="32" customWidth="1"/>
    <col min="3590" max="3590" width="12.6640625" style="32" customWidth="1"/>
    <col min="3591" max="3591" width="15.5546875" style="32" customWidth="1"/>
    <col min="3592" max="3592" width="10.44140625" style="32" customWidth="1"/>
    <col min="3593" max="3593" width="21.88671875" style="32" customWidth="1"/>
    <col min="3594" max="3627" width="2.6640625" style="32" customWidth="1"/>
    <col min="3628" max="3840" width="9.109375" style="32"/>
    <col min="3841" max="3841" width="29.6640625" style="32" customWidth="1"/>
    <col min="3842" max="3843" width="38.44140625" style="32" customWidth="1"/>
    <col min="3844" max="3844" width="37" style="32" customWidth="1"/>
    <col min="3845" max="3845" width="15.33203125" style="32" customWidth="1"/>
    <col min="3846" max="3846" width="12.6640625" style="32" customWidth="1"/>
    <col min="3847" max="3847" width="15.5546875" style="32" customWidth="1"/>
    <col min="3848" max="3848" width="10.44140625" style="32" customWidth="1"/>
    <col min="3849" max="3849" width="21.88671875" style="32" customWidth="1"/>
    <col min="3850" max="3883" width="2.6640625" style="32" customWidth="1"/>
    <col min="3884" max="4096" width="9.109375" style="32"/>
    <col min="4097" max="4097" width="29.6640625" style="32" customWidth="1"/>
    <col min="4098" max="4099" width="38.44140625" style="32" customWidth="1"/>
    <col min="4100" max="4100" width="37" style="32" customWidth="1"/>
    <col min="4101" max="4101" width="15.33203125" style="32" customWidth="1"/>
    <col min="4102" max="4102" width="12.6640625" style="32" customWidth="1"/>
    <col min="4103" max="4103" width="15.5546875" style="32" customWidth="1"/>
    <col min="4104" max="4104" width="10.44140625" style="32" customWidth="1"/>
    <col min="4105" max="4105" width="21.88671875" style="32" customWidth="1"/>
    <col min="4106" max="4139" width="2.6640625" style="32" customWidth="1"/>
    <col min="4140" max="4352" width="9.109375" style="32"/>
    <col min="4353" max="4353" width="29.6640625" style="32" customWidth="1"/>
    <col min="4354" max="4355" width="38.44140625" style="32" customWidth="1"/>
    <col min="4356" max="4356" width="37" style="32" customWidth="1"/>
    <col min="4357" max="4357" width="15.33203125" style="32" customWidth="1"/>
    <col min="4358" max="4358" width="12.6640625" style="32" customWidth="1"/>
    <col min="4359" max="4359" width="15.5546875" style="32" customWidth="1"/>
    <col min="4360" max="4360" width="10.44140625" style="32" customWidth="1"/>
    <col min="4361" max="4361" width="21.88671875" style="32" customWidth="1"/>
    <col min="4362" max="4395" width="2.6640625" style="32" customWidth="1"/>
    <col min="4396" max="4608" width="9.109375" style="32"/>
    <col min="4609" max="4609" width="29.6640625" style="32" customWidth="1"/>
    <col min="4610" max="4611" width="38.44140625" style="32" customWidth="1"/>
    <col min="4612" max="4612" width="37" style="32" customWidth="1"/>
    <col min="4613" max="4613" width="15.33203125" style="32" customWidth="1"/>
    <col min="4614" max="4614" width="12.6640625" style="32" customWidth="1"/>
    <col min="4615" max="4615" width="15.5546875" style="32" customWidth="1"/>
    <col min="4616" max="4616" width="10.44140625" style="32" customWidth="1"/>
    <col min="4617" max="4617" width="21.88671875" style="32" customWidth="1"/>
    <col min="4618" max="4651" width="2.6640625" style="32" customWidth="1"/>
    <col min="4652" max="4864" width="9.109375" style="32"/>
    <col min="4865" max="4865" width="29.6640625" style="32" customWidth="1"/>
    <col min="4866" max="4867" width="38.44140625" style="32" customWidth="1"/>
    <col min="4868" max="4868" width="37" style="32" customWidth="1"/>
    <col min="4869" max="4869" width="15.33203125" style="32" customWidth="1"/>
    <col min="4870" max="4870" width="12.6640625" style="32" customWidth="1"/>
    <col min="4871" max="4871" width="15.5546875" style="32" customWidth="1"/>
    <col min="4872" max="4872" width="10.44140625" style="32" customWidth="1"/>
    <col min="4873" max="4873" width="21.88671875" style="32" customWidth="1"/>
    <col min="4874" max="4907" width="2.6640625" style="32" customWidth="1"/>
    <col min="4908" max="5120" width="9.109375" style="32"/>
    <col min="5121" max="5121" width="29.6640625" style="32" customWidth="1"/>
    <col min="5122" max="5123" width="38.44140625" style="32" customWidth="1"/>
    <col min="5124" max="5124" width="37" style="32" customWidth="1"/>
    <col min="5125" max="5125" width="15.33203125" style="32" customWidth="1"/>
    <col min="5126" max="5126" width="12.6640625" style="32" customWidth="1"/>
    <col min="5127" max="5127" width="15.5546875" style="32" customWidth="1"/>
    <col min="5128" max="5128" width="10.44140625" style="32" customWidth="1"/>
    <col min="5129" max="5129" width="21.88671875" style="32" customWidth="1"/>
    <col min="5130" max="5163" width="2.6640625" style="32" customWidth="1"/>
    <col min="5164" max="5376" width="9.109375" style="32"/>
    <col min="5377" max="5377" width="29.6640625" style="32" customWidth="1"/>
    <col min="5378" max="5379" width="38.44140625" style="32" customWidth="1"/>
    <col min="5380" max="5380" width="37" style="32" customWidth="1"/>
    <col min="5381" max="5381" width="15.33203125" style="32" customWidth="1"/>
    <col min="5382" max="5382" width="12.6640625" style="32" customWidth="1"/>
    <col min="5383" max="5383" width="15.5546875" style="32" customWidth="1"/>
    <col min="5384" max="5384" width="10.44140625" style="32" customWidth="1"/>
    <col min="5385" max="5385" width="21.88671875" style="32" customWidth="1"/>
    <col min="5386" max="5419" width="2.6640625" style="32" customWidth="1"/>
    <col min="5420" max="5632" width="9.109375" style="32"/>
    <col min="5633" max="5633" width="29.6640625" style="32" customWidth="1"/>
    <col min="5634" max="5635" width="38.44140625" style="32" customWidth="1"/>
    <col min="5636" max="5636" width="37" style="32" customWidth="1"/>
    <col min="5637" max="5637" width="15.33203125" style="32" customWidth="1"/>
    <col min="5638" max="5638" width="12.6640625" style="32" customWidth="1"/>
    <col min="5639" max="5639" width="15.5546875" style="32" customWidth="1"/>
    <col min="5640" max="5640" width="10.44140625" style="32" customWidth="1"/>
    <col min="5641" max="5641" width="21.88671875" style="32" customWidth="1"/>
    <col min="5642" max="5675" width="2.6640625" style="32" customWidth="1"/>
    <col min="5676" max="5888" width="9.109375" style="32"/>
    <col min="5889" max="5889" width="29.6640625" style="32" customWidth="1"/>
    <col min="5890" max="5891" width="38.44140625" style="32" customWidth="1"/>
    <col min="5892" max="5892" width="37" style="32" customWidth="1"/>
    <col min="5893" max="5893" width="15.33203125" style="32" customWidth="1"/>
    <col min="5894" max="5894" width="12.6640625" style="32" customWidth="1"/>
    <col min="5895" max="5895" width="15.5546875" style="32" customWidth="1"/>
    <col min="5896" max="5896" width="10.44140625" style="32" customWidth="1"/>
    <col min="5897" max="5897" width="21.88671875" style="32" customWidth="1"/>
    <col min="5898" max="5931" width="2.6640625" style="32" customWidth="1"/>
    <col min="5932" max="6144" width="9.109375" style="32"/>
    <col min="6145" max="6145" width="29.6640625" style="32" customWidth="1"/>
    <col min="6146" max="6147" width="38.44140625" style="32" customWidth="1"/>
    <col min="6148" max="6148" width="37" style="32" customWidth="1"/>
    <col min="6149" max="6149" width="15.33203125" style="32" customWidth="1"/>
    <col min="6150" max="6150" width="12.6640625" style="32" customWidth="1"/>
    <col min="6151" max="6151" width="15.5546875" style="32" customWidth="1"/>
    <col min="6152" max="6152" width="10.44140625" style="32" customWidth="1"/>
    <col min="6153" max="6153" width="21.88671875" style="32" customWidth="1"/>
    <col min="6154" max="6187" width="2.6640625" style="32" customWidth="1"/>
    <col min="6188" max="6400" width="9.109375" style="32"/>
    <col min="6401" max="6401" width="29.6640625" style="32" customWidth="1"/>
    <col min="6402" max="6403" width="38.44140625" style="32" customWidth="1"/>
    <col min="6404" max="6404" width="37" style="32" customWidth="1"/>
    <col min="6405" max="6405" width="15.33203125" style="32" customWidth="1"/>
    <col min="6406" max="6406" width="12.6640625" style="32" customWidth="1"/>
    <col min="6407" max="6407" width="15.5546875" style="32" customWidth="1"/>
    <col min="6408" max="6408" width="10.44140625" style="32" customWidth="1"/>
    <col min="6409" max="6409" width="21.88671875" style="32" customWidth="1"/>
    <col min="6410" max="6443" width="2.6640625" style="32" customWidth="1"/>
    <col min="6444" max="6656" width="9.109375" style="32"/>
    <col min="6657" max="6657" width="29.6640625" style="32" customWidth="1"/>
    <col min="6658" max="6659" width="38.44140625" style="32" customWidth="1"/>
    <col min="6660" max="6660" width="37" style="32" customWidth="1"/>
    <col min="6661" max="6661" width="15.33203125" style="32" customWidth="1"/>
    <col min="6662" max="6662" width="12.6640625" style="32" customWidth="1"/>
    <col min="6663" max="6663" width="15.5546875" style="32" customWidth="1"/>
    <col min="6664" max="6664" width="10.44140625" style="32" customWidth="1"/>
    <col min="6665" max="6665" width="21.88671875" style="32" customWidth="1"/>
    <col min="6666" max="6699" width="2.6640625" style="32" customWidth="1"/>
    <col min="6700" max="6912" width="9.109375" style="32"/>
    <col min="6913" max="6913" width="29.6640625" style="32" customWidth="1"/>
    <col min="6914" max="6915" width="38.44140625" style="32" customWidth="1"/>
    <col min="6916" max="6916" width="37" style="32" customWidth="1"/>
    <col min="6917" max="6917" width="15.33203125" style="32" customWidth="1"/>
    <col min="6918" max="6918" width="12.6640625" style="32" customWidth="1"/>
    <col min="6919" max="6919" width="15.5546875" style="32" customWidth="1"/>
    <col min="6920" max="6920" width="10.44140625" style="32" customWidth="1"/>
    <col min="6921" max="6921" width="21.88671875" style="32" customWidth="1"/>
    <col min="6922" max="6955" width="2.6640625" style="32" customWidth="1"/>
    <col min="6956" max="7168" width="9.109375" style="32"/>
    <col min="7169" max="7169" width="29.6640625" style="32" customWidth="1"/>
    <col min="7170" max="7171" width="38.44140625" style="32" customWidth="1"/>
    <col min="7172" max="7172" width="37" style="32" customWidth="1"/>
    <col min="7173" max="7173" width="15.33203125" style="32" customWidth="1"/>
    <col min="7174" max="7174" width="12.6640625" style="32" customWidth="1"/>
    <col min="7175" max="7175" width="15.5546875" style="32" customWidth="1"/>
    <col min="7176" max="7176" width="10.44140625" style="32" customWidth="1"/>
    <col min="7177" max="7177" width="21.88671875" style="32" customWidth="1"/>
    <col min="7178" max="7211" width="2.6640625" style="32" customWidth="1"/>
    <col min="7212" max="7424" width="9.109375" style="32"/>
    <col min="7425" max="7425" width="29.6640625" style="32" customWidth="1"/>
    <col min="7426" max="7427" width="38.44140625" style="32" customWidth="1"/>
    <col min="7428" max="7428" width="37" style="32" customWidth="1"/>
    <col min="7429" max="7429" width="15.33203125" style="32" customWidth="1"/>
    <col min="7430" max="7430" width="12.6640625" style="32" customWidth="1"/>
    <col min="7431" max="7431" width="15.5546875" style="32" customWidth="1"/>
    <col min="7432" max="7432" width="10.44140625" style="32" customWidth="1"/>
    <col min="7433" max="7433" width="21.88671875" style="32" customWidth="1"/>
    <col min="7434" max="7467" width="2.6640625" style="32" customWidth="1"/>
    <col min="7468" max="7680" width="9.109375" style="32"/>
    <col min="7681" max="7681" width="29.6640625" style="32" customWidth="1"/>
    <col min="7682" max="7683" width="38.44140625" style="32" customWidth="1"/>
    <col min="7684" max="7684" width="37" style="32" customWidth="1"/>
    <col min="7685" max="7685" width="15.33203125" style="32" customWidth="1"/>
    <col min="7686" max="7686" width="12.6640625" style="32" customWidth="1"/>
    <col min="7687" max="7687" width="15.5546875" style="32" customWidth="1"/>
    <col min="7688" max="7688" width="10.44140625" style="32" customWidth="1"/>
    <col min="7689" max="7689" width="21.88671875" style="32" customWidth="1"/>
    <col min="7690" max="7723" width="2.6640625" style="32" customWidth="1"/>
    <col min="7724" max="7936" width="9.109375" style="32"/>
    <col min="7937" max="7937" width="29.6640625" style="32" customWidth="1"/>
    <col min="7938" max="7939" width="38.44140625" style="32" customWidth="1"/>
    <col min="7940" max="7940" width="37" style="32" customWidth="1"/>
    <col min="7941" max="7941" width="15.33203125" style="32" customWidth="1"/>
    <col min="7942" max="7942" width="12.6640625" style="32" customWidth="1"/>
    <col min="7943" max="7943" width="15.5546875" style="32" customWidth="1"/>
    <col min="7944" max="7944" width="10.44140625" style="32" customWidth="1"/>
    <col min="7945" max="7945" width="21.88671875" style="32" customWidth="1"/>
    <col min="7946" max="7979" width="2.6640625" style="32" customWidth="1"/>
    <col min="7980" max="8192" width="9.109375" style="32"/>
    <col min="8193" max="8193" width="29.6640625" style="32" customWidth="1"/>
    <col min="8194" max="8195" width="38.44140625" style="32" customWidth="1"/>
    <col min="8196" max="8196" width="37" style="32" customWidth="1"/>
    <col min="8197" max="8197" width="15.33203125" style="32" customWidth="1"/>
    <col min="8198" max="8198" width="12.6640625" style="32" customWidth="1"/>
    <col min="8199" max="8199" width="15.5546875" style="32" customWidth="1"/>
    <col min="8200" max="8200" width="10.44140625" style="32" customWidth="1"/>
    <col min="8201" max="8201" width="21.88671875" style="32" customWidth="1"/>
    <col min="8202" max="8235" width="2.6640625" style="32" customWidth="1"/>
    <col min="8236" max="8448" width="9.109375" style="32"/>
    <col min="8449" max="8449" width="29.6640625" style="32" customWidth="1"/>
    <col min="8450" max="8451" width="38.44140625" style="32" customWidth="1"/>
    <col min="8452" max="8452" width="37" style="32" customWidth="1"/>
    <col min="8453" max="8453" width="15.33203125" style="32" customWidth="1"/>
    <col min="8454" max="8454" width="12.6640625" style="32" customWidth="1"/>
    <col min="8455" max="8455" width="15.5546875" style="32" customWidth="1"/>
    <col min="8456" max="8456" width="10.44140625" style="32" customWidth="1"/>
    <col min="8457" max="8457" width="21.88671875" style="32" customWidth="1"/>
    <col min="8458" max="8491" width="2.6640625" style="32" customWidth="1"/>
    <col min="8492" max="8704" width="9.109375" style="32"/>
    <col min="8705" max="8705" width="29.6640625" style="32" customWidth="1"/>
    <col min="8706" max="8707" width="38.44140625" style="32" customWidth="1"/>
    <col min="8708" max="8708" width="37" style="32" customWidth="1"/>
    <col min="8709" max="8709" width="15.33203125" style="32" customWidth="1"/>
    <col min="8710" max="8710" width="12.6640625" style="32" customWidth="1"/>
    <col min="8711" max="8711" width="15.5546875" style="32" customWidth="1"/>
    <col min="8712" max="8712" width="10.44140625" style="32" customWidth="1"/>
    <col min="8713" max="8713" width="21.88671875" style="32" customWidth="1"/>
    <col min="8714" max="8747" width="2.6640625" style="32" customWidth="1"/>
    <col min="8748" max="8960" width="9.109375" style="32"/>
    <col min="8961" max="8961" width="29.6640625" style="32" customWidth="1"/>
    <col min="8962" max="8963" width="38.44140625" style="32" customWidth="1"/>
    <col min="8964" max="8964" width="37" style="32" customWidth="1"/>
    <col min="8965" max="8965" width="15.33203125" style="32" customWidth="1"/>
    <col min="8966" max="8966" width="12.6640625" style="32" customWidth="1"/>
    <col min="8967" max="8967" width="15.5546875" style="32" customWidth="1"/>
    <col min="8968" max="8968" width="10.44140625" style="32" customWidth="1"/>
    <col min="8969" max="8969" width="21.88671875" style="32" customWidth="1"/>
    <col min="8970" max="9003" width="2.6640625" style="32" customWidth="1"/>
    <col min="9004" max="9216" width="9.109375" style="32"/>
    <col min="9217" max="9217" width="29.6640625" style="32" customWidth="1"/>
    <col min="9218" max="9219" width="38.44140625" style="32" customWidth="1"/>
    <col min="9220" max="9220" width="37" style="32" customWidth="1"/>
    <col min="9221" max="9221" width="15.33203125" style="32" customWidth="1"/>
    <col min="9222" max="9222" width="12.6640625" style="32" customWidth="1"/>
    <col min="9223" max="9223" width="15.5546875" style="32" customWidth="1"/>
    <col min="9224" max="9224" width="10.44140625" style="32" customWidth="1"/>
    <col min="9225" max="9225" width="21.88671875" style="32" customWidth="1"/>
    <col min="9226" max="9259" width="2.6640625" style="32" customWidth="1"/>
    <col min="9260" max="9472" width="9.109375" style="32"/>
    <col min="9473" max="9473" width="29.6640625" style="32" customWidth="1"/>
    <col min="9474" max="9475" width="38.44140625" style="32" customWidth="1"/>
    <col min="9476" max="9476" width="37" style="32" customWidth="1"/>
    <col min="9477" max="9477" width="15.33203125" style="32" customWidth="1"/>
    <col min="9478" max="9478" width="12.6640625" style="32" customWidth="1"/>
    <col min="9479" max="9479" width="15.5546875" style="32" customWidth="1"/>
    <col min="9480" max="9480" width="10.44140625" style="32" customWidth="1"/>
    <col min="9481" max="9481" width="21.88671875" style="32" customWidth="1"/>
    <col min="9482" max="9515" width="2.6640625" style="32" customWidth="1"/>
    <col min="9516" max="9728" width="9.109375" style="32"/>
    <col min="9729" max="9729" width="29.6640625" style="32" customWidth="1"/>
    <col min="9730" max="9731" width="38.44140625" style="32" customWidth="1"/>
    <col min="9732" max="9732" width="37" style="32" customWidth="1"/>
    <col min="9733" max="9733" width="15.33203125" style="32" customWidth="1"/>
    <col min="9734" max="9734" width="12.6640625" style="32" customWidth="1"/>
    <col min="9735" max="9735" width="15.5546875" style="32" customWidth="1"/>
    <col min="9736" max="9736" width="10.44140625" style="32" customWidth="1"/>
    <col min="9737" max="9737" width="21.88671875" style="32" customWidth="1"/>
    <col min="9738" max="9771" width="2.6640625" style="32" customWidth="1"/>
    <col min="9772" max="9984" width="9.109375" style="32"/>
    <col min="9985" max="9985" width="29.6640625" style="32" customWidth="1"/>
    <col min="9986" max="9987" width="38.44140625" style="32" customWidth="1"/>
    <col min="9988" max="9988" width="37" style="32" customWidth="1"/>
    <col min="9989" max="9989" width="15.33203125" style="32" customWidth="1"/>
    <col min="9990" max="9990" width="12.6640625" style="32" customWidth="1"/>
    <col min="9991" max="9991" width="15.5546875" style="32" customWidth="1"/>
    <col min="9992" max="9992" width="10.44140625" style="32" customWidth="1"/>
    <col min="9993" max="9993" width="21.88671875" style="32" customWidth="1"/>
    <col min="9994" max="10027" width="2.6640625" style="32" customWidth="1"/>
    <col min="10028" max="10240" width="9.109375" style="32"/>
    <col min="10241" max="10241" width="29.6640625" style="32" customWidth="1"/>
    <col min="10242" max="10243" width="38.44140625" style="32" customWidth="1"/>
    <col min="10244" max="10244" width="37" style="32" customWidth="1"/>
    <col min="10245" max="10245" width="15.33203125" style="32" customWidth="1"/>
    <col min="10246" max="10246" width="12.6640625" style="32" customWidth="1"/>
    <col min="10247" max="10247" width="15.5546875" style="32" customWidth="1"/>
    <col min="10248" max="10248" width="10.44140625" style="32" customWidth="1"/>
    <col min="10249" max="10249" width="21.88671875" style="32" customWidth="1"/>
    <col min="10250" max="10283" width="2.6640625" style="32" customWidth="1"/>
    <col min="10284" max="10496" width="9.109375" style="32"/>
    <col min="10497" max="10497" width="29.6640625" style="32" customWidth="1"/>
    <col min="10498" max="10499" width="38.44140625" style="32" customWidth="1"/>
    <col min="10500" max="10500" width="37" style="32" customWidth="1"/>
    <col min="10501" max="10501" width="15.33203125" style="32" customWidth="1"/>
    <col min="10502" max="10502" width="12.6640625" style="32" customWidth="1"/>
    <col min="10503" max="10503" width="15.5546875" style="32" customWidth="1"/>
    <col min="10504" max="10504" width="10.44140625" style="32" customWidth="1"/>
    <col min="10505" max="10505" width="21.88671875" style="32" customWidth="1"/>
    <col min="10506" max="10539" width="2.6640625" style="32" customWidth="1"/>
    <col min="10540" max="10752" width="9.109375" style="32"/>
    <col min="10753" max="10753" width="29.6640625" style="32" customWidth="1"/>
    <col min="10754" max="10755" width="38.44140625" style="32" customWidth="1"/>
    <col min="10756" max="10756" width="37" style="32" customWidth="1"/>
    <col min="10757" max="10757" width="15.33203125" style="32" customWidth="1"/>
    <col min="10758" max="10758" width="12.6640625" style="32" customWidth="1"/>
    <col min="10759" max="10759" width="15.5546875" style="32" customWidth="1"/>
    <col min="10760" max="10760" width="10.44140625" style="32" customWidth="1"/>
    <col min="10761" max="10761" width="21.88671875" style="32" customWidth="1"/>
    <col min="10762" max="10795" width="2.6640625" style="32" customWidth="1"/>
    <col min="10796" max="11008" width="9.109375" style="32"/>
    <col min="11009" max="11009" width="29.6640625" style="32" customWidth="1"/>
    <col min="11010" max="11011" width="38.44140625" style="32" customWidth="1"/>
    <col min="11012" max="11012" width="37" style="32" customWidth="1"/>
    <col min="11013" max="11013" width="15.33203125" style="32" customWidth="1"/>
    <col min="11014" max="11014" width="12.6640625" style="32" customWidth="1"/>
    <col min="11015" max="11015" width="15.5546875" style="32" customWidth="1"/>
    <col min="11016" max="11016" width="10.44140625" style="32" customWidth="1"/>
    <col min="11017" max="11017" width="21.88671875" style="32" customWidth="1"/>
    <col min="11018" max="11051" width="2.6640625" style="32" customWidth="1"/>
    <col min="11052" max="11264" width="9.109375" style="32"/>
    <col min="11265" max="11265" width="29.6640625" style="32" customWidth="1"/>
    <col min="11266" max="11267" width="38.44140625" style="32" customWidth="1"/>
    <col min="11268" max="11268" width="37" style="32" customWidth="1"/>
    <col min="11269" max="11269" width="15.33203125" style="32" customWidth="1"/>
    <col min="11270" max="11270" width="12.6640625" style="32" customWidth="1"/>
    <col min="11271" max="11271" width="15.5546875" style="32" customWidth="1"/>
    <col min="11272" max="11272" width="10.44140625" style="32" customWidth="1"/>
    <col min="11273" max="11273" width="21.88671875" style="32" customWidth="1"/>
    <col min="11274" max="11307" width="2.6640625" style="32" customWidth="1"/>
    <col min="11308" max="11520" width="9.109375" style="32"/>
    <col min="11521" max="11521" width="29.6640625" style="32" customWidth="1"/>
    <col min="11522" max="11523" width="38.44140625" style="32" customWidth="1"/>
    <col min="11524" max="11524" width="37" style="32" customWidth="1"/>
    <col min="11525" max="11525" width="15.33203125" style="32" customWidth="1"/>
    <col min="11526" max="11526" width="12.6640625" style="32" customWidth="1"/>
    <col min="11527" max="11527" width="15.5546875" style="32" customWidth="1"/>
    <col min="11528" max="11528" width="10.44140625" style="32" customWidth="1"/>
    <col min="11529" max="11529" width="21.88671875" style="32" customWidth="1"/>
    <col min="11530" max="11563" width="2.6640625" style="32" customWidth="1"/>
    <col min="11564" max="11776" width="9.109375" style="32"/>
    <col min="11777" max="11777" width="29.6640625" style="32" customWidth="1"/>
    <col min="11778" max="11779" width="38.44140625" style="32" customWidth="1"/>
    <col min="11780" max="11780" width="37" style="32" customWidth="1"/>
    <col min="11781" max="11781" width="15.33203125" style="32" customWidth="1"/>
    <col min="11782" max="11782" width="12.6640625" style="32" customWidth="1"/>
    <col min="11783" max="11783" width="15.5546875" style="32" customWidth="1"/>
    <col min="11784" max="11784" width="10.44140625" style="32" customWidth="1"/>
    <col min="11785" max="11785" width="21.88671875" style="32" customWidth="1"/>
    <col min="11786" max="11819" width="2.6640625" style="32" customWidth="1"/>
    <col min="11820" max="12032" width="9.109375" style="32"/>
    <col min="12033" max="12033" width="29.6640625" style="32" customWidth="1"/>
    <col min="12034" max="12035" width="38.44140625" style="32" customWidth="1"/>
    <col min="12036" max="12036" width="37" style="32" customWidth="1"/>
    <col min="12037" max="12037" width="15.33203125" style="32" customWidth="1"/>
    <col min="12038" max="12038" width="12.6640625" style="32" customWidth="1"/>
    <col min="12039" max="12039" width="15.5546875" style="32" customWidth="1"/>
    <col min="12040" max="12040" width="10.44140625" style="32" customWidth="1"/>
    <col min="12041" max="12041" width="21.88671875" style="32" customWidth="1"/>
    <col min="12042" max="12075" width="2.6640625" style="32" customWidth="1"/>
    <col min="12076" max="12288" width="9.109375" style="32"/>
    <col min="12289" max="12289" width="29.6640625" style="32" customWidth="1"/>
    <col min="12290" max="12291" width="38.44140625" style="32" customWidth="1"/>
    <col min="12292" max="12292" width="37" style="32" customWidth="1"/>
    <col min="12293" max="12293" width="15.33203125" style="32" customWidth="1"/>
    <col min="12294" max="12294" width="12.6640625" style="32" customWidth="1"/>
    <col min="12295" max="12295" width="15.5546875" style="32" customWidth="1"/>
    <col min="12296" max="12296" width="10.44140625" style="32" customWidth="1"/>
    <col min="12297" max="12297" width="21.88671875" style="32" customWidth="1"/>
    <col min="12298" max="12331" width="2.6640625" style="32" customWidth="1"/>
    <col min="12332" max="12544" width="9.109375" style="32"/>
    <col min="12545" max="12545" width="29.6640625" style="32" customWidth="1"/>
    <col min="12546" max="12547" width="38.44140625" style="32" customWidth="1"/>
    <col min="12548" max="12548" width="37" style="32" customWidth="1"/>
    <col min="12549" max="12549" width="15.33203125" style="32" customWidth="1"/>
    <col min="12550" max="12550" width="12.6640625" style="32" customWidth="1"/>
    <col min="12551" max="12551" width="15.5546875" style="32" customWidth="1"/>
    <col min="12552" max="12552" width="10.44140625" style="32" customWidth="1"/>
    <col min="12553" max="12553" width="21.88671875" style="32" customWidth="1"/>
    <col min="12554" max="12587" width="2.6640625" style="32" customWidth="1"/>
    <col min="12588" max="12800" width="9.109375" style="32"/>
    <col min="12801" max="12801" width="29.6640625" style="32" customWidth="1"/>
    <col min="12802" max="12803" width="38.44140625" style="32" customWidth="1"/>
    <col min="12804" max="12804" width="37" style="32" customWidth="1"/>
    <col min="12805" max="12805" width="15.33203125" style="32" customWidth="1"/>
    <col min="12806" max="12806" width="12.6640625" style="32" customWidth="1"/>
    <col min="12807" max="12807" width="15.5546875" style="32" customWidth="1"/>
    <col min="12808" max="12808" width="10.44140625" style="32" customWidth="1"/>
    <col min="12809" max="12809" width="21.88671875" style="32" customWidth="1"/>
    <col min="12810" max="12843" width="2.6640625" style="32" customWidth="1"/>
    <col min="12844" max="13056" width="9.109375" style="32"/>
    <col min="13057" max="13057" width="29.6640625" style="32" customWidth="1"/>
    <col min="13058" max="13059" width="38.44140625" style="32" customWidth="1"/>
    <col min="13060" max="13060" width="37" style="32" customWidth="1"/>
    <col min="13061" max="13061" width="15.33203125" style="32" customWidth="1"/>
    <col min="13062" max="13062" width="12.6640625" style="32" customWidth="1"/>
    <col min="13063" max="13063" width="15.5546875" style="32" customWidth="1"/>
    <col min="13064" max="13064" width="10.44140625" style="32" customWidth="1"/>
    <col min="13065" max="13065" width="21.88671875" style="32" customWidth="1"/>
    <col min="13066" max="13099" width="2.6640625" style="32" customWidth="1"/>
    <col min="13100" max="13312" width="9.109375" style="32"/>
    <col min="13313" max="13313" width="29.6640625" style="32" customWidth="1"/>
    <col min="13314" max="13315" width="38.44140625" style="32" customWidth="1"/>
    <col min="13316" max="13316" width="37" style="32" customWidth="1"/>
    <col min="13317" max="13317" width="15.33203125" style="32" customWidth="1"/>
    <col min="13318" max="13318" width="12.6640625" style="32" customWidth="1"/>
    <col min="13319" max="13319" width="15.5546875" style="32" customWidth="1"/>
    <col min="13320" max="13320" width="10.44140625" style="32" customWidth="1"/>
    <col min="13321" max="13321" width="21.88671875" style="32" customWidth="1"/>
    <col min="13322" max="13355" width="2.6640625" style="32" customWidth="1"/>
    <col min="13356" max="13568" width="9.109375" style="32"/>
    <col min="13569" max="13569" width="29.6640625" style="32" customWidth="1"/>
    <col min="13570" max="13571" width="38.44140625" style="32" customWidth="1"/>
    <col min="13572" max="13572" width="37" style="32" customWidth="1"/>
    <col min="13573" max="13573" width="15.33203125" style="32" customWidth="1"/>
    <col min="13574" max="13574" width="12.6640625" style="32" customWidth="1"/>
    <col min="13575" max="13575" width="15.5546875" style="32" customWidth="1"/>
    <col min="13576" max="13576" width="10.44140625" style="32" customWidth="1"/>
    <col min="13577" max="13577" width="21.88671875" style="32" customWidth="1"/>
    <col min="13578" max="13611" width="2.6640625" style="32" customWidth="1"/>
    <col min="13612" max="13824" width="9.109375" style="32"/>
    <col min="13825" max="13825" width="29.6640625" style="32" customWidth="1"/>
    <col min="13826" max="13827" width="38.44140625" style="32" customWidth="1"/>
    <col min="13828" max="13828" width="37" style="32" customWidth="1"/>
    <col min="13829" max="13829" width="15.33203125" style="32" customWidth="1"/>
    <col min="13830" max="13830" width="12.6640625" style="32" customWidth="1"/>
    <col min="13831" max="13831" width="15.5546875" style="32" customWidth="1"/>
    <col min="13832" max="13832" width="10.44140625" style="32" customWidth="1"/>
    <col min="13833" max="13833" width="21.88671875" style="32" customWidth="1"/>
    <col min="13834" max="13867" width="2.6640625" style="32" customWidth="1"/>
    <col min="13868" max="14080" width="9.109375" style="32"/>
    <col min="14081" max="14081" width="29.6640625" style="32" customWidth="1"/>
    <col min="14082" max="14083" width="38.44140625" style="32" customWidth="1"/>
    <col min="14084" max="14084" width="37" style="32" customWidth="1"/>
    <col min="14085" max="14085" width="15.33203125" style="32" customWidth="1"/>
    <col min="14086" max="14086" width="12.6640625" style="32" customWidth="1"/>
    <col min="14087" max="14087" width="15.5546875" style="32" customWidth="1"/>
    <col min="14088" max="14088" width="10.44140625" style="32" customWidth="1"/>
    <col min="14089" max="14089" width="21.88671875" style="32" customWidth="1"/>
    <col min="14090" max="14123" width="2.6640625" style="32" customWidth="1"/>
    <col min="14124" max="14336" width="9.109375" style="32"/>
    <col min="14337" max="14337" width="29.6640625" style="32" customWidth="1"/>
    <col min="14338" max="14339" width="38.44140625" style="32" customWidth="1"/>
    <col min="14340" max="14340" width="37" style="32" customWidth="1"/>
    <col min="14341" max="14341" width="15.33203125" style="32" customWidth="1"/>
    <col min="14342" max="14342" width="12.6640625" style="32" customWidth="1"/>
    <col min="14343" max="14343" width="15.5546875" style="32" customWidth="1"/>
    <col min="14344" max="14344" width="10.44140625" style="32" customWidth="1"/>
    <col min="14345" max="14345" width="21.88671875" style="32" customWidth="1"/>
    <col min="14346" max="14379" width="2.6640625" style="32" customWidth="1"/>
    <col min="14380" max="14592" width="9.109375" style="32"/>
    <col min="14593" max="14593" width="29.6640625" style="32" customWidth="1"/>
    <col min="14594" max="14595" width="38.44140625" style="32" customWidth="1"/>
    <col min="14596" max="14596" width="37" style="32" customWidth="1"/>
    <col min="14597" max="14597" width="15.33203125" style="32" customWidth="1"/>
    <col min="14598" max="14598" width="12.6640625" style="32" customWidth="1"/>
    <col min="14599" max="14599" width="15.5546875" style="32" customWidth="1"/>
    <col min="14600" max="14600" width="10.44140625" style="32" customWidth="1"/>
    <col min="14601" max="14601" width="21.88671875" style="32" customWidth="1"/>
    <col min="14602" max="14635" width="2.6640625" style="32" customWidth="1"/>
    <col min="14636" max="14848" width="9.109375" style="32"/>
    <col min="14849" max="14849" width="29.6640625" style="32" customWidth="1"/>
    <col min="14850" max="14851" width="38.44140625" style="32" customWidth="1"/>
    <col min="14852" max="14852" width="37" style="32" customWidth="1"/>
    <col min="14853" max="14853" width="15.33203125" style="32" customWidth="1"/>
    <col min="14854" max="14854" width="12.6640625" style="32" customWidth="1"/>
    <col min="14855" max="14855" width="15.5546875" style="32" customWidth="1"/>
    <col min="14856" max="14856" width="10.44140625" style="32" customWidth="1"/>
    <col min="14857" max="14857" width="21.88671875" style="32" customWidth="1"/>
    <col min="14858" max="14891" width="2.6640625" style="32" customWidth="1"/>
    <col min="14892" max="15104" width="9.109375" style="32"/>
    <col min="15105" max="15105" width="29.6640625" style="32" customWidth="1"/>
    <col min="15106" max="15107" width="38.44140625" style="32" customWidth="1"/>
    <col min="15108" max="15108" width="37" style="32" customWidth="1"/>
    <col min="15109" max="15109" width="15.33203125" style="32" customWidth="1"/>
    <col min="15110" max="15110" width="12.6640625" style="32" customWidth="1"/>
    <col min="15111" max="15111" width="15.5546875" style="32" customWidth="1"/>
    <col min="15112" max="15112" width="10.44140625" style="32" customWidth="1"/>
    <col min="15113" max="15113" width="21.88671875" style="32" customWidth="1"/>
    <col min="15114" max="15147" width="2.6640625" style="32" customWidth="1"/>
    <col min="15148" max="15360" width="9.109375" style="32"/>
    <col min="15361" max="15361" width="29.6640625" style="32" customWidth="1"/>
    <col min="15362" max="15363" width="38.44140625" style="32" customWidth="1"/>
    <col min="15364" max="15364" width="37" style="32" customWidth="1"/>
    <col min="15365" max="15365" width="15.33203125" style="32" customWidth="1"/>
    <col min="15366" max="15366" width="12.6640625" style="32" customWidth="1"/>
    <col min="15367" max="15367" width="15.5546875" style="32" customWidth="1"/>
    <col min="15368" max="15368" width="10.44140625" style="32" customWidth="1"/>
    <col min="15369" max="15369" width="21.88671875" style="32" customWidth="1"/>
    <col min="15370" max="15403" width="2.6640625" style="32" customWidth="1"/>
    <col min="15404" max="15616" width="9.109375" style="32"/>
    <col min="15617" max="15617" width="29.6640625" style="32" customWidth="1"/>
    <col min="15618" max="15619" width="38.44140625" style="32" customWidth="1"/>
    <col min="15620" max="15620" width="37" style="32" customWidth="1"/>
    <col min="15621" max="15621" width="15.33203125" style="32" customWidth="1"/>
    <col min="15622" max="15622" width="12.6640625" style="32" customWidth="1"/>
    <col min="15623" max="15623" width="15.5546875" style="32" customWidth="1"/>
    <col min="15624" max="15624" width="10.44140625" style="32" customWidth="1"/>
    <col min="15625" max="15625" width="21.88671875" style="32" customWidth="1"/>
    <col min="15626" max="15659" width="2.6640625" style="32" customWidth="1"/>
    <col min="15660" max="15872" width="9.109375" style="32"/>
    <col min="15873" max="15873" width="29.6640625" style="32" customWidth="1"/>
    <col min="15874" max="15875" width="38.44140625" style="32" customWidth="1"/>
    <col min="15876" max="15876" width="37" style="32" customWidth="1"/>
    <col min="15877" max="15877" width="15.33203125" style="32" customWidth="1"/>
    <col min="15878" max="15878" width="12.6640625" style="32" customWidth="1"/>
    <col min="15879" max="15879" width="15.5546875" style="32" customWidth="1"/>
    <col min="15880" max="15880" width="10.44140625" style="32" customWidth="1"/>
    <col min="15881" max="15881" width="21.88671875" style="32" customWidth="1"/>
    <col min="15882" max="15915" width="2.6640625" style="32" customWidth="1"/>
    <col min="15916" max="16128" width="9.109375" style="32"/>
    <col min="16129" max="16129" width="29.6640625" style="32" customWidth="1"/>
    <col min="16130" max="16131" width="38.44140625" style="32" customWidth="1"/>
    <col min="16132" max="16132" width="37" style="32" customWidth="1"/>
    <col min="16133" max="16133" width="15.33203125" style="32" customWidth="1"/>
    <col min="16134" max="16134" width="12.6640625" style="32" customWidth="1"/>
    <col min="16135" max="16135" width="15.5546875" style="32" customWidth="1"/>
    <col min="16136" max="16136" width="10.44140625" style="32" customWidth="1"/>
    <col min="16137" max="16137" width="21.88671875" style="32" customWidth="1"/>
    <col min="16138" max="16171" width="2.6640625" style="32" customWidth="1"/>
    <col min="16172" max="16384" width="9.109375" style="32"/>
  </cols>
  <sheetData>
    <row r="1" spans="1:11" ht="31.5" customHeight="1" thickBot="1" x14ac:dyDescent="0.35">
      <c r="A1" s="175" t="s">
        <v>84</v>
      </c>
      <c r="B1" s="175"/>
      <c r="C1" s="175"/>
      <c r="D1" s="175"/>
      <c r="H1"/>
      <c r="I1"/>
      <c r="J1"/>
      <c r="K1"/>
    </row>
    <row r="2" spans="1:11" ht="92.25" customHeight="1" x14ac:dyDescent="0.3">
      <c r="A2" s="33" t="s">
        <v>80</v>
      </c>
      <c r="B2" s="155" t="s">
        <v>378</v>
      </c>
      <c r="C2" s="156" t="s">
        <v>379</v>
      </c>
      <c r="D2" s="157" t="s">
        <v>380</v>
      </c>
      <c r="F2" s="33" t="s">
        <v>85</v>
      </c>
      <c r="G2" s="35" t="s">
        <v>43</v>
      </c>
      <c r="H2"/>
      <c r="I2"/>
      <c r="J2"/>
      <c r="K2"/>
    </row>
    <row r="3" spans="1:11" ht="93" thickBot="1" x14ac:dyDescent="0.35">
      <c r="A3" s="158" t="s">
        <v>81</v>
      </c>
      <c r="B3" s="159" t="s">
        <v>381</v>
      </c>
      <c r="C3" s="159"/>
      <c r="D3" s="157" t="s">
        <v>382</v>
      </c>
      <c r="F3" s="34" t="s">
        <v>86</v>
      </c>
      <c r="G3" s="36">
        <v>2024</v>
      </c>
    </row>
    <row r="4" spans="1:11" ht="92.4" x14ac:dyDescent="0.3">
      <c r="A4" s="158" t="s">
        <v>82</v>
      </c>
      <c r="B4" s="159" t="s">
        <v>381</v>
      </c>
      <c r="C4" s="159"/>
      <c r="D4" s="157" t="s">
        <v>382</v>
      </c>
    </row>
    <row r="5" spans="1:11" s="59" customFormat="1" ht="66" x14ac:dyDescent="0.3">
      <c r="A5" s="160" t="s">
        <v>87</v>
      </c>
      <c r="B5" s="161" t="s">
        <v>426</v>
      </c>
      <c r="C5" s="161" t="s">
        <v>427</v>
      </c>
      <c r="D5" s="157" t="s">
        <v>383</v>
      </c>
      <c r="G5" s="60"/>
    </row>
    <row r="6" spans="1:11" ht="148.5" customHeight="1" x14ac:dyDescent="0.3">
      <c r="A6" s="160" t="s">
        <v>88</v>
      </c>
      <c r="B6" s="161" t="s">
        <v>438</v>
      </c>
      <c r="C6" s="161" t="s">
        <v>439</v>
      </c>
    </row>
    <row r="7" spans="1:11" ht="92.4" x14ac:dyDescent="0.3">
      <c r="A7" s="158" t="s">
        <v>83</v>
      </c>
      <c r="B7" s="159" t="s">
        <v>381</v>
      </c>
      <c r="C7" s="159"/>
      <c r="D7" s="157" t="s">
        <v>382</v>
      </c>
    </row>
    <row r="8" spans="1:11" ht="13.8" thickBot="1" x14ac:dyDescent="0.35">
      <c r="A8" s="34" t="s">
        <v>89</v>
      </c>
      <c r="B8" s="162" t="s">
        <v>440</v>
      </c>
      <c r="C8" s="162"/>
      <c r="D8" s="163" t="s">
        <v>36</v>
      </c>
    </row>
    <row r="9" spans="1:11" x14ac:dyDescent="0.3">
      <c r="A9" s="135"/>
      <c r="B9" s="133"/>
      <c r="C9" s="133"/>
      <c r="D9" s="135"/>
    </row>
    <row r="10" spans="1:11" x14ac:dyDescent="0.3">
      <c r="A10" s="135" t="s">
        <v>138</v>
      </c>
      <c r="B10" s="136">
        <v>2</v>
      </c>
      <c r="C10" s="133"/>
      <c r="D10" s="134"/>
    </row>
    <row r="11" spans="1:11" ht="16.2" customHeight="1" x14ac:dyDescent="0.3">
      <c r="A11" s="135" t="s">
        <v>90</v>
      </c>
      <c r="B11" s="133" t="s">
        <v>443</v>
      </c>
      <c r="C11" s="133"/>
      <c r="D11" s="134"/>
    </row>
    <row r="12" spans="1:11" x14ac:dyDescent="0.3">
      <c r="B12" s="133"/>
      <c r="C12" s="133"/>
      <c r="E12" s="116" t="s">
        <v>133</v>
      </c>
      <c r="F12" s="31"/>
      <c r="G12" s="32"/>
    </row>
    <row r="13" spans="1:11" x14ac:dyDescent="0.3">
      <c r="E13" s="134" t="s">
        <v>392</v>
      </c>
      <c r="F13" s="134" t="s">
        <v>393</v>
      </c>
      <c r="G13" s="134"/>
    </row>
    <row r="14" spans="1:11" x14ac:dyDescent="0.3">
      <c r="B14" s="133"/>
      <c r="C14" s="133"/>
      <c r="D14" s="127" t="s">
        <v>186</v>
      </c>
      <c r="E14" s="154" t="s">
        <v>444</v>
      </c>
      <c r="F14" s="134" t="s">
        <v>445</v>
      </c>
      <c r="G14" s="133">
        <v>2024</v>
      </c>
    </row>
    <row r="15" spans="1:11" ht="30" customHeight="1" x14ac:dyDescent="0.3">
      <c r="A15" s="32" t="s">
        <v>362</v>
      </c>
      <c r="B15" s="154" t="s">
        <v>449</v>
      </c>
      <c r="C15" s="31" t="s">
        <v>450</v>
      </c>
      <c r="D15" s="32" t="s">
        <v>452</v>
      </c>
    </row>
    <row r="16" spans="1:11" ht="30" customHeight="1" x14ac:dyDescent="0.3">
      <c r="D16" s="32" t="s">
        <v>451</v>
      </c>
    </row>
    <row r="19" spans="1:6" ht="12" customHeight="1" x14ac:dyDescent="0.3">
      <c r="F19" s="133" t="s">
        <v>364</v>
      </c>
    </row>
    <row r="20" spans="1:6" ht="26.4" x14ac:dyDescent="0.3">
      <c r="A20" s="173" t="s">
        <v>374</v>
      </c>
      <c r="B20" s="170" t="s">
        <v>448</v>
      </c>
      <c r="C20" s="171" t="s">
        <v>446</v>
      </c>
      <c r="D20" s="172" t="s">
        <v>442</v>
      </c>
      <c r="E20" s="172" t="s">
        <v>441</v>
      </c>
      <c r="F20" s="170" t="s">
        <v>447</v>
      </c>
    </row>
    <row r="21" spans="1:6" ht="26.4" x14ac:dyDescent="0.3">
      <c r="A21" s="173" t="s">
        <v>374</v>
      </c>
      <c r="B21" s="170" t="s">
        <v>448</v>
      </c>
      <c r="C21" s="171" t="s">
        <v>453</v>
      </c>
      <c r="D21" s="172" t="s">
        <v>442</v>
      </c>
      <c r="E21" s="172" t="s">
        <v>441</v>
      </c>
      <c r="F21" s="170" t="s">
        <v>447</v>
      </c>
    </row>
    <row r="22" spans="1:6" x14ac:dyDescent="0.3">
      <c r="A22" s="173"/>
      <c r="B22" s="170"/>
      <c r="C22" s="171"/>
      <c r="D22" s="172"/>
      <c r="E22" s="172"/>
      <c r="F22" s="170"/>
    </row>
    <row r="23" spans="1:6" x14ac:dyDescent="0.3">
      <c r="A23" s="173"/>
      <c r="B23" s="170"/>
      <c r="C23" s="171"/>
      <c r="D23" s="172"/>
      <c r="E23" s="172"/>
      <c r="F23" s="170"/>
    </row>
    <row r="24" spans="1:6" x14ac:dyDescent="0.3">
      <c r="A24" s="173"/>
      <c r="B24" s="170"/>
      <c r="C24" s="171"/>
      <c r="D24" s="172"/>
      <c r="E24" s="172"/>
      <c r="F24" s="170"/>
    </row>
    <row r="25" spans="1:6" x14ac:dyDescent="0.3">
      <c r="A25" s="173"/>
      <c r="B25" s="170"/>
      <c r="C25" s="171"/>
      <c r="D25" s="172"/>
      <c r="E25" s="172"/>
      <c r="F25" s="170"/>
    </row>
    <row r="26" spans="1:6" x14ac:dyDescent="0.3">
      <c r="A26" s="173"/>
      <c r="B26" s="170"/>
      <c r="C26" s="171"/>
      <c r="D26" s="172"/>
      <c r="E26" s="172"/>
      <c r="F26" s="170"/>
    </row>
    <row r="27" spans="1:6" x14ac:dyDescent="0.3">
      <c r="A27" s="173"/>
      <c r="B27" s="170"/>
      <c r="C27" s="171"/>
      <c r="D27" s="172"/>
      <c r="E27" s="172"/>
      <c r="F27" s="170"/>
    </row>
    <row r="28" spans="1:6" x14ac:dyDescent="0.3">
      <c r="A28" s="173"/>
      <c r="B28" s="170"/>
      <c r="C28" s="171"/>
      <c r="D28" s="172"/>
      <c r="E28" s="172"/>
      <c r="F28" s="170"/>
    </row>
    <row r="29" spans="1:6" x14ac:dyDescent="0.3">
      <c r="A29" s="173"/>
      <c r="B29" s="170"/>
      <c r="C29" s="171"/>
      <c r="D29" s="172"/>
      <c r="E29" s="172"/>
      <c r="F29" s="170"/>
    </row>
    <row r="30" spans="1:6" x14ac:dyDescent="0.3">
      <c r="A30" s="173"/>
      <c r="B30" s="170"/>
      <c r="C30" s="171"/>
      <c r="D30" s="172"/>
      <c r="E30" s="172"/>
      <c r="F30" s="170"/>
    </row>
    <row r="31" spans="1:6" x14ac:dyDescent="0.3">
      <c r="A31" s="173"/>
      <c r="B31" s="170"/>
      <c r="C31" s="171"/>
      <c r="D31" s="172"/>
      <c r="E31" s="172"/>
      <c r="F31" s="170"/>
    </row>
    <row r="32" spans="1:6" x14ac:dyDescent="0.3">
      <c r="A32" s="173"/>
      <c r="B32" s="170"/>
      <c r="C32" s="171"/>
      <c r="D32" s="172"/>
      <c r="E32" s="172"/>
      <c r="F32" s="170"/>
    </row>
    <row r="33" spans="1:6" x14ac:dyDescent="0.3">
      <c r="A33" s="173"/>
      <c r="B33" s="170"/>
      <c r="C33" s="171"/>
      <c r="D33" s="172"/>
      <c r="E33" s="172"/>
      <c r="F33" s="170"/>
    </row>
    <row r="34" spans="1:6" x14ac:dyDescent="0.3">
      <c r="A34" s="173"/>
      <c r="B34" s="170"/>
      <c r="C34" s="171"/>
      <c r="D34" s="172"/>
      <c r="E34" s="172"/>
      <c r="F34" s="170"/>
    </row>
    <row r="35" spans="1:6" x14ac:dyDescent="0.3">
      <c r="A35" s="173"/>
      <c r="B35" s="170"/>
      <c r="C35" s="171"/>
      <c r="D35" s="172"/>
      <c r="E35" s="172"/>
      <c r="F35" s="170"/>
    </row>
    <row r="36" spans="1:6" x14ac:dyDescent="0.3">
      <c r="A36" s="173"/>
      <c r="B36" s="170"/>
      <c r="C36" s="171"/>
      <c r="D36" s="172"/>
      <c r="E36" s="172"/>
      <c r="F36" s="170"/>
    </row>
    <row r="37" spans="1:6" x14ac:dyDescent="0.3">
      <c r="A37" s="173"/>
      <c r="B37" s="170"/>
      <c r="C37" s="171"/>
      <c r="D37" s="172"/>
      <c r="E37" s="172"/>
      <c r="F37" s="170"/>
    </row>
    <row r="38" spans="1:6" x14ac:dyDescent="0.3">
      <c r="A38" s="173"/>
      <c r="B38" s="170"/>
      <c r="C38" s="171"/>
      <c r="D38" s="172"/>
      <c r="E38" s="172"/>
      <c r="F38" s="170"/>
    </row>
    <row r="39" spans="1:6" x14ac:dyDescent="0.3">
      <c r="A39" s="173"/>
      <c r="B39" s="170"/>
      <c r="C39" s="171"/>
      <c r="D39" s="172"/>
      <c r="E39" s="172"/>
      <c r="F39" s="170"/>
    </row>
    <row r="40" spans="1:6" x14ac:dyDescent="0.3">
      <c r="A40" s="173"/>
      <c r="B40" s="170"/>
      <c r="C40" s="171"/>
      <c r="D40" s="172"/>
      <c r="E40" s="172"/>
      <c r="F40" s="170"/>
    </row>
  </sheetData>
  <mergeCells count="1">
    <mergeCell ref="A1:D1"/>
  </mergeCells>
  <pageMargins left="0.75" right="0.75" top="0.59027777777777779" bottom="0.67986111111111114" header="0.51180555555555551" footer="0.51180555555555551"/>
  <pageSetup paperSize="9" scale="46" firstPageNumber="0" orientation="portrait" r:id="rId1"/>
  <headerFooter alignWithMargins="0"/>
  <colBreaks count="1" manualBreakCount="1">
    <brk id="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6" tint="0.79998168889431442"/>
    <pageSetUpPr fitToPage="1"/>
  </sheetPr>
  <dimension ref="A1:BH22"/>
  <sheetViews>
    <sheetView view="pageBreakPreview" zoomScale="55" zoomScaleNormal="55" zoomScaleSheetLayoutView="55" workbookViewId="0">
      <selection activeCell="BC36" sqref="BC36"/>
    </sheetView>
  </sheetViews>
  <sheetFormatPr defaultRowHeight="14.4" x14ac:dyDescent="0.3"/>
  <cols>
    <col min="1" max="1" width="11.5546875" customWidth="1"/>
    <col min="8" max="8" width="13.88671875" customWidth="1"/>
    <col min="9" max="9" width="8.5546875" customWidth="1"/>
    <col min="11" max="13" width="15.6640625" customWidth="1"/>
  </cols>
  <sheetData>
    <row r="1" spans="1:60" ht="18" x14ac:dyDescent="0.3">
      <c r="A1" s="2"/>
      <c r="B1" s="3"/>
    </row>
    <row r="2" spans="1:60" ht="30" x14ac:dyDescent="0.3">
      <c r="A2" s="176" t="s">
        <v>381</v>
      </c>
      <c r="B2" s="176"/>
      <c r="C2" s="176"/>
      <c r="D2" s="176"/>
      <c r="E2" s="176"/>
      <c r="F2" s="176"/>
      <c r="G2" s="176"/>
      <c r="H2" s="176"/>
      <c r="I2" s="176"/>
    </row>
    <row r="3" spans="1:60" x14ac:dyDescent="0.3">
      <c r="A3" s="177"/>
      <c r="B3" s="177"/>
      <c r="C3" s="177"/>
      <c r="D3" s="177"/>
      <c r="E3" s="177"/>
      <c r="F3" s="177"/>
      <c r="G3" s="177"/>
      <c r="H3" s="177"/>
      <c r="I3" s="177"/>
    </row>
    <row r="4" spans="1:60" ht="56.25" customHeight="1" x14ac:dyDescent="0.3">
      <c r="A4" s="184" t="s">
        <v>384</v>
      </c>
      <c r="B4" s="178"/>
      <c r="C4" s="178"/>
      <c r="D4" s="178"/>
      <c r="E4" s="178"/>
      <c r="F4" s="178"/>
      <c r="G4" s="178"/>
      <c r="H4" s="178"/>
      <c r="I4" s="178"/>
    </row>
    <row r="5" spans="1:60" ht="1.5" customHeight="1" x14ac:dyDescent="0.3">
      <c r="A5" s="4"/>
      <c r="B5" s="5"/>
    </row>
    <row r="6" spans="1:60" ht="18" hidden="1" x14ac:dyDescent="0.3">
      <c r="A6" s="4"/>
      <c r="B6" s="5"/>
    </row>
    <row r="7" spans="1:60" ht="18" x14ac:dyDescent="0.3">
      <c r="A7" s="4"/>
      <c r="B7" s="5"/>
    </row>
    <row r="8" spans="1:60" ht="18" x14ac:dyDescent="0.3">
      <c r="A8" s="4"/>
      <c r="B8" s="5"/>
    </row>
    <row r="9" spans="1:60" ht="18" x14ac:dyDescent="0.3">
      <c r="A9" s="4"/>
      <c r="B9" s="5"/>
      <c r="BH9" t="s">
        <v>36</v>
      </c>
    </row>
    <row r="10" spans="1:60" ht="59.25" customHeight="1" x14ac:dyDescent="0.3">
      <c r="A10" s="4"/>
      <c r="B10" s="5"/>
    </row>
    <row r="11" spans="1:60" ht="24.6" x14ac:dyDescent="0.3">
      <c r="A11" s="179" t="s">
        <v>40</v>
      </c>
      <c r="B11" s="179"/>
      <c r="C11" s="179"/>
      <c r="D11" s="179"/>
      <c r="E11" s="179"/>
      <c r="F11" s="179"/>
      <c r="G11" s="179"/>
      <c r="H11" s="179"/>
      <c r="I11" s="179"/>
    </row>
    <row r="12" spans="1:60" ht="18" x14ac:dyDescent="0.3">
      <c r="A12" s="178" t="s">
        <v>41</v>
      </c>
      <c r="B12" s="178"/>
      <c r="C12" s="178"/>
      <c r="D12" s="178"/>
      <c r="E12" s="178"/>
      <c r="F12" s="178"/>
      <c r="G12" s="178"/>
      <c r="H12" s="178"/>
      <c r="I12" s="178"/>
    </row>
    <row r="13" spans="1:60" ht="45" customHeight="1" x14ac:dyDescent="0.3">
      <c r="A13" s="67"/>
      <c r="B13" s="67"/>
      <c r="C13" s="67"/>
      <c r="D13" s="67"/>
      <c r="E13" s="67"/>
      <c r="F13" s="67"/>
      <c r="G13" s="67"/>
      <c r="H13" s="67"/>
      <c r="I13" s="67"/>
    </row>
    <row r="14" spans="1:60" ht="171.6" customHeight="1" x14ac:dyDescent="0.3">
      <c r="A14" s="180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14" s="181"/>
      <c r="C14" s="181"/>
      <c r="D14" s="181"/>
      <c r="E14" s="181"/>
      <c r="F14" s="181"/>
      <c r="G14" s="181"/>
      <c r="H14" s="181"/>
      <c r="I14" s="181"/>
    </row>
    <row r="15" spans="1:60" ht="17.399999999999999" x14ac:dyDescent="0.3">
      <c r="A15" s="181"/>
      <c r="B15" s="181"/>
      <c r="C15" s="181"/>
      <c r="D15" s="181"/>
      <c r="E15" s="181"/>
      <c r="F15" s="181"/>
      <c r="G15" s="181"/>
      <c r="H15" s="181"/>
      <c r="I15" s="181"/>
    </row>
    <row r="16" spans="1:60" ht="18" x14ac:dyDescent="0.3">
      <c r="A16" s="182"/>
      <c r="B16" s="182"/>
      <c r="C16" s="182"/>
      <c r="D16" s="182"/>
      <c r="E16" s="182"/>
      <c r="F16" s="182"/>
      <c r="G16" s="182"/>
      <c r="H16" s="182"/>
      <c r="I16" s="182"/>
    </row>
    <row r="17" spans="1:9" ht="45" customHeight="1" x14ac:dyDescent="0.3">
      <c r="A17" s="4"/>
      <c r="B17" s="5"/>
    </row>
    <row r="18" spans="1:9" ht="35.25" customHeight="1" x14ac:dyDescent="0.3">
      <c r="A18" s="183" t="str">
        <f>ФОРМА!B2</f>
        <v>ПАО "Россети Ленэнерго"</v>
      </c>
      <c r="B18" s="183"/>
      <c r="C18" s="183"/>
      <c r="D18" s="183"/>
    </row>
    <row r="19" spans="1:9" x14ac:dyDescent="0.3">
      <c r="A19" s="177" t="s">
        <v>42</v>
      </c>
      <c r="B19" s="177"/>
      <c r="C19" s="177"/>
      <c r="D19" s="177"/>
    </row>
    <row r="20" spans="1:9" ht="123" customHeight="1" x14ac:dyDescent="0.3">
      <c r="A20" s="4"/>
      <c r="B20" s="5"/>
    </row>
    <row r="21" spans="1:9" ht="18" x14ac:dyDescent="0.3">
      <c r="A21" s="178" t="str">
        <f>ФОРМА!G2</f>
        <v>Санкт-Петербург</v>
      </c>
      <c r="B21" s="178"/>
      <c r="C21" s="178"/>
      <c r="D21" s="178"/>
      <c r="E21" s="178"/>
      <c r="F21" s="178"/>
      <c r="G21" s="178"/>
      <c r="H21" s="178"/>
      <c r="I21" s="178"/>
    </row>
    <row r="22" spans="1:9" ht="18" x14ac:dyDescent="0.3">
      <c r="A22" s="178">
        <f>ФОРМА!G3</f>
        <v>2024</v>
      </c>
      <c r="B22" s="178"/>
      <c r="C22" s="178"/>
      <c r="D22" s="178"/>
      <c r="E22" s="178"/>
      <c r="F22" s="178"/>
      <c r="G22" s="178"/>
      <c r="H22" s="178"/>
      <c r="I22" s="178"/>
    </row>
  </sheetData>
  <mergeCells count="12">
    <mergeCell ref="A2:I2"/>
    <mergeCell ref="A3:I3"/>
    <mergeCell ref="A22:I22"/>
    <mergeCell ref="A11:I11"/>
    <mergeCell ref="A12:I12"/>
    <mergeCell ref="A14:I14"/>
    <mergeCell ref="A21:I21"/>
    <mergeCell ref="A15:I15"/>
    <mergeCell ref="A16:I16"/>
    <mergeCell ref="A18:D18"/>
    <mergeCell ref="A19:D19"/>
    <mergeCell ref="A4:I4"/>
  </mergeCells>
  <printOptions horizontalCentered="1"/>
  <pageMargins left="0.70866141732283472" right="0.39370078740157483" top="0.35433070866141736" bottom="0.35433070866141736" header="0.19685039370078741" footer="0.19685039370078741"/>
  <pageSetup paperSize="9" fitToHeight="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6" tint="0.79998168889431442"/>
    <pageSetUpPr fitToPage="1"/>
  </sheetPr>
  <dimension ref="A1:DH61"/>
  <sheetViews>
    <sheetView view="pageBreakPreview" zoomScale="70" zoomScaleNormal="85" zoomScaleSheetLayoutView="70" workbookViewId="0">
      <pane ySplit="2" topLeftCell="A36" activePane="bottomLeft" state="frozen"/>
      <selection activeCell="BC36" sqref="BC36"/>
      <selection pane="bottomLeft" activeCell="DF51" sqref="DF51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5" customHeight="1" outlineLevel="1" x14ac:dyDescent="0.3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9"/>
      <c r="AU2" s="9"/>
      <c r="AV2" s="9"/>
      <c r="AW2" s="9"/>
      <c r="AX2" s="9"/>
      <c r="AY2" s="9"/>
      <c r="AZ2" s="9"/>
      <c r="BA2" s="9"/>
      <c r="BB2" s="185" t="str">
        <f>ФОРМА!B2</f>
        <v>ПАО "Россети Ленэнерго"</v>
      </c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H2" s="71"/>
    </row>
    <row r="3" spans="1:112" s="1" customFormat="1" ht="12" customHeight="1" outlineLevel="1" x14ac:dyDescent="0.3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1"/>
      <c r="AU3" s="11"/>
      <c r="AV3" s="11"/>
      <c r="AW3" s="11"/>
      <c r="AX3" s="11"/>
      <c r="AY3" s="11"/>
      <c r="AZ3" s="11"/>
      <c r="BA3" s="11"/>
      <c r="BB3" s="189" t="s">
        <v>42</v>
      </c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/>
      <c r="CO3" s="189"/>
      <c r="CP3" s="189"/>
      <c r="CQ3" s="189"/>
      <c r="CR3" s="189"/>
      <c r="CS3" s="189"/>
      <c r="CT3" s="189"/>
      <c r="CU3" s="189"/>
      <c r="CV3" s="189"/>
      <c r="CW3" s="189"/>
      <c r="CX3" s="189"/>
      <c r="CY3" s="189"/>
      <c r="CZ3" s="189"/>
      <c r="DA3" s="189"/>
      <c r="DB3" s="189"/>
      <c r="DH3" s="72"/>
    </row>
    <row r="4" spans="1:112" outlineLevel="1" x14ac:dyDescent="0.3">
      <c r="A4" s="185" t="str">
        <f>ФОРМА!B4</f>
        <v>ООО "ЭНЕРГОСТРИМ"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9"/>
      <c r="AU4" s="9"/>
      <c r="AV4" s="9"/>
      <c r="AW4" s="9"/>
      <c r="AX4" s="9"/>
      <c r="AY4" s="9"/>
      <c r="AZ4" s="9"/>
      <c r="BA4" s="9"/>
      <c r="BB4" s="194" t="str">
        <f>ФОРМА!B3</f>
        <v>ООО "ЭНЕРГОСТРИМ"</v>
      </c>
      <c r="BC4" s="194"/>
      <c r="BD4" s="194"/>
      <c r="BE4" s="194"/>
      <c r="BF4" s="194"/>
      <c r="BG4" s="194"/>
      <c r="BH4" s="194"/>
      <c r="BI4" s="194"/>
      <c r="BJ4" s="194"/>
      <c r="BK4" s="194"/>
      <c r="BL4" s="194"/>
      <c r="BM4" s="194"/>
      <c r="BN4" s="194"/>
      <c r="BO4" s="194"/>
      <c r="BP4" s="194"/>
      <c r="BQ4" s="194"/>
      <c r="BR4" s="194"/>
      <c r="BS4" s="194"/>
      <c r="BT4" s="194"/>
      <c r="BU4" s="194"/>
      <c r="BV4" s="194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4"/>
      <c r="CQ4" s="194"/>
      <c r="CR4" s="194"/>
      <c r="CS4" s="194"/>
      <c r="CT4" s="194"/>
      <c r="CU4" s="194"/>
      <c r="CV4" s="194"/>
      <c r="CW4" s="194"/>
      <c r="CX4" s="194"/>
      <c r="CY4" s="194"/>
      <c r="CZ4" s="194"/>
      <c r="DA4" s="194"/>
      <c r="DB4" s="194"/>
      <c r="DH4" s="73" t="str">
        <f>BB4</f>
        <v>ООО "ЭНЕРГОСТРИМ"</v>
      </c>
    </row>
    <row r="5" spans="1:112" ht="15" customHeight="1" outlineLevel="1" x14ac:dyDescent="0.3">
      <c r="A5" s="189" t="s">
        <v>27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1"/>
      <c r="AU5" s="11"/>
      <c r="AV5" s="11"/>
      <c r="AW5" s="11"/>
      <c r="AX5" s="11"/>
      <c r="AY5" s="11"/>
      <c r="AZ5" s="11"/>
      <c r="BA5" s="11"/>
      <c r="BB5" s="189" t="s">
        <v>2</v>
      </c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  <c r="BS5" s="189"/>
      <c r="BT5" s="189"/>
      <c r="BU5" s="189"/>
      <c r="BV5" s="189"/>
      <c r="BW5" s="189"/>
      <c r="BX5" s="189"/>
      <c r="BY5" s="189"/>
      <c r="BZ5" s="189"/>
      <c r="CA5" s="189"/>
      <c r="CB5" s="189"/>
      <c r="CC5" s="189"/>
      <c r="CD5" s="189"/>
      <c r="CE5" s="189"/>
      <c r="CF5" s="189"/>
      <c r="CG5" s="189"/>
      <c r="CH5" s="189"/>
      <c r="CI5" s="189"/>
      <c r="CJ5" s="189"/>
      <c r="CK5" s="189"/>
      <c r="CL5" s="189"/>
      <c r="CM5" s="189"/>
      <c r="CN5" s="189"/>
      <c r="CO5" s="189"/>
      <c r="CP5" s="189"/>
      <c r="CQ5" s="189"/>
      <c r="CR5" s="189"/>
      <c r="CS5" s="189"/>
      <c r="CT5" s="189"/>
      <c r="CU5" s="189"/>
      <c r="CV5" s="189"/>
      <c r="CW5" s="189"/>
      <c r="CX5" s="189"/>
      <c r="CY5" s="189"/>
      <c r="CZ5" s="189"/>
      <c r="DA5" s="189"/>
      <c r="DB5" s="189"/>
      <c r="DH5" s="72"/>
    </row>
    <row r="6" spans="1:112" ht="106.5" customHeight="1" outlineLevel="1" x14ac:dyDescent="0.3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1"/>
      <c r="AU6" s="11"/>
      <c r="AV6" s="11"/>
      <c r="AW6" s="11"/>
      <c r="AX6" s="11"/>
      <c r="AY6" s="11"/>
      <c r="AZ6" s="11"/>
      <c r="BA6" s="11"/>
      <c r="BB6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H6" s="73" t="str">
        <f>BB6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7" spans="1:112" outlineLevel="1" x14ac:dyDescent="0.3">
      <c r="A7" s="189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1"/>
      <c r="AU7" s="11"/>
      <c r="AV7" s="11"/>
      <c r="AW7" s="11"/>
      <c r="AX7" s="11"/>
      <c r="AY7" s="11"/>
      <c r="AZ7" s="11"/>
      <c r="BA7" s="11"/>
      <c r="BB7" s="189" t="s">
        <v>23</v>
      </c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  <c r="BW7" s="189"/>
      <c r="BX7" s="189"/>
      <c r="BY7" s="189"/>
      <c r="BZ7" s="189"/>
      <c r="CA7" s="189"/>
      <c r="CB7" s="189"/>
      <c r="CC7" s="189"/>
      <c r="CD7" s="189"/>
      <c r="CE7" s="189"/>
      <c r="CF7" s="189"/>
      <c r="CG7" s="189"/>
      <c r="CH7" s="189"/>
      <c r="CI7" s="189"/>
      <c r="CJ7" s="189"/>
      <c r="CK7" s="189"/>
      <c r="CL7" s="189"/>
      <c r="CM7" s="189"/>
      <c r="CN7" s="189"/>
      <c r="CO7" s="189"/>
      <c r="CP7" s="189"/>
      <c r="CQ7" s="189"/>
      <c r="CR7" s="189"/>
      <c r="CS7" s="189"/>
      <c r="CT7" s="189"/>
      <c r="CU7" s="189"/>
      <c r="CV7" s="189"/>
      <c r="CW7" s="189"/>
      <c r="CX7" s="189"/>
      <c r="CY7" s="189"/>
      <c r="CZ7" s="189"/>
      <c r="DA7" s="189"/>
      <c r="DB7" s="189"/>
      <c r="DH7" s="72"/>
    </row>
    <row r="8" spans="1:112" outlineLevel="1" x14ac:dyDescent="0.3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9"/>
      <c r="AU8" s="9"/>
      <c r="AV8" s="9"/>
      <c r="AW8" s="9"/>
      <c r="AX8" s="9"/>
      <c r="AY8" s="9"/>
      <c r="AZ8" s="9"/>
      <c r="BA8" s="9"/>
      <c r="BB8" s="195" t="str">
        <f>ФОРМА!B11</f>
        <v>15.11.2024 г.</v>
      </c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C8" s="6"/>
      <c r="DH8" s="74"/>
    </row>
    <row r="9" spans="1:112" outlineLevel="1" x14ac:dyDescent="0.3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1"/>
      <c r="AU9" s="11"/>
      <c r="AV9" s="11"/>
      <c r="AW9" s="11"/>
      <c r="AX9" s="11"/>
      <c r="AY9" s="11"/>
      <c r="AZ9" s="11"/>
      <c r="BA9" s="11"/>
      <c r="BB9" s="189" t="s">
        <v>3</v>
      </c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189"/>
      <c r="BV9" s="189"/>
      <c r="BW9" s="189"/>
      <c r="BX9" s="189"/>
      <c r="BY9" s="189"/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H9" s="75"/>
    </row>
    <row r="10" spans="1:112" ht="42.75" customHeight="1" x14ac:dyDescent="0.3">
      <c r="A10" s="191" t="s">
        <v>120</v>
      </c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</row>
    <row r="11" spans="1:112" x14ac:dyDescent="0.3">
      <c r="A11" s="197" t="s">
        <v>4</v>
      </c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H11" s="70"/>
    </row>
    <row r="12" spans="1:112" ht="30" customHeight="1" x14ac:dyDescent="0.3">
      <c r="A12" s="204" t="s">
        <v>368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6" t="str">
        <f>CONCATENATE(ПОДПИСИ!B4," ",ПОДПИСИ!C4)</f>
        <v>Начальник Курортного РЭС филиала ПАО "Россети Ленэнерго" "СЭС" Алексеев С.В.</v>
      </c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</row>
    <row r="13" spans="1:112" ht="11.1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96" t="s">
        <v>5</v>
      </c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196"/>
      <c r="CC13" s="196"/>
      <c r="CD13" s="196"/>
      <c r="CE13" s="196"/>
      <c r="CF13" s="196"/>
      <c r="CG13" s="196"/>
      <c r="CH13" s="196"/>
      <c r="CI13" s="196"/>
      <c r="CJ13" s="196"/>
      <c r="CK13" s="196"/>
      <c r="CL13" s="196"/>
      <c r="CM13" s="196"/>
      <c r="CN13" s="196"/>
      <c r="CO13" s="196"/>
      <c r="CP13" s="196"/>
      <c r="CQ13" s="196"/>
      <c r="CR13" s="196"/>
      <c r="CS13" s="196"/>
      <c r="CT13" s="196"/>
      <c r="CU13" s="196"/>
      <c r="CV13" s="196"/>
      <c r="CW13" s="196"/>
      <c r="CX13" s="196"/>
      <c r="CY13" s="196"/>
      <c r="CZ13" s="196"/>
      <c r="DA13" s="196"/>
      <c r="DB13" s="196"/>
    </row>
    <row r="14" spans="1:112" ht="34.5" customHeight="1" x14ac:dyDescent="0.3">
      <c r="A14" s="205" t="s">
        <v>369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6" t="str">
        <f>CONCATENATE(ПОДПИСИ!B2," ",ПОДПИСИ!C2)</f>
        <v>Главный инженер ООО «Энергострим»  Горохов В.К.</v>
      </c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06"/>
      <c r="CC14" s="206"/>
      <c r="CD14" s="206"/>
      <c r="CE14" s="206"/>
      <c r="CF14" s="206"/>
      <c r="CG14" s="206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6"/>
      <c r="CU14" s="206"/>
      <c r="CV14" s="206"/>
      <c r="CW14" s="206"/>
      <c r="CX14" s="206"/>
      <c r="CY14" s="206"/>
      <c r="CZ14" s="206"/>
      <c r="DA14" s="206"/>
      <c r="DB14" s="206"/>
    </row>
    <row r="15" spans="1:112" ht="11.1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/>
      <c r="AG15" s="11"/>
      <c r="AH15" s="11"/>
      <c r="AI15" s="11"/>
      <c r="AJ15" s="11"/>
      <c r="AK15" s="196" t="s">
        <v>5</v>
      </c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  <c r="BF15" s="196"/>
      <c r="BG15" s="196"/>
      <c r="BH15" s="196"/>
      <c r="BI15" s="196"/>
      <c r="BJ15" s="196"/>
      <c r="BK15" s="196"/>
      <c r="BL15" s="196"/>
      <c r="BM15" s="196"/>
      <c r="BN15" s="196"/>
      <c r="BO15" s="196"/>
      <c r="BP15" s="196"/>
      <c r="BQ15" s="196"/>
      <c r="BR15" s="196"/>
      <c r="BS15" s="196"/>
      <c r="BT15" s="196"/>
      <c r="BU15" s="196"/>
      <c r="BV15" s="196"/>
      <c r="BW15" s="196"/>
      <c r="BX15" s="196"/>
      <c r="BY15" s="196"/>
      <c r="BZ15" s="196"/>
      <c r="CA15" s="196"/>
      <c r="CB15" s="196"/>
      <c r="CC15" s="196"/>
      <c r="CD15" s="196"/>
      <c r="CE15" s="196"/>
      <c r="CF15" s="196"/>
      <c r="CG15" s="196"/>
      <c r="CH15" s="196"/>
      <c r="CI15" s="196"/>
      <c r="CJ15" s="196"/>
      <c r="CK15" s="196"/>
      <c r="CL15" s="196"/>
      <c r="CM15" s="196"/>
      <c r="CN15" s="196"/>
      <c r="CO15" s="196"/>
      <c r="CP15" s="196"/>
      <c r="CQ15" s="196"/>
      <c r="CR15" s="196"/>
      <c r="CS15" s="196"/>
      <c r="CT15" s="196"/>
      <c r="CU15" s="196"/>
      <c r="CV15" s="196"/>
      <c r="CW15" s="196"/>
      <c r="CX15" s="196"/>
      <c r="CY15" s="196"/>
      <c r="CZ15" s="196"/>
      <c r="DA15" s="196"/>
      <c r="DB15" s="196"/>
    </row>
    <row r="16" spans="1:112" ht="45" customHeight="1" x14ac:dyDescent="0.3">
      <c r="A16" s="205" t="s">
        <v>370</v>
      </c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206"/>
      <c r="BN16" s="206"/>
      <c r="BO16" s="206"/>
      <c r="BP16" s="206"/>
      <c r="BQ16" s="206"/>
      <c r="BR16" s="206"/>
      <c r="BS16" s="206"/>
      <c r="BT16" s="206"/>
      <c r="BU16" s="206"/>
      <c r="BV16" s="206"/>
      <c r="BW16" s="206"/>
      <c r="BX16" s="206"/>
      <c r="BY16" s="206"/>
      <c r="BZ16" s="206"/>
      <c r="CA16" s="206"/>
      <c r="CB16" s="206"/>
      <c r="CC16" s="206"/>
      <c r="CD16" s="206"/>
      <c r="CE16" s="206"/>
      <c r="CF16" s="206"/>
      <c r="CG16" s="206"/>
      <c r="CH16" s="206"/>
      <c r="CI16" s="206"/>
      <c r="CJ16" s="206"/>
      <c r="CK16" s="206"/>
      <c r="CL16" s="206"/>
      <c r="CM16" s="206"/>
      <c r="CN16" s="206"/>
      <c r="CO16" s="206"/>
      <c r="CP16" s="206"/>
      <c r="CQ16" s="206"/>
      <c r="CR16" s="206"/>
      <c r="CS16" s="206"/>
      <c r="CT16" s="206"/>
      <c r="CU16" s="206"/>
      <c r="CV16" s="206"/>
      <c r="CW16" s="206"/>
      <c r="CX16" s="206"/>
      <c r="CY16" s="206"/>
      <c r="CZ16" s="206"/>
      <c r="DA16" s="206"/>
      <c r="DB16" s="206"/>
    </row>
    <row r="17" spans="1:112" ht="13.5" customHeight="1" x14ac:dyDescent="0.3">
      <c r="A17" s="11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96" t="s">
        <v>5</v>
      </c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  <c r="BS17" s="196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196"/>
      <c r="CE17" s="196"/>
      <c r="CF17" s="196"/>
      <c r="CG17" s="196"/>
      <c r="CH17" s="196"/>
      <c r="CI17" s="196"/>
      <c r="CJ17" s="196"/>
      <c r="CK17" s="196"/>
      <c r="CL17" s="196"/>
      <c r="CM17" s="196"/>
      <c r="CN17" s="196"/>
      <c r="CO17" s="196"/>
      <c r="CP17" s="196"/>
      <c r="CQ17" s="196"/>
      <c r="CR17" s="196"/>
      <c r="CS17" s="196"/>
      <c r="CT17" s="196"/>
      <c r="CU17" s="196"/>
      <c r="CV17" s="196"/>
      <c r="CW17" s="196"/>
      <c r="CX17" s="196"/>
      <c r="CY17" s="196"/>
      <c r="CZ17" s="196"/>
      <c r="DA17" s="196"/>
      <c r="DB17" s="196"/>
    </row>
    <row r="18" spans="1:112" ht="45" customHeight="1" x14ac:dyDescent="0.3">
      <c r="A18" s="205" t="s">
        <v>371</v>
      </c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7" t="str">
        <f>CONCATENATE(ПОДПИСИ!B6," ",ПОДПИСИ!C6)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7"/>
      <c r="BV18" s="207"/>
      <c r="BW18" s="207"/>
      <c r="BX18" s="207"/>
      <c r="BY18" s="207"/>
      <c r="BZ18" s="207"/>
      <c r="CA18" s="207"/>
      <c r="CB18" s="207"/>
      <c r="CC18" s="207"/>
      <c r="CD18" s="207"/>
      <c r="CE18" s="207"/>
      <c r="CF18" s="207"/>
      <c r="CG18" s="207"/>
      <c r="CH18" s="207"/>
      <c r="CI18" s="207"/>
      <c r="CJ18" s="207"/>
      <c r="CK18" s="207"/>
      <c r="CL18" s="207"/>
      <c r="CM18" s="207"/>
      <c r="CN18" s="207"/>
      <c r="CO18" s="207"/>
      <c r="CP18" s="207"/>
      <c r="CQ18" s="207"/>
      <c r="CR18" s="207"/>
      <c r="CS18" s="207"/>
      <c r="CT18" s="207"/>
      <c r="CU18" s="207"/>
      <c r="CV18" s="207"/>
      <c r="CW18" s="207"/>
      <c r="CX18" s="207"/>
      <c r="CY18" s="207"/>
      <c r="CZ18" s="207"/>
      <c r="DA18" s="207"/>
      <c r="DB18" s="207"/>
    </row>
    <row r="19" spans="1:112" ht="11.1" customHeight="1" x14ac:dyDescent="0.3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189" t="s">
        <v>5</v>
      </c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/>
      <c r="BW19" s="189"/>
      <c r="BX19" s="189"/>
      <c r="BY19" s="189"/>
      <c r="BZ19" s="189"/>
      <c r="CA19" s="189"/>
      <c r="CB19" s="189"/>
      <c r="CC19" s="189"/>
      <c r="CD19" s="189"/>
      <c r="CE19" s="189"/>
      <c r="CF19" s="189"/>
      <c r="CG19" s="189"/>
      <c r="CH19" s="189"/>
      <c r="CI19" s="189"/>
      <c r="CJ19" s="189"/>
      <c r="CK19" s="189"/>
      <c r="CL19" s="189"/>
      <c r="CM19" s="189"/>
      <c r="CN19" s="189"/>
      <c r="CO19" s="189"/>
      <c r="CP19" s="189"/>
      <c r="CQ19" s="189"/>
      <c r="CR19" s="189"/>
      <c r="CS19" s="189"/>
      <c r="CT19" s="189"/>
      <c r="CU19" s="189"/>
      <c r="CV19" s="189"/>
      <c r="CW19" s="189"/>
      <c r="CX19" s="189"/>
      <c r="CY19" s="189"/>
      <c r="CZ19" s="189"/>
      <c r="DA19" s="189"/>
      <c r="DB19" s="189"/>
    </row>
    <row r="20" spans="1:112" x14ac:dyDescent="0.3">
      <c r="A20" s="188" t="s">
        <v>136</v>
      </c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  <c r="BQ20" s="188"/>
      <c r="BR20" s="188"/>
      <c r="BS20" s="188"/>
      <c r="BT20" s="188"/>
      <c r="BU20" s="188"/>
      <c r="BV20" s="188"/>
      <c r="BW20" s="188"/>
      <c r="BX20" s="188"/>
      <c r="BY20" s="188"/>
      <c r="BZ20" s="188"/>
      <c r="CA20" s="188"/>
      <c r="CB20" s="188"/>
      <c r="CC20" s="188"/>
      <c r="CD20" s="188"/>
      <c r="CE20" s="188"/>
      <c r="CF20" s="188"/>
      <c r="CG20" s="188"/>
      <c r="CH20" s="188"/>
      <c r="CI20" s="188"/>
      <c r="CJ20" s="188"/>
      <c r="CK20" s="188"/>
      <c r="CL20" s="188"/>
      <c r="CM20" s="188"/>
      <c r="CN20" s="188"/>
      <c r="CO20" s="188"/>
      <c r="CP20" s="188"/>
      <c r="CQ20" s="188"/>
      <c r="CR20" s="188"/>
      <c r="CS20" s="188"/>
      <c r="CT20" s="188"/>
      <c r="CU20" s="188"/>
      <c r="CV20" s="188"/>
      <c r="CW20" s="188"/>
      <c r="CX20" s="188"/>
      <c r="CY20" s="188"/>
      <c r="CZ20" s="188"/>
      <c r="DA20" s="188"/>
      <c r="DB20" s="188"/>
      <c r="DD20" s="8"/>
      <c r="DE20" s="7"/>
      <c r="DF20" s="7"/>
    </row>
    <row r="21" spans="1:112" ht="11.1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D21" s="8"/>
      <c r="DE21" s="7"/>
      <c r="DF21" s="7"/>
      <c r="DH21" s="70"/>
    </row>
    <row r="22" spans="1:112" x14ac:dyDescent="0.3">
      <c r="A22" s="197" t="s">
        <v>137</v>
      </c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  <c r="AF22" s="197"/>
      <c r="AG22" s="197"/>
      <c r="AH22" s="197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7"/>
      <c r="BN22" s="197"/>
      <c r="BO22" s="197"/>
      <c r="BP22" s="197"/>
      <c r="BQ22" s="197"/>
      <c r="BR22" s="197"/>
      <c r="BS22" s="197"/>
      <c r="BT22" s="197"/>
      <c r="BU22" s="197"/>
      <c r="BV22" s="197"/>
      <c r="BW22" s="197"/>
      <c r="BX22" s="197"/>
      <c r="BY22" s="197"/>
      <c r="BZ22" s="197"/>
      <c r="CA22" s="197"/>
      <c r="CB22" s="197"/>
      <c r="CC22" s="197"/>
      <c r="CD22" s="197"/>
      <c r="CE22" s="197"/>
      <c r="CF22" s="197"/>
      <c r="CG22" s="197"/>
      <c r="CH22" s="197"/>
      <c r="CI22" s="197"/>
      <c r="CJ22" s="197"/>
      <c r="CK22" s="197"/>
      <c r="CL22" s="197"/>
      <c r="CM22" s="197"/>
      <c r="CN22" s="197"/>
      <c r="CO22" s="197"/>
      <c r="CP22" s="197"/>
      <c r="CQ22" s="197"/>
      <c r="CR22" s="197"/>
      <c r="CS22" s="197"/>
      <c r="CT22" s="197"/>
      <c r="CU22" s="197"/>
      <c r="CV22" s="197"/>
      <c r="CW22" s="197"/>
      <c r="CX22" s="197"/>
      <c r="CY22" s="197"/>
      <c r="CZ22" s="197"/>
      <c r="DA22" s="197"/>
      <c r="DB22" s="197"/>
    </row>
    <row r="23" spans="1:112" ht="3.75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H23" s="70"/>
    </row>
    <row r="24" spans="1:112" x14ac:dyDescent="0.3">
      <c r="A24" s="187" t="str">
        <f>CONCATENATE(" - смонтировано оборудование ПУ (",ФОРМА!B10," ПУ) на стороне 0,4 кВ сетей")</f>
        <v xml:space="preserve"> - смонтировано оборудование ПУ (2 ПУ) на стороне 0,4 кВ сетей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  <c r="BC24" s="187"/>
      <c r="BD24" s="187"/>
      <c r="BE24" s="187"/>
      <c r="BF24" s="187"/>
      <c r="BG24" s="187"/>
      <c r="BH24" s="187"/>
      <c r="BI24" s="187"/>
      <c r="BJ24" s="187"/>
      <c r="BK24" s="187"/>
      <c r="BL24" s="187"/>
      <c r="BM24" s="187"/>
      <c r="BN24" s="187"/>
      <c r="BO24" s="187"/>
      <c r="BP24" s="187"/>
      <c r="BQ24" s="187"/>
      <c r="BR24" s="187"/>
      <c r="BS24" s="187"/>
      <c r="BT24" s="187"/>
      <c r="BU24" s="187"/>
      <c r="BV24" s="187"/>
      <c r="BW24" s="187"/>
      <c r="BX24" s="187"/>
      <c r="BY24" s="187"/>
      <c r="BZ24" s="187"/>
      <c r="CA24" s="187"/>
      <c r="CB24" s="187"/>
      <c r="CC24" s="187"/>
      <c r="CD24" s="187"/>
      <c r="CE24" s="187"/>
      <c r="CF24" s="187"/>
      <c r="CG24" s="187"/>
      <c r="CH24" s="187"/>
      <c r="CI24" s="187"/>
      <c r="CJ24" s="187"/>
      <c r="CK24" s="187"/>
      <c r="CL24" s="187"/>
      <c r="CM24" s="187"/>
      <c r="CN24" s="187"/>
      <c r="CO24" s="187"/>
      <c r="CP24" s="187"/>
      <c r="CQ24" s="187"/>
      <c r="CR24" s="187"/>
      <c r="CS24" s="187"/>
      <c r="CT24" s="187"/>
      <c r="CU24" s="187"/>
      <c r="CV24" s="187"/>
      <c r="CW24" s="187"/>
      <c r="CX24" s="187"/>
      <c r="CY24" s="187"/>
      <c r="CZ24" s="187"/>
      <c r="DA24" s="187"/>
      <c r="DB24" s="187"/>
    </row>
    <row r="25" spans="1:112" x14ac:dyDescent="0.3">
      <c r="A25" s="215" t="str">
        <f>CONCATENATE(ФОРМА!B5,", расположенное по адресу: ",ФОРМА!C6)</f>
        <v>Филиал ПАО  "Россети Ленэнерго" "СЭС" "Курортный РЭС", расположенное по адресу: СПб, г. Зеленогорск, д. 506</v>
      </c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CY25" s="215"/>
      <c r="CZ25" s="215"/>
      <c r="DA25" s="215"/>
      <c r="DB25" s="215"/>
      <c r="DH25" s="77"/>
    </row>
    <row r="26" spans="1:112" ht="57" customHeight="1" x14ac:dyDescent="0.3">
      <c r="A26" s="208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09"/>
      <c r="BK26" s="209"/>
      <c r="BL26" s="209"/>
      <c r="BM26" s="209"/>
      <c r="BN26" s="209"/>
      <c r="BO26" s="209"/>
      <c r="BP26" s="209"/>
      <c r="BQ26" s="209"/>
      <c r="BR26" s="209"/>
      <c r="BS26" s="209"/>
      <c r="BT26" s="209"/>
      <c r="BU26" s="209"/>
      <c r="BV26" s="209"/>
      <c r="BW26" s="209"/>
      <c r="BX26" s="209"/>
      <c r="BY26" s="209"/>
      <c r="BZ26" s="209"/>
      <c r="CA26" s="209"/>
      <c r="CB26" s="209"/>
      <c r="CC26" s="209"/>
      <c r="CD26" s="209"/>
      <c r="CE26" s="209"/>
      <c r="CF26" s="209"/>
      <c r="CG26" s="209"/>
      <c r="CH26" s="209"/>
      <c r="CI26" s="209"/>
      <c r="CJ26" s="209"/>
      <c r="CK26" s="209"/>
      <c r="CL26" s="209"/>
      <c r="CM26" s="209"/>
      <c r="CN26" s="209"/>
      <c r="CO26" s="209"/>
      <c r="CP26" s="209"/>
      <c r="CQ26" s="209"/>
      <c r="CR26" s="209"/>
      <c r="CS26" s="209"/>
      <c r="CT26" s="209"/>
      <c r="CU26" s="209"/>
      <c r="CV26" s="209"/>
      <c r="CW26" s="209"/>
      <c r="CX26" s="209"/>
      <c r="CY26" s="209"/>
      <c r="CZ26" s="209"/>
      <c r="DA26" s="209"/>
      <c r="DB26" s="209"/>
      <c r="DH26" s="77"/>
    </row>
    <row r="27" spans="1:112" ht="11.25" customHeight="1" x14ac:dyDescent="0.3">
      <c r="A27" s="210" t="s">
        <v>91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0"/>
      <c r="BN27" s="210"/>
      <c r="BO27" s="210"/>
      <c r="BP27" s="210"/>
      <c r="BQ27" s="210"/>
      <c r="BR27" s="210"/>
      <c r="BS27" s="210"/>
      <c r="BT27" s="210"/>
      <c r="BU27" s="210"/>
      <c r="BV27" s="210"/>
      <c r="BW27" s="210"/>
      <c r="BX27" s="210"/>
      <c r="BY27" s="210"/>
      <c r="BZ27" s="210"/>
      <c r="CA27" s="210"/>
      <c r="CB27" s="210"/>
      <c r="CC27" s="210"/>
      <c r="CD27" s="210"/>
      <c r="CE27" s="210"/>
      <c r="CF27" s="210"/>
      <c r="CG27" s="210"/>
      <c r="CH27" s="210"/>
      <c r="CI27" s="210"/>
      <c r="CJ27" s="210"/>
      <c r="CK27" s="210"/>
      <c r="CL27" s="210"/>
      <c r="CM27" s="210"/>
      <c r="CN27" s="210"/>
      <c r="CO27" s="210"/>
      <c r="CP27" s="210"/>
      <c r="CQ27" s="210"/>
      <c r="CR27" s="210"/>
      <c r="CS27" s="210"/>
      <c r="CT27" s="210"/>
      <c r="CU27" s="210"/>
      <c r="CV27" s="210"/>
      <c r="CW27" s="210"/>
      <c r="CX27" s="210"/>
      <c r="CY27" s="210"/>
      <c r="CZ27" s="210"/>
      <c r="DA27" s="210"/>
      <c r="DB27" s="210"/>
      <c r="DH27" s="77"/>
    </row>
    <row r="28" spans="1:112" x14ac:dyDescent="0.3">
      <c r="A28" s="9" t="s">
        <v>47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H28" s="70"/>
    </row>
    <row r="29" spans="1:112" x14ac:dyDescent="0.3">
      <c r="A29" s="214" t="str">
        <f>IF(ФОРМА!B8=0," ",CONCATENATE(ФОРМА!B7,", шифр ",ФОРМА!B8))</f>
        <v>ООО "ЭНЕРГОСТРИМ", шифр СЭС-21-042046-УЭ</v>
      </c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  <c r="BI29" s="214"/>
      <c r="BJ29" s="214"/>
      <c r="BK29" s="214"/>
      <c r="BL29" s="214"/>
      <c r="BM29" s="214"/>
      <c r="BN29" s="214"/>
      <c r="BO29" s="214"/>
      <c r="BP29" s="214"/>
      <c r="BQ29" s="214"/>
      <c r="BR29" s="214"/>
      <c r="BS29" s="214"/>
      <c r="BT29" s="214"/>
      <c r="BU29" s="214"/>
      <c r="BV29" s="214"/>
      <c r="BW29" s="214"/>
      <c r="BX29" s="214"/>
      <c r="BY29" s="214"/>
      <c r="BZ29" s="214"/>
      <c r="CA29" s="214"/>
      <c r="CB29" s="214"/>
      <c r="CC29" s="214"/>
      <c r="CD29" s="214"/>
      <c r="CE29" s="214"/>
      <c r="CF29" s="214"/>
      <c r="CG29" s="214"/>
      <c r="CH29" s="214"/>
      <c r="CI29" s="214"/>
      <c r="CJ29" s="214"/>
      <c r="CK29" s="214"/>
      <c r="CL29" s="214"/>
      <c r="CM29" s="214"/>
      <c r="CN29" s="214"/>
      <c r="CO29" s="214"/>
      <c r="CP29" s="214"/>
      <c r="CQ29" s="214"/>
      <c r="CR29" s="214"/>
      <c r="CS29" s="214"/>
      <c r="CT29" s="214"/>
      <c r="CU29" s="214"/>
      <c r="CV29" s="214"/>
      <c r="CW29" s="214"/>
      <c r="CX29" s="214"/>
      <c r="CY29" s="214"/>
      <c r="CZ29" s="214"/>
      <c r="DA29" s="214"/>
      <c r="DB29" s="214"/>
    </row>
    <row r="30" spans="1:112" ht="11.1" customHeight="1" x14ac:dyDescent="0.3">
      <c r="A30" s="212" t="s">
        <v>6</v>
      </c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12"/>
      <c r="AS30" s="212"/>
      <c r="AT30" s="212"/>
      <c r="AU30" s="212"/>
      <c r="AV30" s="212"/>
      <c r="AW30" s="212"/>
      <c r="AX30" s="212"/>
      <c r="AY30" s="212"/>
      <c r="AZ30" s="212"/>
      <c r="BA30" s="212"/>
      <c r="BB30" s="212"/>
      <c r="BC30" s="212"/>
      <c r="BD30" s="212"/>
      <c r="BE30" s="212"/>
      <c r="BF30" s="212"/>
      <c r="BG30" s="212"/>
      <c r="BH30" s="212"/>
      <c r="BI30" s="212"/>
      <c r="BJ30" s="212"/>
      <c r="BK30" s="212"/>
      <c r="BL30" s="212"/>
      <c r="BM30" s="212"/>
      <c r="BN30" s="212"/>
      <c r="BO30" s="212"/>
      <c r="BP30" s="212"/>
      <c r="BQ30" s="212"/>
      <c r="BR30" s="212"/>
      <c r="BS30" s="212"/>
      <c r="BT30" s="212"/>
      <c r="BU30" s="212"/>
      <c r="BV30" s="212"/>
      <c r="BW30" s="212"/>
      <c r="BX30" s="212"/>
      <c r="BY30" s="212"/>
      <c r="BZ30" s="212"/>
      <c r="CA30" s="212"/>
      <c r="CB30" s="212"/>
      <c r="CC30" s="212"/>
      <c r="CD30" s="212"/>
      <c r="CE30" s="212"/>
      <c r="CF30" s="212"/>
      <c r="CG30" s="212"/>
      <c r="CH30" s="212"/>
      <c r="CI30" s="212"/>
      <c r="CJ30" s="212"/>
      <c r="CK30" s="212"/>
      <c r="CL30" s="212"/>
      <c r="CM30" s="212"/>
      <c r="CN30" s="212"/>
      <c r="CO30" s="212"/>
      <c r="CP30" s="212"/>
      <c r="CQ30" s="212"/>
      <c r="CR30" s="212"/>
      <c r="CS30" s="212"/>
      <c r="CT30" s="212"/>
      <c r="CU30" s="212"/>
      <c r="CV30" s="212"/>
      <c r="CW30" s="212"/>
      <c r="CX30" s="212"/>
      <c r="CY30" s="212"/>
      <c r="CZ30" s="212"/>
      <c r="DA30" s="212"/>
      <c r="DB30" s="212"/>
    </row>
    <row r="31" spans="1:112" x14ac:dyDescent="0.3">
      <c r="A31" s="13" t="s">
        <v>139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H31" s="70"/>
    </row>
    <row r="32" spans="1:112" x14ac:dyDescent="0.3">
      <c r="A32" s="186" t="s">
        <v>141</v>
      </c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186"/>
      <c r="BY32" s="186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186"/>
      <c r="CT32" s="186"/>
      <c r="CU32" s="186"/>
      <c r="CV32" s="186"/>
      <c r="CW32" s="186"/>
      <c r="CX32" s="186"/>
      <c r="CY32" s="186"/>
      <c r="CZ32" s="186"/>
      <c r="DA32" s="186"/>
      <c r="DB32" s="186"/>
    </row>
    <row r="33" spans="1:112" x14ac:dyDescent="0.3">
      <c r="A33" s="9" t="s">
        <v>140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H33" s="70"/>
    </row>
    <row r="34" spans="1:112" x14ac:dyDescent="0.3">
      <c r="A34" s="13" t="s">
        <v>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85" t="s">
        <v>129</v>
      </c>
      <c r="BL34" s="185"/>
      <c r="BM34" s="185"/>
      <c r="BN34" s="185"/>
      <c r="BO34" s="185"/>
      <c r="BP34" s="185"/>
      <c r="BQ34" s="185"/>
      <c r="BR34" s="185"/>
      <c r="BS34" s="185"/>
      <c r="BT34" s="185"/>
      <c r="BU34" s="185"/>
      <c r="BV34" s="185"/>
      <c r="BW34" s="185"/>
      <c r="BX34" s="185"/>
      <c r="BY34" s="185"/>
      <c r="BZ34" s="185"/>
      <c r="CA34" s="185"/>
      <c r="CB34" s="185"/>
      <c r="CC34" s="185"/>
      <c r="CD34" s="185"/>
      <c r="CE34" s="185"/>
      <c r="CF34" s="185"/>
      <c r="CG34" s="185"/>
      <c r="CH34" s="185"/>
      <c r="CI34" s="185"/>
      <c r="CJ34" s="185"/>
      <c r="CK34" s="185"/>
      <c r="CL34" s="185"/>
      <c r="CM34" s="185"/>
      <c r="CN34" s="185"/>
      <c r="CO34" s="185"/>
      <c r="CP34" s="185"/>
      <c r="CQ34" s="185"/>
      <c r="CR34" s="185"/>
      <c r="CS34" s="185"/>
      <c r="CT34" s="185"/>
      <c r="CU34" s="185"/>
      <c r="CV34" s="185"/>
      <c r="CW34" s="185"/>
      <c r="CX34" s="185"/>
      <c r="CY34" s="185"/>
      <c r="CZ34" s="185"/>
      <c r="DA34" s="185"/>
      <c r="DB34" s="185"/>
      <c r="DH34" s="70"/>
    </row>
    <row r="35" spans="1:112" ht="15" customHeight="1" x14ac:dyDescent="0.3">
      <c r="A35" s="213" t="s">
        <v>31</v>
      </c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13"/>
      <c r="BB35" s="213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13"/>
      <c r="CO35" s="213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13"/>
      <c r="DB35" s="213"/>
    </row>
    <row r="36" spans="1:112" ht="15" customHeight="1" x14ac:dyDescent="0.3">
      <c r="A36" s="9" t="s">
        <v>142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H36" s="78"/>
    </row>
    <row r="37" spans="1:112" x14ac:dyDescent="0.3">
      <c r="A37" s="13" t="s">
        <v>143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H37" s="79"/>
    </row>
    <row r="38" spans="1:112" x14ac:dyDescent="0.3">
      <c r="A38" s="15" t="s">
        <v>24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H38" s="80"/>
    </row>
    <row r="39" spans="1:112" ht="15" customHeight="1" x14ac:dyDescent="0.3">
      <c r="A39" s="13" t="s">
        <v>25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H39" s="79"/>
    </row>
    <row r="40" spans="1:112" ht="15" customHeight="1" x14ac:dyDescent="0.3">
      <c r="A40" s="9" t="s">
        <v>144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H40" s="78"/>
    </row>
    <row r="41" spans="1:112" ht="15" customHeight="1" x14ac:dyDescent="0.3">
      <c r="A41" s="13" t="s">
        <v>34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H41" s="78"/>
    </row>
    <row r="42" spans="1:112" ht="15" customHeight="1" x14ac:dyDescent="0.3">
      <c r="A42" s="188" t="s">
        <v>26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  <c r="BU42" s="188"/>
      <c r="BV42" s="188"/>
      <c r="BW42" s="188"/>
      <c r="BX42" s="188"/>
      <c r="BY42" s="188"/>
      <c r="BZ42" s="188"/>
      <c r="CA42" s="188"/>
      <c r="CB42" s="188"/>
      <c r="CC42" s="188"/>
      <c r="CD42" s="188"/>
      <c r="CE42" s="188"/>
      <c r="CF42" s="188"/>
      <c r="CG42" s="188"/>
      <c r="CH42" s="188"/>
      <c r="CI42" s="188"/>
      <c r="CJ42" s="188"/>
      <c r="CK42" s="188"/>
      <c r="CL42" s="188"/>
      <c r="CM42" s="188"/>
      <c r="CN42" s="188"/>
      <c r="CO42" s="188"/>
      <c r="CP42" s="188"/>
      <c r="CQ42" s="188"/>
      <c r="CR42" s="188"/>
      <c r="CS42" s="188"/>
      <c r="CT42" s="188"/>
      <c r="CU42" s="188"/>
      <c r="CV42" s="188"/>
      <c r="CW42" s="188"/>
      <c r="CX42" s="188"/>
      <c r="CY42" s="188"/>
      <c r="CZ42" s="188"/>
      <c r="DA42" s="188"/>
      <c r="DB42" s="188"/>
    </row>
    <row r="43" spans="1:112" ht="15" customHeight="1" x14ac:dyDescent="0.3">
      <c r="A43" s="211" t="s">
        <v>32</v>
      </c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  <c r="AG43" s="211"/>
      <c r="AH43" s="211"/>
      <c r="AI43" s="211"/>
      <c r="AJ43" s="211"/>
      <c r="AK43" s="211"/>
      <c r="AL43" s="211"/>
      <c r="AM43" s="211"/>
      <c r="AN43" s="211"/>
      <c r="AO43" s="211"/>
      <c r="AP43" s="211"/>
      <c r="AQ43" s="211"/>
      <c r="AR43" s="211"/>
      <c r="AS43" s="211"/>
      <c r="AT43" s="211"/>
      <c r="AU43" s="211"/>
      <c r="AV43" s="211"/>
      <c r="AW43" s="211"/>
      <c r="AX43" s="211"/>
      <c r="AY43" s="211"/>
      <c r="AZ43" s="211"/>
      <c r="BA43" s="211"/>
      <c r="BB43" s="211"/>
      <c r="BC43" s="211"/>
      <c r="BD43" s="211"/>
      <c r="BE43" s="211"/>
      <c r="BF43" s="211"/>
      <c r="BG43" s="211"/>
      <c r="BH43" s="211"/>
      <c r="BI43" s="211"/>
      <c r="BJ43" s="211"/>
      <c r="BK43" s="211"/>
      <c r="BL43" s="211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  <c r="CF43" s="211"/>
      <c r="CG43" s="211"/>
      <c r="CH43" s="211"/>
      <c r="CI43" s="211"/>
      <c r="CJ43" s="211"/>
      <c r="CK43" s="211"/>
      <c r="CL43" s="211"/>
      <c r="CM43" s="211"/>
      <c r="CN43" s="211"/>
      <c r="CO43" s="211"/>
      <c r="CP43" s="211"/>
      <c r="CQ43" s="211"/>
      <c r="CR43" s="211"/>
      <c r="CS43" s="211"/>
      <c r="CT43" s="211"/>
      <c r="CU43" s="211"/>
      <c r="CV43" s="211"/>
      <c r="CW43" s="211"/>
      <c r="CX43" s="211"/>
      <c r="CY43" s="211"/>
      <c r="CZ43" s="211"/>
      <c r="DA43" s="211"/>
      <c r="DB43" s="211"/>
    </row>
    <row r="44" spans="1:112" ht="20.2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H44" s="70"/>
    </row>
    <row r="45" spans="1:112" ht="31.5" customHeight="1" x14ac:dyDescent="0.3">
      <c r="A45" s="204" t="s">
        <v>365</v>
      </c>
      <c r="B45" s="19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  <c r="CB45" s="198"/>
      <c r="CC45" s="198"/>
      <c r="CD45" s="198"/>
      <c r="CE45" s="198"/>
      <c r="CF45" s="198"/>
      <c r="CG45" s="9"/>
      <c r="CH45" s="9"/>
      <c r="CI45" s="9"/>
      <c r="CJ45" s="199" t="str">
        <f>ПОДПИСИ!D4</f>
        <v>С.В. Алексеев</v>
      </c>
      <c r="CK45" s="199"/>
      <c r="CL45" s="199"/>
      <c r="CM45" s="199"/>
      <c r="CN45" s="199"/>
      <c r="CO45" s="199"/>
      <c r="CP45" s="199"/>
      <c r="CQ45" s="199"/>
      <c r="CR45" s="199"/>
      <c r="CS45" s="199"/>
      <c r="CT45" s="199"/>
      <c r="CU45" s="199"/>
      <c r="CV45" s="199"/>
      <c r="CW45" s="199"/>
      <c r="CX45" s="199"/>
      <c r="CY45" s="199"/>
      <c r="CZ45" s="199"/>
      <c r="DA45" s="199"/>
      <c r="DB45" s="199"/>
      <c r="DH45" s="70"/>
    </row>
    <row r="46" spans="1:112" ht="13.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I46" s="196" t="s">
        <v>7</v>
      </c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1"/>
      <c r="CH46" s="11"/>
      <c r="CI46" s="11"/>
      <c r="CJ46" s="188"/>
      <c r="CK46" s="188"/>
      <c r="CL46" s="188"/>
      <c r="CM46" s="188"/>
      <c r="CN46" s="188"/>
      <c r="CO46" s="188"/>
      <c r="CP46" s="188"/>
      <c r="CQ46" s="188"/>
      <c r="CR46" s="188"/>
      <c r="CS46" s="188"/>
      <c r="CT46" s="188"/>
      <c r="CU46" s="188"/>
      <c r="CV46" s="188"/>
      <c r="CW46" s="188"/>
      <c r="CX46" s="188"/>
      <c r="CY46" s="188"/>
      <c r="CZ46" s="188"/>
      <c r="DA46" s="188"/>
      <c r="DB46" s="188"/>
    </row>
    <row r="47" spans="1:112" ht="39" customHeight="1" x14ac:dyDescent="0.3">
      <c r="A47" s="204" t="s">
        <v>366</v>
      </c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198"/>
      <c r="BU47" s="198"/>
      <c r="BV47" s="198"/>
      <c r="BW47" s="198"/>
      <c r="BX47" s="198"/>
      <c r="BY47" s="198"/>
      <c r="BZ47" s="198"/>
      <c r="CA47" s="198"/>
      <c r="CB47" s="198"/>
      <c r="CC47" s="198"/>
      <c r="CD47" s="198"/>
      <c r="CE47" s="198"/>
      <c r="CF47" s="198"/>
      <c r="CG47" s="9"/>
      <c r="CH47" s="9"/>
      <c r="CI47" s="9"/>
      <c r="CJ47" s="199" t="str">
        <f>ПОДПИСИ!D2</f>
        <v>В.К. Горохов</v>
      </c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  <c r="CV47" s="199"/>
      <c r="CW47" s="199"/>
      <c r="CX47" s="199"/>
      <c r="CY47" s="199"/>
      <c r="CZ47" s="199"/>
      <c r="DA47" s="199"/>
      <c r="DB47" s="199"/>
      <c r="DH47" s="70"/>
    </row>
    <row r="48" spans="1:112" ht="12.7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196" t="s">
        <v>7</v>
      </c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1"/>
      <c r="CH48" s="11"/>
      <c r="CI48" s="11"/>
      <c r="CJ48" s="188"/>
      <c r="CK48" s="188"/>
      <c r="CL48" s="188"/>
      <c r="CM48" s="188"/>
      <c r="CN48" s="188"/>
      <c r="CO48" s="188"/>
      <c r="CP48" s="188"/>
      <c r="CQ48" s="188"/>
      <c r="CR48" s="188"/>
      <c r="CS48" s="188"/>
      <c r="CT48" s="188"/>
      <c r="CU48" s="188"/>
      <c r="CV48" s="188"/>
      <c r="CW48" s="188"/>
      <c r="CX48" s="188"/>
      <c r="CY48" s="188"/>
      <c r="CZ48" s="188"/>
      <c r="DA48" s="188"/>
      <c r="DB48" s="188"/>
      <c r="DH48" s="70"/>
    </row>
    <row r="49" spans="1:112" ht="36.75" customHeight="1" x14ac:dyDescent="0.3">
      <c r="A49" s="204" t="s">
        <v>367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9"/>
      <c r="BE49" s="9"/>
      <c r="BF49" s="9"/>
      <c r="BG49" s="9"/>
      <c r="BH49" s="9"/>
      <c r="BI49" s="198"/>
      <c r="BJ49" s="198"/>
      <c r="BK49" s="198"/>
      <c r="BL49" s="198"/>
      <c r="BM49" s="198"/>
      <c r="BN49" s="198"/>
      <c r="BO49" s="198"/>
      <c r="BP49" s="198"/>
      <c r="BQ49" s="198"/>
      <c r="BR49" s="198"/>
      <c r="BS49" s="198"/>
      <c r="BT49" s="198"/>
      <c r="BU49" s="198"/>
      <c r="BV49" s="198"/>
      <c r="BW49" s="198"/>
      <c r="BX49" s="198"/>
      <c r="BY49" s="198"/>
      <c r="BZ49" s="198"/>
      <c r="CA49" s="198"/>
      <c r="CB49" s="198"/>
      <c r="CC49" s="198"/>
      <c r="CD49" s="198"/>
      <c r="CE49" s="198"/>
      <c r="CF49" s="198"/>
      <c r="CG49" s="16"/>
      <c r="CH49" s="16"/>
      <c r="CI49" s="16"/>
      <c r="CJ49" s="199" t="str">
        <f>ПОДПИСИ!D5</f>
        <v>С.А. Куропаткин</v>
      </c>
      <c r="CK49" s="199"/>
      <c r="CL49" s="199"/>
      <c r="CM49" s="199"/>
      <c r="CN49" s="199"/>
      <c r="CO49" s="199"/>
      <c r="CP49" s="199"/>
      <c r="CQ49" s="199"/>
      <c r="CR49" s="199"/>
      <c r="CS49" s="199"/>
      <c r="CT49" s="199"/>
      <c r="CU49" s="199"/>
      <c r="CV49" s="199"/>
      <c r="CW49" s="199"/>
      <c r="CX49" s="199"/>
      <c r="CY49" s="199"/>
      <c r="CZ49" s="199"/>
      <c r="DA49" s="199"/>
      <c r="DB49" s="199"/>
      <c r="DH49" s="70"/>
    </row>
    <row r="50" spans="1:112" ht="19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196" t="s">
        <v>7</v>
      </c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1"/>
      <c r="CH50" s="11"/>
      <c r="CI50" s="11"/>
      <c r="CJ50" s="202"/>
      <c r="CK50" s="202"/>
      <c r="CL50" s="202"/>
      <c r="CM50" s="202"/>
      <c r="CN50" s="202"/>
      <c r="CO50" s="202"/>
      <c r="CP50" s="202"/>
      <c r="CQ50" s="202"/>
      <c r="CR50" s="202"/>
      <c r="CS50" s="202"/>
      <c r="CT50" s="202"/>
      <c r="CU50" s="202"/>
      <c r="CV50" s="202"/>
      <c r="CW50" s="202"/>
      <c r="CX50" s="202"/>
      <c r="CY50" s="202"/>
      <c r="CZ50" s="202"/>
      <c r="DA50" s="202"/>
      <c r="DB50" s="202"/>
      <c r="DH50" s="70"/>
    </row>
    <row r="51" spans="1:112" ht="26.2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  <c r="BT51" s="198"/>
      <c r="BU51" s="198"/>
      <c r="BV51" s="198"/>
      <c r="BW51" s="198"/>
      <c r="BX51" s="198"/>
      <c r="BY51" s="198"/>
      <c r="BZ51" s="198"/>
      <c r="CA51" s="198"/>
      <c r="CB51" s="198"/>
      <c r="CC51" s="198"/>
      <c r="CD51" s="198"/>
      <c r="CE51" s="198"/>
      <c r="CF51" s="198"/>
      <c r="CG51" s="16"/>
      <c r="CH51" s="16"/>
      <c r="CI51" s="16"/>
      <c r="CJ51" s="199" t="str">
        <f>ПОДПИСИ!D6</f>
        <v>А.Б. Казанцев</v>
      </c>
      <c r="CK51" s="199"/>
      <c r="CL51" s="199"/>
      <c r="CM51" s="199"/>
      <c r="CN51" s="199"/>
      <c r="CO51" s="199"/>
      <c r="CP51" s="199"/>
      <c r="CQ51" s="199"/>
      <c r="CR51" s="199"/>
      <c r="CS51" s="199"/>
      <c r="CT51" s="199"/>
      <c r="CU51" s="199"/>
      <c r="CV51" s="199"/>
      <c r="CW51" s="199"/>
      <c r="CX51" s="199"/>
      <c r="CY51" s="199"/>
      <c r="CZ51" s="199"/>
      <c r="DA51" s="199"/>
      <c r="DB51" s="199"/>
      <c r="DH51" s="70"/>
    </row>
    <row r="52" spans="1:112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196" t="s">
        <v>7</v>
      </c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1"/>
      <c r="CH52" s="11"/>
      <c r="CI52" s="11"/>
      <c r="CJ52" s="202"/>
      <c r="CK52" s="202"/>
      <c r="CL52" s="202"/>
      <c r="CM52" s="202"/>
      <c r="CN52" s="202"/>
      <c r="CO52" s="202"/>
      <c r="CP52" s="202"/>
      <c r="CQ52" s="202"/>
      <c r="CR52" s="202"/>
      <c r="CS52" s="202"/>
      <c r="CT52" s="202"/>
      <c r="CU52" s="202"/>
      <c r="CV52" s="202"/>
      <c r="CW52" s="202"/>
      <c r="CX52" s="202"/>
      <c r="CY52" s="202"/>
      <c r="CZ52" s="202"/>
      <c r="DA52" s="202"/>
      <c r="DB52" s="202"/>
      <c r="DH52" s="70"/>
    </row>
    <row r="53" spans="1:112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H53" s="70"/>
    </row>
    <row r="54" spans="1:112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H54" s="70"/>
    </row>
    <row r="55" spans="1:112" ht="14.4" customHeight="1" x14ac:dyDescent="0.3">
      <c r="A55" s="197" t="s">
        <v>38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197"/>
      <c r="AQ55" s="197"/>
      <c r="AR55" s="197"/>
      <c r="AS55" s="197"/>
      <c r="AT55" s="197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197" t="s">
        <v>9</v>
      </c>
      <c r="BJ55" s="197"/>
      <c r="BK55" s="197"/>
      <c r="BL55" s="197"/>
      <c r="BM55" s="197"/>
      <c r="BN55" s="197"/>
      <c r="BO55" s="197"/>
      <c r="BP55" s="197"/>
      <c r="BQ55" s="197"/>
      <c r="BR55" s="197"/>
      <c r="BS55" s="197"/>
      <c r="BT55" s="197"/>
      <c r="BU55" s="197"/>
      <c r="BV55" s="197"/>
      <c r="BW55" s="197"/>
      <c r="BX55" s="197"/>
      <c r="BY55" s="197"/>
      <c r="BZ55" s="197"/>
      <c r="CA55" s="197"/>
      <c r="CB55" s="197"/>
      <c r="CC55" s="197"/>
      <c r="CD55" s="197"/>
      <c r="CE55" s="197"/>
      <c r="CF55" s="197"/>
      <c r="CG55" s="197"/>
      <c r="CH55" s="197"/>
      <c r="CI55" s="197"/>
      <c r="CJ55" s="197"/>
      <c r="CK55" s="197"/>
      <c r="CL55" s="197"/>
      <c r="CM55" s="197"/>
      <c r="CN55" s="197"/>
      <c r="CO55" s="197"/>
      <c r="CP55" s="197"/>
      <c r="CQ55" s="197"/>
      <c r="CR55" s="197"/>
      <c r="CS55" s="197"/>
      <c r="CT55" s="197"/>
      <c r="CU55" s="197"/>
      <c r="CV55" s="197"/>
      <c r="CW55" s="197"/>
      <c r="CX55" s="197"/>
      <c r="CY55" s="197"/>
      <c r="CZ55" s="197"/>
      <c r="DA55" s="197"/>
      <c r="DB55" s="197"/>
      <c r="DH55" s="70"/>
    </row>
    <row r="56" spans="1:112" ht="9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H56" s="70"/>
    </row>
    <row r="57" spans="1:112" ht="9.75" customHeight="1" x14ac:dyDescent="0.3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201"/>
      <c r="BJ57" s="201"/>
      <c r="BK57" s="201"/>
      <c r="BL57" s="201"/>
      <c r="BM57" s="201"/>
      <c r="BN57" s="201"/>
      <c r="BO57" s="201"/>
      <c r="BP57" s="201"/>
      <c r="BQ57" s="201"/>
      <c r="BR57" s="201"/>
      <c r="BS57" s="201"/>
      <c r="BT57" s="201"/>
      <c r="BU57" s="201"/>
      <c r="BV57" s="201"/>
      <c r="BW57" s="201"/>
      <c r="BX57" s="201"/>
      <c r="BY57" s="201"/>
      <c r="BZ57" s="201"/>
      <c r="CA57" s="201"/>
      <c r="CB57" s="201"/>
      <c r="CC57" s="201"/>
      <c r="CD57" s="201"/>
      <c r="CE57" s="201"/>
      <c r="CF57" s="201"/>
      <c r="CG57" s="201"/>
      <c r="CH57" s="201"/>
      <c r="CI57" s="201"/>
      <c r="CJ57" s="201"/>
      <c r="CK57" s="201"/>
      <c r="CL57" s="201"/>
      <c r="CM57" s="201"/>
      <c r="CN57" s="201"/>
      <c r="CO57" s="201"/>
      <c r="CP57" s="201"/>
      <c r="CQ57" s="201"/>
      <c r="CR57" s="201"/>
      <c r="CS57" s="201"/>
      <c r="CT57" s="201"/>
      <c r="CU57" s="201"/>
      <c r="CV57" s="201"/>
      <c r="CW57" s="201"/>
      <c r="CX57" s="201"/>
      <c r="CY57" s="201"/>
      <c r="CZ57" s="201"/>
      <c r="DA57" s="201"/>
      <c r="DB57" s="201"/>
      <c r="DH57" s="70"/>
    </row>
    <row r="58" spans="1:112" ht="18.75" customHeight="1" x14ac:dyDescent="0.3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9"/>
      <c r="X58" s="9"/>
      <c r="Y58" s="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198"/>
      <c r="BJ58" s="198"/>
      <c r="BK58" s="198"/>
      <c r="BL58" s="198"/>
      <c r="BM58" s="198"/>
      <c r="BN58" s="198"/>
      <c r="BO58" s="198"/>
      <c r="BP58" s="198"/>
      <c r="BQ58" s="198"/>
      <c r="BR58" s="198"/>
      <c r="BS58" s="198"/>
      <c r="BT58" s="198"/>
      <c r="BU58" s="198"/>
      <c r="BV58" s="198"/>
      <c r="BW58" s="198"/>
      <c r="BX58" s="198"/>
      <c r="BY58" s="198"/>
      <c r="BZ58" s="198"/>
      <c r="CA58" s="198"/>
      <c r="CB58" s="198"/>
      <c r="CC58" s="198"/>
      <c r="CD58" s="198"/>
      <c r="CE58" s="9"/>
      <c r="CF58" s="9"/>
      <c r="CG58" s="9"/>
      <c r="CH58" s="199"/>
      <c r="CI58" s="199"/>
      <c r="CJ58" s="199"/>
      <c r="CK58" s="199"/>
      <c r="CL58" s="199"/>
      <c r="CM58" s="199"/>
      <c r="CN58" s="199"/>
      <c r="CO58" s="199"/>
      <c r="CP58" s="199"/>
      <c r="CQ58" s="199"/>
      <c r="CR58" s="199"/>
      <c r="CS58" s="199"/>
      <c r="CT58" s="199"/>
      <c r="CU58" s="199"/>
      <c r="CV58" s="199"/>
      <c r="CW58" s="199"/>
      <c r="CX58" s="199"/>
      <c r="CY58" s="199"/>
      <c r="CZ58" s="199"/>
      <c r="DA58" s="199"/>
      <c r="DB58" s="199"/>
      <c r="DH58" s="70"/>
    </row>
    <row r="59" spans="1:112" ht="14.4" customHeight="1" x14ac:dyDescent="0.3">
      <c r="A59" s="189" t="s">
        <v>7</v>
      </c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189" t="s">
        <v>7</v>
      </c>
      <c r="BJ59" s="189"/>
      <c r="BK59" s="189"/>
      <c r="BL59" s="189"/>
      <c r="BM59" s="189"/>
      <c r="BN59" s="189"/>
      <c r="BO59" s="189"/>
      <c r="BP59" s="189"/>
      <c r="BQ59" s="189"/>
      <c r="BR59" s="189"/>
      <c r="BS59" s="189"/>
      <c r="BT59" s="189"/>
      <c r="BU59" s="189"/>
      <c r="BV59" s="189"/>
      <c r="BW59" s="189"/>
      <c r="BX59" s="189"/>
      <c r="BY59" s="189"/>
      <c r="BZ59" s="189"/>
      <c r="CA59" s="189"/>
      <c r="CB59" s="189"/>
      <c r="CC59" s="189"/>
      <c r="CD59" s="189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H59" s="70"/>
    </row>
    <row r="60" spans="1:112" ht="1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H60" s="70"/>
    </row>
    <row r="61" spans="1:112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 t="s">
        <v>44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 t="s">
        <v>44</v>
      </c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H61" s="70"/>
    </row>
  </sheetData>
  <mergeCells count="73">
    <mergeCell ref="AK15:DB15"/>
    <mergeCell ref="AK19:DB19"/>
    <mergeCell ref="A14:AJ14"/>
    <mergeCell ref="AK14:DB14"/>
    <mergeCell ref="AK12:DB12"/>
    <mergeCell ref="A12:AJ12"/>
    <mergeCell ref="A45:AE45"/>
    <mergeCell ref="A47:AX47"/>
    <mergeCell ref="A49:BC49"/>
    <mergeCell ref="A16:AJ16"/>
    <mergeCell ref="A18:AJ18"/>
    <mergeCell ref="AK16:DB16"/>
    <mergeCell ref="AK18:DB18"/>
    <mergeCell ref="A26:DB26"/>
    <mergeCell ref="A27:DB27"/>
    <mergeCell ref="A43:DB43"/>
    <mergeCell ref="A30:DB30"/>
    <mergeCell ref="A42:DB42"/>
    <mergeCell ref="A35:DB35"/>
    <mergeCell ref="A29:DB29"/>
    <mergeCell ref="A25:DB25"/>
    <mergeCell ref="A22:DB22"/>
    <mergeCell ref="CJ45:DB45"/>
    <mergeCell ref="CJ46:DB46"/>
    <mergeCell ref="CJ47:DB47"/>
    <mergeCell ref="BI45:CF45"/>
    <mergeCell ref="BI47:CF47"/>
    <mergeCell ref="BC1:DB1"/>
    <mergeCell ref="A2:AS2"/>
    <mergeCell ref="A3:AS3"/>
    <mergeCell ref="A4:AS4"/>
    <mergeCell ref="A5:AS5"/>
    <mergeCell ref="BB2:DB2"/>
    <mergeCell ref="BB3:DB3"/>
    <mergeCell ref="BB4:DB4"/>
    <mergeCell ref="BB5:DB5"/>
    <mergeCell ref="A57:AT57"/>
    <mergeCell ref="BI57:DB57"/>
    <mergeCell ref="BI46:CF46"/>
    <mergeCell ref="BI48:CF48"/>
    <mergeCell ref="BI50:CF50"/>
    <mergeCell ref="A55:AT55"/>
    <mergeCell ref="BI55:DB55"/>
    <mergeCell ref="CJ48:DB48"/>
    <mergeCell ref="CJ49:DB49"/>
    <mergeCell ref="CJ50:DB50"/>
    <mergeCell ref="BI49:CF49"/>
    <mergeCell ref="BI52:CF52"/>
    <mergeCell ref="CJ52:DB52"/>
    <mergeCell ref="BI51:CF51"/>
    <mergeCell ref="CJ51:DB51"/>
    <mergeCell ref="A58:V58"/>
    <mergeCell ref="Z58:AT58"/>
    <mergeCell ref="A59:V59"/>
    <mergeCell ref="BI58:CD58"/>
    <mergeCell ref="CH58:DB58"/>
    <mergeCell ref="BI59:CD59"/>
    <mergeCell ref="BK34:DB34"/>
    <mergeCell ref="A32:DB32"/>
    <mergeCell ref="A24:DB24"/>
    <mergeCell ref="A20:DB20"/>
    <mergeCell ref="A6:AS6"/>
    <mergeCell ref="A7:AS7"/>
    <mergeCell ref="A8:AS8"/>
    <mergeCell ref="A9:AS9"/>
    <mergeCell ref="A10:DB10"/>
    <mergeCell ref="BB6:DB6"/>
    <mergeCell ref="BB7:DB7"/>
    <mergeCell ref="BB8:DB8"/>
    <mergeCell ref="BB9:DB9"/>
    <mergeCell ref="AK17:DB17"/>
    <mergeCell ref="AK13:DB13"/>
    <mergeCell ref="A11:AJ11"/>
  </mergeCells>
  <conditionalFormatting sqref="AT2:BB7 A2:A9 AT8:BA9 BB9">
    <cfRule type="cellIs" dxfId="29" priority="5" operator="equal">
      <formula>0</formula>
    </cfRule>
  </conditionalFormatting>
  <conditionalFormatting sqref="DH2:DH7">
    <cfRule type="cellIs" dxfId="28" priority="2" operator="equal">
      <formula>0</formula>
    </cfRule>
  </conditionalFormatting>
  <conditionalFormatting sqref="DH9">
    <cfRule type="cellIs" dxfId="27" priority="1" operator="equal">
      <formula>0</formula>
    </cfRule>
  </conditionalFormatting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tabColor theme="6" tint="0.79998168889431442"/>
    <pageSetUpPr fitToPage="1"/>
  </sheetPr>
  <dimension ref="A1:DH60"/>
  <sheetViews>
    <sheetView view="pageBreakPreview" zoomScale="70" zoomScaleNormal="85" zoomScaleSheetLayoutView="70" workbookViewId="0">
      <pane ySplit="2" topLeftCell="A9" activePane="bottomLeft" state="frozen"/>
      <selection activeCell="BC36" sqref="BC36"/>
      <selection pane="bottomLeft" activeCell="BC36" sqref="BC36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/>
      <c r="DD1"/>
      <c r="DE1"/>
      <c r="DF1"/>
      <c r="DH1" s="82"/>
    </row>
    <row r="2" spans="1:112" outlineLevel="1" x14ac:dyDescent="0.3">
      <c r="DB2" s="42" t="s">
        <v>18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26" t="str">
        <f>ФОРМА!B11</f>
        <v>15.11.2024 г.</v>
      </c>
      <c r="CD4" s="226"/>
      <c r="CE4" s="226"/>
      <c r="CF4" s="226"/>
      <c r="CG4" s="226"/>
      <c r="CH4" s="226"/>
      <c r="CI4" s="226"/>
      <c r="CJ4" s="226"/>
      <c r="CK4" s="226"/>
      <c r="CL4" s="226"/>
      <c r="CM4" s="226"/>
      <c r="CN4" s="226"/>
      <c r="CO4" s="226"/>
      <c r="CP4" s="226"/>
      <c r="CQ4" s="226"/>
      <c r="CR4" s="226"/>
      <c r="CS4" s="226"/>
      <c r="CT4" s="226"/>
      <c r="CU4" s="226"/>
      <c r="CV4" s="226"/>
      <c r="CW4" s="226"/>
      <c r="CX4" s="226"/>
      <c r="CY4" s="226"/>
      <c r="CZ4" s="226"/>
      <c r="DA4" s="226"/>
      <c r="DB4" s="226"/>
      <c r="DH4" s="73"/>
    </row>
    <row r="5" spans="1:112" ht="13.8" outlineLevel="1" x14ac:dyDescent="0.2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BA5" s="194" t="str">
        <f>ФОРМА!B2</f>
        <v>ПАО "Россети Ленэнерго"</v>
      </c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H5" s="83"/>
    </row>
    <row r="6" spans="1:112" s="39" customFormat="1" ht="15" customHeight="1" outlineLevel="1" x14ac:dyDescent="0.25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1"/>
      <c r="AV6" s="11"/>
      <c r="AW6" s="11"/>
      <c r="AX6" s="11"/>
      <c r="AY6" s="11"/>
      <c r="AZ6" s="11"/>
      <c r="BA6" s="189" t="s">
        <v>2</v>
      </c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89"/>
      <c r="BV6" s="189"/>
      <c r="BW6" s="189"/>
      <c r="BX6" s="189"/>
      <c r="BY6" s="189"/>
      <c r="BZ6" s="189"/>
      <c r="CA6" s="189"/>
      <c r="CB6" s="189"/>
      <c r="CC6" s="189"/>
      <c r="CD6" s="189"/>
      <c r="CE6" s="189"/>
      <c r="CF6" s="189"/>
      <c r="CG6" s="189"/>
      <c r="CH6" s="189"/>
      <c r="CI6" s="189"/>
      <c r="CJ6" s="189"/>
      <c r="CK6" s="189"/>
      <c r="CL6" s="189"/>
      <c r="CM6" s="189"/>
      <c r="CN6" s="189"/>
      <c r="CO6" s="189"/>
      <c r="CP6" s="189"/>
      <c r="CQ6" s="189"/>
      <c r="CR6" s="189"/>
      <c r="CS6" s="189"/>
      <c r="CT6" s="189"/>
      <c r="CU6" s="189"/>
      <c r="CV6" s="189"/>
      <c r="CW6" s="189"/>
      <c r="CX6" s="189"/>
      <c r="CY6" s="189"/>
      <c r="CZ6" s="189"/>
      <c r="DA6" s="189"/>
      <c r="DB6" s="189"/>
      <c r="DH6" s="73"/>
    </row>
    <row r="7" spans="1:112" ht="13.8" outlineLevel="1" x14ac:dyDescent="0.25">
      <c r="A7" s="185" t="str">
        <f>ФОРМА!B4</f>
        <v>ООО "ЭНЕРГОСТРИМ"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BA7" s="194" t="str">
        <f>ФОРМА!B3</f>
        <v>ООО "ЭНЕРГОСТРИМ"</v>
      </c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H7" s="83" t="str">
        <f>BA7</f>
        <v>ООО "ЭНЕРГОСТРИМ"</v>
      </c>
    </row>
    <row r="8" spans="1:112" ht="15" customHeight="1" outlineLevel="1" x14ac:dyDescent="0.25">
      <c r="A8" s="189" t="s">
        <v>27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1"/>
      <c r="AV8" s="11"/>
      <c r="AW8" s="11"/>
      <c r="AX8" s="11"/>
      <c r="AY8" s="11"/>
      <c r="AZ8" s="11"/>
      <c r="BA8" s="189" t="s">
        <v>146</v>
      </c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9"/>
      <c r="BV8" s="189"/>
      <c r="BW8" s="189"/>
      <c r="BX8" s="189"/>
      <c r="BY8" s="189"/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H8" s="81"/>
    </row>
    <row r="9" spans="1:112" ht="108" customHeight="1" outlineLevel="1" x14ac:dyDescent="0.25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1"/>
      <c r="AV9" s="11"/>
      <c r="AW9" s="11"/>
      <c r="AX9" s="11"/>
      <c r="AY9" s="11"/>
      <c r="AZ9" s="11"/>
      <c r="BA9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H9" s="84" t="str">
        <f>BA9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10" spans="1:112" ht="14.4" customHeight="1" outlineLevel="1" x14ac:dyDescent="0.3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1"/>
      <c r="AV10" s="11"/>
      <c r="AW10" s="11"/>
      <c r="AX10" s="11"/>
      <c r="AY10" s="11"/>
      <c r="AZ10" s="11"/>
      <c r="BA10" s="189" t="s">
        <v>23</v>
      </c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  <c r="CX10" s="189"/>
      <c r="CY10" s="189"/>
      <c r="CZ10" s="189"/>
      <c r="DA10" s="189"/>
      <c r="DB10" s="189"/>
    </row>
    <row r="11" spans="1:112" ht="13.8" outlineLevel="1" x14ac:dyDescent="0.25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BA11" s="195" t="str">
        <f>ФОРМА!B11</f>
        <v>15.11.2024 г.</v>
      </c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  <c r="CV11" s="195"/>
      <c r="CW11" s="195"/>
      <c r="CX11" s="195"/>
      <c r="CY11" s="195"/>
      <c r="CZ11" s="195"/>
      <c r="DA11" s="195"/>
      <c r="DB11" s="195"/>
      <c r="DC11" s="41"/>
      <c r="DH11" s="82"/>
    </row>
    <row r="12" spans="1:112" ht="14.4" customHeight="1" outlineLevel="1" x14ac:dyDescent="0.3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1"/>
      <c r="AV12" s="11"/>
      <c r="AW12" s="11"/>
      <c r="AX12" s="11"/>
      <c r="AY12" s="11"/>
      <c r="AZ12" s="11"/>
      <c r="BA12" s="189" t="s">
        <v>3</v>
      </c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</row>
    <row r="13" spans="1:112" ht="30" customHeight="1" x14ac:dyDescent="0.3">
      <c r="A13" s="191" t="s">
        <v>121</v>
      </c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192"/>
      <c r="DA13" s="192"/>
      <c r="DB13" s="192"/>
    </row>
    <row r="14" spans="1:112" ht="15" customHeight="1" x14ac:dyDescent="0.3">
      <c r="A14" s="224" t="s">
        <v>10</v>
      </c>
      <c r="B14" s="220"/>
      <c r="C14" s="220"/>
      <c r="D14" s="220"/>
      <c r="E14" s="220"/>
      <c r="F14" s="220"/>
      <c r="G14" s="220"/>
      <c r="H14" s="220"/>
      <c r="I14" s="221"/>
      <c r="J14" s="220" t="s">
        <v>13</v>
      </c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1"/>
      <c r="AP14" s="217" t="s">
        <v>12</v>
      </c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9"/>
      <c r="BV14" s="227" t="s">
        <v>95</v>
      </c>
      <c r="BW14" s="228"/>
      <c r="BX14" s="228"/>
      <c r="BY14" s="228"/>
      <c r="BZ14" s="228"/>
      <c r="CA14" s="228"/>
      <c r="CB14" s="228"/>
      <c r="CC14" s="228"/>
      <c r="CD14" s="228"/>
      <c r="CE14" s="228"/>
      <c r="CF14" s="228"/>
      <c r="CG14" s="228"/>
      <c r="CH14" s="228"/>
      <c r="CI14" s="228"/>
      <c r="CJ14" s="228"/>
      <c r="CK14" s="228"/>
      <c r="CL14" s="228"/>
      <c r="CM14" s="228"/>
      <c r="CN14" s="228"/>
      <c r="CO14" s="228"/>
      <c r="CP14" s="228"/>
      <c r="CQ14" s="228"/>
      <c r="CR14" s="228"/>
      <c r="CS14" s="228"/>
      <c r="CT14" s="228"/>
      <c r="CU14" s="228"/>
      <c r="CV14" s="228"/>
      <c r="CW14" s="228"/>
      <c r="CX14" s="228"/>
      <c r="CY14" s="228"/>
      <c r="CZ14" s="228"/>
      <c r="DA14" s="228"/>
      <c r="DB14" s="229"/>
    </row>
    <row r="15" spans="1:112" ht="15.75" customHeight="1" x14ac:dyDescent="0.3">
      <c r="A15" s="225" t="s">
        <v>11</v>
      </c>
      <c r="B15" s="222"/>
      <c r="C15" s="222"/>
      <c r="D15" s="222"/>
      <c r="E15" s="222"/>
      <c r="F15" s="222"/>
      <c r="G15" s="222"/>
      <c r="H15" s="222"/>
      <c r="I15" s="223"/>
      <c r="J15" s="222" t="s">
        <v>14</v>
      </c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3"/>
      <c r="AP15" s="217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9"/>
      <c r="BV15" s="230"/>
      <c r="BW15" s="231"/>
      <c r="BX15" s="231"/>
      <c r="BY15" s="231"/>
      <c r="BZ15" s="231"/>
      <c r="CA15" s="231"/>
      <c r="CB15" s="231"/>
      <c r="CC15" s="231"/>
      <c r="CD15" s="231"/>
      <c r="CE15" s="231"/>
      <c r="CF15" s="231"/>
      <c r="CG15" s="231"/>
      <c r="CH15" s="231"/>
      <c r="CI15" s="231"/>
      <c r="CJ15" s="231"/>
      <c r="CK15" s="231"/>
      <c r="CL15" s="231"/>
      <c r="CM15" s="231"/>
      <c r="CN15" s="231"/>
      <c r="CO15" s="231"/>
      <c r="CP15" s="231"/>
      <c r="CQ15" s="231"/>
      <c r="CR15" s="231"/>
      <c r="CS15" s="231"/>
      <c r="CT15" s="231"/>
      <c r="CU15" s="231"/>
      <c r="CV15" s="231"/>
      <c r="CW15" s="231"/>
      <c r="CX15" s="231"/>
      <c r="CY15" s="231"/>
      <c r="CZ15" s="231"/>
      <c r="DA15" s="231"/>
      <c r="DB15" s="232"/>
    </row>
    <row r="16" spans="1:112" ht="12.6" customHeight="1" x14ac:dyDescent="0.3">
      <c r="A16" s="216">
        <v>1</v>
      </c>
      <c r="B16" s="216"/>
      <c r="C16" s="216"/>
      <c r="D16" s="216"/>
      <c r="E16" s="216"/>
      <c r="F16" s="216"/>
      <c r="G16" s="216"/>
      <c r="H16" s="216"/>
      <c r="I16" s="216"/>
      <c r="J16" s="233" t="s">
        <v>147</v>
      </c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16" t="s">
        <v>37</v>
      </c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 t="s">
        <v>37</v>
      </c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  <c r="CG16" s="216"/>
      <c r="CH16" s="216"/>
      <c r="CI16" s="216"/>
      <c r="CJ16" s="216"/>
      <c r="CK16" s="216"/>
      <c r="CL16" s="216"/>
      <c r="CM16" s="216"/>
      <c r="CN16" s="216"/>
      <c r="CO16" s="216"/>
      <c r="CP16" s="216"/>
      <c r="CQ16" s="216"/>
      <c r="CR16" s="216"/>
      <c r="CS16" s="216"/>
      <c r="CT16" s="216"/>
      <c r="CU16" s="216"/>
      <c r="CV16" s="216"/>
      <c r="CW16" s="216"/>
      <c r="CX16" s="216"/>
      <c r="CY16" s="216"/>
      <c r="CZ16" s="216"/>
      <c r="DA16" s="216"/>
      <c r="DB16" s="216"/>
    </row>
    <row r="17" spans="1:112" ht="12.6" customHeight="1" x14ac:dyDescent="0.3">
      <c r="A17" s="216"/>
      <c r="B17" s="216"/>
      <c r="C17" s="216"/>
      <c r="D17" s="216"/>
      <c r="E17" s="216"/>
      <c r="F17" s="216"/>
      <c r="G17" s="216"/>
      <c r="H17" s="216"/>
      <c r="I17" s="216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216"/>
      <c r="CQ17" s="216"/>
      <c r="CR17" s="216"/>
      <c r="CS17" s="216"/>
      <c r="CT17" s="216"/>
      <c r="CU17" s="216"/>
      <c r="CV17" s="216"/>
      <c r="CW17" s="216"/>
      <c r="CX17" s="216"/>
      <c r="CY17" s="216"/>
      <c r="CZ17" s="216"/>
      <c r="DA17" s="216"/>
      <c r="DB17" s="216"/>
    </row>
    <row r="18" spans="1:112" ht="13.8" x14ac:dyDescent="0.25">
      <c r="DH18" s="86"/>
    </row>
    <row r="19" spans="1:112" ht="5.25" customHeight="1" x14ac:dyDescent="0.25">
      <c r="DH19" s="82"/>
    </row>
    <row r="20" spans="1:112" ht="13.8" x14ac:dyDescent="0.25">
      <c r="DH20" s="9"/>
    </row>
    <row r="21" spans="1:112" ht="69.900000000000006" customHeight="1" x14ac:dyDescent="0.25">
      <c r="A21" s="204" t="s">
        <v>366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H21" s="16"/>
      <c r="CI21" s="185" t="str">
        <f>ПОДПИСИ!D8</f>
        <v xml:space="preserve">А.В. Курбатов </v>
      </c>
      <c r="CJ21" s="185"/>
      <c r="CK21" s="185"/>
      <c r="CL21" s="185"/>
      <c r="CM21" s="185"/>
      <c r="CN21" s="185"/>
      <c r="CO21" s="185"/>
      <c r="CP21" s="185"/>
      <c r="CQ21" s="185"/>
      <c r="CR21" s="185"/>
      <c r="CS21" s="185"/>
      <c r="CT21" s="185"/>
      <c r="CU21" s="185"/>
      <c r="CV21" s="185"/>
      <c r="CW21" s="185"/>
      <c r="CX21" s="185"/>
      <c r="CY21" s="185"/>
      <c r="CZ21" s="185"/>
      <c r="DA21" s="185"/>
      <c r="DB21" s="185"/>
      <c r="DC21" s="16"/>
      <c r="DH21" s="9"/>
    </row>
    <row r="22" spans="1:112" s="11" customFormat="1" ht="10.199999999999999" x14ac:dyDescent="0.3">
      <c r="BL22" s="196" t="s">
        <v>29</v>
      </c>
      <c r="BM22" s="196"/>
      <c r="BN22" s="196"/>
      <c r="BO22" s="196"/>
      <c r="BP22" s="196"/>
      <c r="BQ22" s="196"/>
      <c r="BR22" s="196"/>
      <c r="BS22" s="196"/>
      <c r="BT22" s="196"/>
      <c r="BU22" s="196"/>
      <c r="BV22" s="196"/>
      <c r="BW22" s="196"/>
      <c r="BX22" s="196"/>
      <c r="BY22" s="196"/>
      <c r="BZ22" s="196"/>
      <c r="CA22" s="196"/>
      <c r="CI22" s="189" t="s">
        <v>30</v>
      </c>
      <c r="CJ22" s="189"/>
      <c r="CK22" s="189"/>
      <c r="CL22" s="189"/>
      <c r="CM22" s="189"/>
      <c r="CN22" s="189"/>
      <c r="CO22" s="189"/>
      <c r="CP22" s="189"/>
      <c r="CQ22" s="189"/>
      <c r="CR22" s="189"/>
      <c r="CS22" s="189"/>
      <c r="CT22" s="189"/>
      <c r="CU22" s="189"/>
      <c r="CV22" s="189"/>
      <c r="CW22" s="189"/>
      <c r="CX22" s="189"/>
      <c r="CY22" s="189"/>
      <c r="CZ22" s="189"/>
      <c r="DA22" s="189"/>
      <c r="DB22" s="189"/>
    </row>
    <row r="23" spans="1:112" ht="69.900000000000006" customHeight="1" x14ac:dyDescent="0.25">
      <c r="A23" s="204" t="s">
        <v>367</v>
      </c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149"/>
      <c r="BC23" s="149"/>
      <c r="BD23" s="149"/>
      <c r="BE23" s="149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H23" s="16"/>
      <c r="CI23" s="185" t="str">
        <f>ПОДПИСИ!D6</f>
        <v>А.Б. Казанцев</v>
      </c>
      <c r="CJ23" s="185"/>
      <c r="CK23" s="185"/>
      <c r="CL23" s="185"/>
      <c r="CM23" s="185"/>
      <c r="CN23" s="185"/>
      <c r="CO23" s="185"/>
      <c r="CP23" s="185"/>
      <c r="CQ23" s="185"/>
      <c r="CR23" s="185"/>
      <c r="CS23" s="185"/>
      <c r="CT23" s="185"/>
      <c r="CU23" s="185"/>
      <c r="CV23" s="185"/>
      <c r="CW23" s="185"/>
      <c r="CX23" s="185"/>
      <c r="CY23" s="185"/>
      <c r="CZ23" s="185"/>
      <c r="DA23" s="185"/>
      <c r="DB23" s="185"/>
      <c r="DH23" s="9"/>
    </row>
    <row r="24" spans="1:112" ht="13.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BL24" s="196" t="s">
        <v>29</v>
      </c>
      <c r="BM24" s="196"/>
      <c r="BN24" s="196"/>
      <c r="BO24" s="196"/>
      <c r="BP24" s="196"/>
      <c r="BQ24" s="196"/>
      <c r="BR24" s="196"/>
      <c r="BS24" s="196"/>
      <c r="BT24" s="196"/>
      <c r="BU24" s="196"/>
      <c r="BV24" s="196"/>
      <c r="BW24" s="196"/>
      <c r="BX24" s="196"/>
      <c r="BY24" s="196"/>
      <c r="BZ24" s="196"/>
      <c r="CA24" s="196"/>
      <c r="CH24" s="11"/>
      <c r="CI24" s="189" t="s">
        <v>30</v>
      </c>
      <c r="CJ24" s="189"/>
      <c r="CK24" s="189"/>
      <c r="CL24" s="189"/>
      <c r="CM24" s="189"/>
      <c r="CN24" s="189"/>
      <c r="CO24" s="189"/>
      <c r="CP24" s="189"/>
      <c r="CQ24" s="189"/>
      <c r="CR24" s="189"/>
      <c r="CS24" s="189"/>
      <c r="CT24" s="189"/>
      <c r="CU24" s="189"/>
      <c r="CV24" s="189"/>
      <c r="CW24" s="189"/>
      <c r="CX24" s="189"/>
      <c r="CY24" s="189"/>
      <c r="CZ24" s="189"/>
      <c r="DA24" s="189"/>
      <c r="DB24" s="189"/>
      <c r="DH24" s="82"/>
    </row>
    <row r="25" spans="1:112" ht="13.8" x14ac:dyDescent="0.25">
      <c r="DH25" s="82"/>
    </row>
    <row r="26" spans="1:112" ht="13.8" x14ac:dyDescent="0.25">
      <c r="DH26" s="82"/>
    </row>
    <row r="27" spans="1:112" ht="13.8" x14ac:dyDescent="0.25">
      <c r="DH27" s="82"/>
    </row>
    <row r="28" spans="1:112" ht="13.8" x14ac:dyDescent="0.25">
      <c r="DH28" s="82"/>
    </row>
    <row r="30" spans="1:112" ht="13.8" x14ac:dyDescent="0.25">
      <c r="DH30" s="82"/>
    </row>
    <row r="31" spans="1:112" ht="13.8" x14ac:dyDescent="0.25">
      <c r="DH31" s="87"/>
    </row>
    <row r="32" spans="1:112" ht="13.8" x14ac:dyDescent="0.25">
      <c r="DH32" s="82"/>
    </row>
    <row r="33" spans="112:112" ht="13.8" x14ac:dyDescent="0.25">
      <c r="DH33" s="88"/>
    </row>
    <row r="34" spans="112:112" ht="13.8" x14ac:dyDescent="0.25">
      <c r="DH34" s="82"/>
    </row>
    <row r="35" spans="112:112" x14ac:dyDescent="0.3">
      <c r="DH35" s="89"/>
    </row>
    <row r="36" spans="112:112" ht="13.8" x14ac:dyDescent="0.25">
      <c r="DH36" s="82"/>
    </row>
    <row r="37" spans="112:112" ht="13.8" x14ac:dyDescent="0.25">
      <c r="DH37" s="88"/>
    </row>
    <row r="38" spans="112:112" ht="13.8" x14ac:dyDescent="0.25">
      <c r="DH38" s="82"/>
    </row>
    <row r="39" spans="112:112" ht="13.8" x14ac:dyDescent="0.25">
      <c r="DH39" s="87"/>
    </row>
    <row r="40" spans="112:112" ht="13.8" x14ac:dyDescent="0.25">
      <c r="DH40" s="82"/>
    </row>
    <row r="41" spans="112:112" ht="13.8" x14ac:dyDescent="0.25">
      <c r="DH41" s="87"/>
    </row>
    <row r="42" spans="112:112" ht="13.8" x14ac:dyDescent="0.25">
      <c r="DH42" s="82"/>
    </row>
    <row r="44" spans="112:112" ht="13.8" x14ac:dyDescent="0.25">
      <c r="DH44" s="82"/>
    </row>
    <row r="46" spans="112:112" ht="13.8" x14ac:dyDescent="0.25">
      <c r="DH46" s="82"/>
    </row>
    <row r="47" spans="112:112" ht="13.8" x14ac:dyDescent="0.25">
      <c r="DH47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2" spans="112:112" ht="13.8" x14ac:dyDescent="0.25">
      <c r="DH52" s="82"/>
    </row>
    <row r="53" spans="112:112" ht="13.8" x14ac:dyDescent="0.25">
      <c r="DH53" s="82"/>
    </row>
    <row r="54" spans="112:112" ht="13.8" x14ac:dyDescent="0.25">
      <c r="DH54" s="82"/>
    </row>
    <row r="55" spans="112:112" ht="13.8" x14ac:dyDescent="0.25">
      <c r="DH55" s="82"/>
    </row>
    <row r="56" spans="112:112" ht="13.8" x14ac:dyDescent="0.25">
      <c r="DH56" s="82"/>
    </row>
    <row r="57" spans="112:112" ht="13.8" x14ac:dyDescent="0.25">
      <c r="DH57" s="82"/>
    </row>
    <row r="58" spans="112:112" ht="13.8" x14ac:dyDescent="0.25">
      <c r="DH58" s="82"/>
    </row>
    <row r="59" spans="112:112" ht="13.8" x14ac:dyDescent="0.25">
      <c r="DH59" s="82"/>
    </row>
    <row r="60" spans="112:112" ht="13.8" x14ac:dyDescent="0.25">
      <c r="DH60" s="82"/>
    </row>
  </sheetData>
  <mergeCells count="39">
    <mergeCell ref="A23:BA23"/>
    <mergeCell ref="A21:BA21"/>
    <mergeCell ref="BC1:DB1"/>
    <mergeCell ref="BL23:CA23"/>
    <mergeCell ref="CI23:DB23"/>
    <mergeCell ref="BL21:CA21"/>
    <mergeCell ref="A9:AT9"/>
    <mergeCell ref="A5:AT5"/>
    <mergeCell ref="A6:AT6"/>
    <mergeCell ref="A7:AT7"/>
    <mergeCell ref="A8:AT8"/>
    <mergeCell ref="A10:AT10"/>
    <mergeCell ref="A11:AT11"/>
    <mergeCell ref="A12:AT12"/>
    <mergeCell ref="A16:I17"/>
    <mergeCell ref="J16:AO17"/>
    <mergeCell ref="BL24:CA24"/>
    <mergeCell ref="CI24:DB24"/>
    <mergeCell ref="CC4:DB4"/>
    <mergeCell ref="BL22:CA22"/>
    <mergeCell ref="CI22:DB22"/>
    <mergeCell ref="BV14:DB15"/>
    <mergeCell ref="CI21:DB21"/>
    <mergeCell ref="BA9:DB9"/>
    <mergeCell ref="BA10:DB10"/>
    <mergeCell ref="BA11:DB11"/>
    <mergeCell ref="BA12:DB12"/>
    <mergeCell ref="BA5:DB5"/>
    <mergeCell ref="BA6:DB6"/>
    <mergeCell ref="BA7:DB7"/>
    <mergeCell ref="BA8:DB8"/>
    <mergeCell ref="AP16:BU17"/>
    <mergeCell ref="BV16:DB17"/>
    <mergeCell ref="AP14:BU15"/>
    <mergeCell ref="A13:DB13"/>
    <mergeCell ref="J14:AO14"/>
    <mergeCell ref="J15:AO15"/>
    <mergeCell ref="A14:I14"/>
    <mergeCell ref="A15:I15"/>
  </mergeCells>
  <conditionalFormatting sqref="A5:A12">
    <cfRule type="cellIs" dxfId="26" priority="7" operator="equal">
      <formula>0</formula>
    </cfRule>
  </conditionalFormatting>
  <conditionalFormatting sqref="AU5:BA12">
    <cfRule type="cellIs" dxfId="25" priority="1" operator="equal">
      <formula>0</formula>
    </cfRule>
  </conditionalFormatting>
  <conditionalFormatting sqref="CI21:DB21 CI23:DB23">
    <cfRule type="cellIs" dxfId="24" priority="17" operator="equal">
      <formula>0</formula>
    </cfRule>
  </conditionalFormatting>
  <conditionalFormatting sqref="DH2:DH7">
    <cfRule type="cellIs" dxfId="23" priority="3" operator="equal">
      <formula>0</formula>
    </cfRule>
  </conditionalFormatting>
  <conditionalFormatting sqref="DH9">
    <cfRule type="cellIs" dxfId="22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 filterMode="1">
    <tabColor theme="6" tint="0.79998168889431442"/>
    <pageSetUpPr fitToPage="1"/>
  </sheetPr>
  <dimension ref="A1:DH83"/>
  <sheetViews>
    <sheetView view="pageBreakPreview" zoomScale="85" zoomScaleNormal="85" zoomScaleSheetLayoutView="85" workbookViewId="0">
      <pane ySplit="2" topLeftCell="A12" activePane="bottomLeft" state="frozen"/>
      <selection activeCell="BC36" sqref="BC36"/>
      <selection pane="bottomLeft" activeCell="A42" sqref="A42:AP42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08" width="9.5546875" style="9" customWidth="1"/>
    <col min="109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/>
      <c r="DD1"/>
      <c r="DE1"/>
      <c r="DF1"/>
      <c r="DH1" s="82"/>
    </row>
    <row r="2" spans="1:112" outlineLevel="1" x14ac:dyDescent="0.3">
      <c r="DB2" s="42" t="s">
        <v>17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26" t="str">
        <f>ФОРМА!B11</f>
        <v>15.11.2024 г.</v>
      </c>
      <c r="CD4" s="226"/>
      <c r="CE4" s="226"/>
      <c r="CF4" s="226"/>
      <c r="CG4" s="226"/>
      <c r="CH4" s="226"/>
      <c r="CI4" s="226"/>
      <c r="CJ4" s="226"/>
      <c r="CK4" s="226"/>
      <c r="CL4" s="226"/>
      <c r="CM4" s="226"/>
      <c r="CN4" s="226"/>
      <c r="CO4" s="226"/>
      <c r="CP4" s="226"/>
      <c r="CQ4" s="226"/>
      <c r="CR4" s="226"/>
      <c r="CS4" s="226"/>
      <c r="CT4" s="226"/>
      <c r="CU4" s="226"/>
      <c r="CV4" s="226"/>
      <c r="CW4" s="226"/>
      <c r="CX4" s="226"/>
      <c r="CY4" s="226"/>
      <c r="CZ4" s="226"/>
      <c r="DA4" s="226"/>
      <c r="DB4" s="226"/>
      <c r="DH4" s="73"/>
    </row>
    <row r="5" spans="1:112" ht="13.8" outlineLevel="1" x14ac:dyDescent="0.2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BA5" s="194" t="str">
        <f>ФОРМА!B2</f>
        <v>ПАО "Россети Ленэнерго"</v>
      </c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H5" s="83"/>
    </row>
    <row r="6" spans="1:112" s="39" customFormat="1" ht="15" customHeight="1" outlineLevel="1" x14ac:dyDescent="0.25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1"/>
      <c r="AV6" s="11"/>
      <c r="AW6" s="11"/>
      <c r="AX6" s="11"/>
      <c r="AY6" s="11"/>
      <c r="AZ6" s="11"/>
      <c r="BA6" s="189" t="s">
        <v>2</v>
      </c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89"/>
      <c r="BV6" s="189"/>
      <c r="BW6" s="189"/>
      <c r="BX6" s="189"/>
      <c r="BY6" s="189"/>
      <c r="BZ6" s="189"/>
      <c r="CA6" s="189"/>
      <c r="CB6" s="189"/>
      <c r="CC6" s="189"/>
      <c r="CD6" s="189"/>
      <c r="CE6" s="189"/>
      <c r="CF6" s="189"/>
      <c r="CG6" s="189"/>
      <c r="CH6" s="189"/>
      <c r="CI6" s="189"/>
      <c r="CJ6" s="189"/>
      <c r="CK6" s="189"/>
      <c r="CL6" s="189"/>
      <c r="CM6" s="189"/>
      <c r="CN6" s="189"/>
      <c r="CO6" s="189"/>
      <c r="CP6" s="189"/>
      <c r="CQ6" s="189"/>
      <c r="CR6" s="189"/>
      <c r="CS6" s="189"/>
      <c r="CT6" s="189"/>
      <c r="CU6" s="189"/>
      <c r="CV6" s="189"/>
      <c r="CW6" s="189"/>
      <c r="CX6" s="189"/>
      <c r="CY6" s="189"/>
      <c r="CZ6" s="189"/>
      <c r="DA6" s="189"/>
      <c r="DB6" s="189"/>
      <c r="DH6" s="73"/>
    </row>
    <row r="7" spans="1:112" ht="13.8" outlineLevel="1" x14ac:dyDescent="0.25">
      <c r="A7" s="185" t="str">
        <f>ФОРМА!B4</f>
        <v>ООО "ЭНЕРГОСТРИМ"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BA7" s="194" t="str">
        <f>ФОРМА!B3</f>
        <v>ООО "ЭНЕРГОСТРИМ"</v>
      </c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H7" s="83" t="str">
        <f>BA7</f>
        <v>ООО "ЭНЕРГОСТРИМ"</v>
      </c>
    </row>
    <row r="8" spans="1:112" ht="15" customHeight="1" outlineLevel="1" x14ac:dyDescent="0.25">
      <c r="A8" s="189" t="s">
        <v>27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1"/>
      <c r="AV8" s="11"/>
      <c r="AW8" s="11"/>
      <c r="AX8" s="11"/>
      <c r="AY8" s="11"/>
      <c r="AZ8" s="11"/>
      <c r="BA8" s="189" t="s">
        <v>146</v>
      </c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9"/>
      <c r="BV8" s="189"/>
      <c r="BW8" s="189"/>
      <c r="BX8" s="189"/>
      <c r="BY8" s="189"/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H8" s="81"/>
    </row>
    <row r="9" spans="1:112" ht="105" customHeight="1" outlineLevel="1" x14ac:dyDescent="0.25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1"/>
      <c r="AV9" s="11"/>
      <c r="AW9" s="11"/>
      <c r="AX9" s="11"/>
      <c r="AY9" s="11"/>
      <c r="AZ9" s="11"/>
      <c r="BA9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H9" s="84" t="str">
        <f>BA9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10" spans="1:112" ht="14.4" customHeight="1" outlineLevel="1" x14ac:dyDescent="0.3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1"/>
      <c r="AV10" s="11"/>
      <c r="AW10" s="11"/>
      <c r="AX10" s="11"/>
      <c r="AY10" s="11"/>
      <c r="AZ10" s="11"/>
      <c r="BA10" s="189" t="s">
        <v>23</v>
      </c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  <c r="CX10" s="189"/>
      <c r="CY10" s="189"/>
      <c r="CZ10" s="189"/>
      <c r="DA10" s="189"/>
      <c r="DB10" s="189"/>
    </row>
    <row r="11" spans="1:112" ht="13.8" outlineLevel="1" x14ac:dyDescent="0.25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BA11" s="195" t="str">
        <f>ФОРМА!B11</f>
        <v>15.11.2024 г.</v>
      </c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  <c r="CV11" s="195"/>
      <c r="CW11" s="195"/>
      <c r="CX11" s="195"/>
      <c r="CY11" s="195"/>
      <c r="CZ11" s="195"/>
      <c r="DA11" s="195"/>
      <c r="DB11" s="195"/>
      <c r="DC11" s="41"/>
      <c r="DH11" s="82"/>
    </row>
    <row r="12" spans="1:112" ht="14.4" customHeight="1" outlineLevel="1" x14ac:dyDescent="0.3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1"/>
      <c r="AV12" s="11"/>
      <c r="AW12" s="11"/>
      <c r="AX12" s="11"/>
      <c r="AY12" s="11"/>
      <c r="AZ12" s="11"/>
      <c r="BA12" s="189" t="s">
        <v>3</v>
      </c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</row>
    <row r="13" spans="1:112" ht="30" customHeight="1" x14ac:dyDescent="0.3">
      <c r="A13" s="191" t="s">
        <v>148</v>
      </c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192"/>
      <c r="DA13" s="192"/>
      <c r="DB13" s="192"/>
    </row>
    <row r="14" spans="1:112" ht="45.75" customHeight="1" x14ac:dyDescent="0.3">
      <c r="A14" s="234" t="s">
        <v>15</v>
      </c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18" t="s">
        <v>149</v>
      </c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34" t="s">
        <v>150</v>
      </c>
      <c r="BU14" s="234"/>
      <c r="BV14" s="234"/>
      <c r="BW14" s="234"/>
      <c r="BX14" s="234"/>
      <c r="BY14" s="234"/>
      <c r="BZ14" s="234"/>
      <c r="CA14" s="234"/>
      <c r="CB14" s="234"/>
      <c r="CC14" s="234"/>
      <c r="CD14" s="218" t="s">
        <v>16</v>
      </c>
      <c r="CE14" s="218"/>
      <c r="CF14" s="218"/>
      <c r="CG14" s="218"/>
      <c r="CH14" s="218"/>
      <c r="CI14" s="218"/>
      <c r="CJ14" s="218"/>
      <c r="CK14" s="218"/>
      <c r="CL14" s="218"/>
      <c r="CM14" s="218"/>
      <c r="CN14" s="218"/>
      <c r="CO14" s="218"/>
      <c r="CP14" s="218"/>
      <c r="CQ14" s="218"/>
      <c r="CR14" s="218"/>
      <c r="CS14" s="218"/>
      <c r="CT14" s="218"/>
      <c r="CU14" s="218"/>
      <c r="CV14" s="218"/>
      <c r="CW14" s="218"/>
      <c r="CX14" s="218"/>
      <c r="CY14" s="218"/>
      <c r="CZ14" s="218"/>
      <c r="DA14" s="218"/>
      <c r="DB14" s="218"/>
      <c r="DD14" s="9" t="s">
        <v>454</v>
      </c>
    </row>
    <row r="15" spans="1:112" ht="30" customHeight="1" x14ac:dyDescent="0.3">
      <c r="A15" s="235" t="s">
        <v>151</v>
      </c>
      <c r="B15" s="235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 t="str">
        <f>CONCATENATE("Проект шифр: ",
ФОРМА!B8)</f>
        <v>Проект шифр: СЭС-21-042046-УЭ</v>
      </c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>
        <v>1</v>
      </c>
      <c r="BU15" s="235"/>
      <c r="BV15" s="235"/>
      <c r="BW15" s="235"/>
      <c r="BX15" s="235"/>
      <c r="BY15" s="235"/>
      <c r="BZ15" s="235"/>
      <c r="CA15" s="235"/>
      <c r="CB15" s="235"/>
      <c r="CC15" s="235"/>
      <c r="CD15" s="236" t="s">
        <v>36</v>
      </c>
      <c r="CE15" s="236"/>
      <c r="CF15" s="236"/>
      <c r="CG15" s="236"/>
      <c r="CH15" s="236"/>
      <c r="CI15" s="236"/>
      <c r="CJ15" s="236"/>
      <c r="CK15" s="236"/>
      <c r="CL15" s="236"/>
      <c r="CM15" s="236"/>
      <c r="CN15" s="236"/>
      <c r="CO15" s="236"/>
      <c r="CP15" s="236"/>
      <c r="CQ15" s="236"/>
      <c r="CR15" s="236"/>
      <c r="CS15" s="236"/>
      <c r="CT15" s="236"/>
      <c r="CU15" s="236"/>
      <c r="CV15" s="236"/>
      <c r="CW15" s="236"/>
      <c r="CX15" s="236"/>
      <c r="CY15" s="236"/>
      <c r="CZ15" s="236"/>
      <c r="DA15" s="236"/>
      <c r="DB15" s="236"/>
      <c r="DD15" s="174">
        <f t="shared" ref="DD15:DD21" si="0">IF(LEN(A15)&gt;11,1,0)</f>
        <v>1</v>
      </c>
    </row>
    <row r="16" spans="1:112" ht="29.25" customHeight="1" x14ac:dyDescent="0.3">
      <c r="A16" s="235" t="s">
        <v>45</v>
      </c>
      <c r="B16" s="235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 t="s">
        <v>36</v>
      </c>
      <c r="AR16" s="235"/>
      <c r="AS16" s="235"/>
      <c r="AT16" s="235"/>
      <c r="AU16" s="235"/>
      <c r="AV16" s="235"/>
      <c r="AW16" s="235"/>
      <c r="AX16" s="235"/>
      <c r="AY16" s="235"/>
      <c r="AZ16" s="235"/>
      <c r="BA16" s="235"/>
      <c r="BB16" s="235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35"/>
      <c r="BR16" s="235"/>
      <c r="BS16" s="235"/>
      <c r="BT16" s="235">
        <v>1</v>
      </c>
      <c r="BU16" s="235"/>
      <c r="BV16" s="235"/>
      <c r="BW16" s="235"/>
      <c r="BX16" s="235"/>
      <c r="BY16" s="235"/>
      <c r="BZ16" s="235"/>
      <c r="CA16" s="235"/>
      <c r="CB16" s="235"/>
      <c r="CC16" s="235"/>
      <c r="CD16" s="236" t="s">
        <v>36</v>
      </c>
      <c r="CE16" s="236"/>
      <c r="CF16" s="236"/>
      <c r="CG16" s="236"/>
      <c r="CH16" s="236"/>
      <c r="CI16" s="236"/>
      <c r="CJ16" s="236"/>
      <c r="CK16" s="236"/>
      <c r="CL16" s="236"/>
      <c r="CM16" s="236"/>
      <c r="CN16" s="236"/>
      <c r="CO16" s="236"/>
      <c r="CP16" s="236"/>
      <c r="CQ16" s="236"/>
      <c r="CR16" s="236"/>
      <c r="CS16" s="236"/>
      <c r="CT16" s="236"/>
      <c r="CU16" s="236"/>
      <c r="CV16" s="236"/>
      <c r="CW16" s="236"/>
      <c r="CX16" s="236"/>
      <c r="CY16" s="236"/>
      <c r="CZ16" s="236"/>
      <c r="DA16" s="236"/>
      <c r="DB16" s="236"/>
      <c r="DD16" s="174">
        <f t="shared" si="0"/>
        <v>1</v>
      </c>
    </row>
    <row r="17" spans="1:108" ht="30.75" customHeight="1" x14ac:dyDescent="0.3">
      <c r="A17" s="235" t="s">
        <v>46</v>
      </c>
      <c r="B17" s="235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 t="s">
        <v>155</v>
      </c>
      <c r="AR17" s="235"/>
      <c r="AS17" s="235"/>
      <c r="AT17" s="235"/>
      <c r="AU17" s="235"/>
      <c r="AV17" s="235"/>
      <c r="AW17" s="235"/>
      <c r="AX17" s="235"/>
      <c r="AY17" s="235"/>
      <c r="AZ17" s="235"/>
      <c r="BA17" s="235"/>
      <c r="BB17" s="235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35"/>
      <c r="BR17" s="235"/>
      <c r="BS17" s="235"/>
      <c r="BT17" s="235">
        <v>1</v>
      </c>
      <c r="BU17" s="235"/>
      <c r="BV17" s="235"/>
      <c r="BW17" s="235"/>
      <c r="BX17" s="235"/>
      <c r="BY17" s="235"/>
      <c r="BZ17" s="235"/>
      <c r="CA17" s="235"/>
      <c r="CB17" s="235"/>
      <c r="CC17" s="235"/>
      <c r="CD17" s="236" t="s">
        <v>36</v>
      </c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  <c r="CU17" s="236"/>
      <c r="CV17" s="236"/>
      <c r="CW17" s="236"/>
      <c r="CX17" s="236"/>
      <c r="CY17" s="236"/>
      <c r="CZ17" s="236"/>
      <c r="DA17" s="236"/>
      <c r="DB17" s="236"/>
      <c r="DD17" s="174">
        <f t="shared" si="0"/>
        <v>1</v>
      </c>
    </row>
    <row r="18" spans="1:108" ht="45" customHeight="1" x14ac:dyDescent="0.3">
      <c r="A18" s="235" t="s">
        <v>152</v>
      </c>
      <c r="B18" s="235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7" t="s">
        <v>156</v>
      </c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  <c r="BF18" s="238"/>
      <c r="BG18" s="238"/>
      <c r="BH18" s="238"/>
      <c r="BI18" s="238"/>
      <c r="BJ18" s="238"/>
      <c r="BK18" s="238"/>
      <c r="BL18" s="238"/>
      <c r="BM18" s="238"/>
      <c r="BN18" s="238"/>
      <c r="BO18" s="238"/>
      <c r="BP18" s="238"/>
      <c r="BQ18" s="238"/>
      <c r="BR18" s="238"/>
      <c r="BS18" s="239"/>
      <c r="BT18" s="235">
        <v>1</v>
      </c>
      <c r="BU18" s="235"/>
      <c r="BV18" s="235"/>
      <c r="BW18" s="235"/>
      <c r="BX18" s="235"/>
      <c r="BY18" s="235"/>
      <c r="BZ18" s="235"/>
      <c r="CA18" s="235"/>
      <c r="CB18" s="235"/>
      <c r="CC18" s="235"/>
      <c r="CD18" s="236" t="s">
        <v>36</v>
      </c>
      <c r="CE18" s="236"/>
      <c r="CF18" s="236"/>
      <c r="CG18" s="236"/>
      <c r="CH18" s="236"/>
      <c r="CI18" s="236"/>
      <c r="CJ18" s="236"/>
      <c r="CK18" s="236"/>
      <c r="CL18" s="236"/>
      <c r="CM18" s="236"/>
      <c r="CN18" s="236"/>
      <c r="CO18" s="236"/>
      <c r="CP18" s="236"/>
      <c r="CQ18" s="236"/>
      <c r="CR18" s="236"/>
      <c r="CS18" s="236"/>
      <c r="CT18" s="236"/>
      <c r="CU18" s="236"/>
      <c r="CV18" s="236"/>
      <c r="CW18" s="236"/>
      <c r="CX18" s="236"/>
      <c r="CY18" s="236"/>
      <c r="CZ18" s="236"/>
      <c r="DA18" s="236"/>
      <c r="DB18" s="236"/>
      <c r="DD18" s="174">
        <f t="shared" si="0"/>
        <v>1</v>
      </c>
    </row>
    <row r="19" spans="1:108" ht="45" customHeight="1" x14ac:dyDescent="0.3">
      <c r="A19" s="235" t="s">
        <v>35</v>
      </c>
      <c r="B19" s="235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7" t="s">
        <v>157</v>
      </c>
      <c r="AR19" s="238"/>
      <c r="AS19" s="238"/>
      <c r="AT19" s="238"/>
      <c r="AU19" s="238"/>
      <c r="AV19" s="238"/>
      <c r="AW19" s="238"/>
      <c r="AX19" s="238"/>
      <c r="AY19" s="238"/>
      <c r="AZ19" s="238"/>
      <c r="BA19" s="238"/>
      <c r="BB19" s="238"/>
      <c r="BC19" s="238"/>
      <c r="BD19" s="238"/>
      <c r="BE19" s="238"/>
      <c r="BF19" s="238"/>
      <c r="BG19" s="238"/>
      <c r="BH19" s="238"/>
      <c r="BI19" s="238"/>
      <c r="BJ19" s="238"/>
      <c r="BK19" s="238"/>
      <c r="BL19" s="238"/>
      <c r="BM19" s="238"/>
      <c r="BN19" s="238"/>
      <c r="BO19" s="238"/>
      <c r="BP19" s="238"/>
      <c r="BQ19" s="238"/>
      <c r="BR19" s="238"/>
      <c r="BS19" s="239"/>
      <c r="BT19" s="235">
        <v>1</v>
      </c>
      <c r="BU19" s="235"/>
      <c r="BV19" s="235"/>
      <c r="BW19" s="235"/>
      <c r="BX19" s="235"/>
      <c r="BY19" s="235"/>
      <c r="BZ19" s="235"/>
      <c r="CA19" s="235"/>
      <c r="CB19" s="235"/>
      <c r="CC19" s="235"/>
      <c r="CD19" s="236" t="s">
        <v>36</v>
      </c>
      <c r="CE19" s="236"/>
      <c r="CF19" s="236"/>
      <c r="CG19" s="236"/>
      <c r="CH19" s="236"/>
      <c r="CI19" s="236"/>
      <c r="CJ19" s="236"/>
      <c r="CK19" s="236"/>
      <c r="CL19" s="236"/>
      <c r="CM19" s="236"/>
      <c r="CN19" s="236"/>
      <c r="CO19" s="236"/>
      <c r="CP19" s="236"/>
      <c r="CQ19" s="236"/>
      <c r="CR19" s="236"/>
      <c r="CS19" s="236"/>
      <c r="CT19" s="236"/>
      <c r="CU19" s="236"/>
      <c r="CV19" s="236"/>
      <c r="CW19" s="236"/>
      <c r="CX19" s="236"/>
      <c r="CY19" s="236"/>
      <c r="CZ19" s="236"/>
      <c r="DA19" s="236"/>
      <c r="DB19" s="236"/>
      <c r="DD19" s="174">
        <f t="shared" si="0"/>
        <v>1</v>
      </c>
    </row>
    <row r="20" spans="1:108" ht="30" customHeight="1" x14ac:dyDescent="0.3">
      <c r="A20" s="235" t="s">
        <v>153</v>
      </c>
      <c r="B20" s="235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7" t="s">
        <v>158</v>
      </c>
      <c r="AR20" s="238"/>
      <c r="AS20" s="238"/>
      <c r="AT20" s="238"/>
      <c r="AU20" s="238"/>
      <c r="AV20" s="238"/>
      <c r="AW20" s="238"/>
      <c r="AX20" s="238"/>
      <c r="AY20" s="238"/>
      <c r="AZ20" s="238"/>
      <c r="BA20" s="238"/>
      <c r="BB20" s="238"/>
      <c r="BC20" s="238"/>
      <c r="BD20" s="238"/>
      <c r="BE20" s="238"/>
      <c r="BF20" s="238"/>
      <c r="BG20" s="238"/>
      <c r="BH20" s="238"/>
      <c r="BI20" s="238"/>
      <c r="BJ20" s="238"/>
      <c r="BK20" s="238"/>
      <c r="BL20" s="238"/>
      <c r="BM20" s="238"/>
      <c r="BN20" s="238"/>
      <c r="BO20" s="238"/>
      <c r="BP20" s="238"/>
      <c r="BQ20" s="238"/>
      <c r="BR20" s="238"/>
      <c r="BS20" s="239"/>
      <c r="BT20" s="235">
        <v>1</v>
      </c>
      <c r="BU20" s="235"/>
      <c r="BV20" s="235"/>
      <c r="BW20" s="235"/>
      <c r="BX20" s="235"/>
      <c r="BY20" s="235"/>
      <c r="BZ20" s="235"/>
      <c r="CA20" s="235"/>
      <c r="CB20" s="235"/>
      <c r="CC20" s="235"/>
      <c r="CD20" s="236" t="s">
        <v>36</v>
      </c>
      <c r="CE20" s="236"/>
      <c r="CF20" s="236"/>
      <c r="CG20" s="236"/>
      <c r="CH20" s="236"/>
      <c r="CI20" s="236"/>
      <c r="CJ20" s="236"/>
      <c r="CK20" s="236"/>
      <c r="CL20" s="236"/>
      <c r="CM20" s="236"/>
      <c r="CN20" s="236"/>
      <c r="CO20" s="236"/>
      <c r="CP20" s="236"/>
      <c r="CQ20" s="236"/>
      <c r="CR20" s="236"/>
      <c r="CS20" s="236"/>
      <c r="CT20" s="236"/>
      <c r="CU20" s="236"/>
      <c r="CV20" s="236"/>
      <c r="CW20" s="236"/>
      <c r="CX20" s="236"/>
      <c r="CY20" s="236"/>
      <c r="CZ20" s="236"/>
      <c r="DA20" s="236"/>
      <c r="DB20" s="236"/>
      <c r="DD20" s="174">
        <f t="shared" si="0"/>
        <v>1</v>
      </c>
    </row>
    <row r="21" spans="1:108" ht="30.75" customHeight="1" x14ac:dyDescent="0.3">
      <c r="A21" s="235" t="s">
        <v>154</v>
      </c>
      <c r="B21" s="235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5"/>
      <c r="AJ21" s="235"/>
      <c r="AK21" s="235"/>
      <c r="AL21" s="235"/>
      <c r="AM21" s="235"/>
      <c r="AN21" s="235"/>
      <c r="AO21" s="235"/>
      <c r="AP21" s="235"/>
      <c r="AQ21" s="237" t="s">
        <v>159</v>
      </c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  <c r="BL21" s="238"/>
      <c r="BM21" s="238"/>
      <c r="BN21" s="238"/>
      <c r="BO21" s="238"/>
      <c r="BP21" s="238"/>
      <c r="BQ21" s="238"/>
      <c r="BR21" s="238"/>
      <c r="BS21" s="239"/>
      <c r="BT21" s="235">
        <v>1</v>
      </c>
      <c r="BU21" s="235"/>
      <c r="BV21" s="235"/>
      <c r="BW21" s="235"/>
      <c r="BX21" s="235"/>
      <c r="BY21" s="235"/>
      <c r="BZ21" s="235"/>
      <c r="CA21" s="235"/>
      <c r="CB21" s="235"/>
      <c r="CC21" s="235"/>
      <c r="CD21" s="236" t="s">
        <v>36</v>
      </c>
      <c r="CE21" s="236"/>
      <c r="CF21" s="236"/>
      <c r="CG21" s="236"/>
      <c r="CH21" s="236"/>
      <c r="CI21" s="236"/>
      <c r="CJ21" s="236"/>
      <c r="CK21" s="236"/>
      <c r="CL21" s="236"/>
      <c r="CM21" s="236"/>
      <c r="CN21" s="236"/>
      <c r="CO21" s="236"/>
      <c r="CP21" s="236"/>
      <c r="CQ21" s="236"/>
      <c r="CR21" s="236"/>
      <c r="CS21" s="236"/>
      <c r="CT21" s="236"/>
      <c r="CU21" s="236"/>
      <c r="CV21" s="236"/>
      <c r="CW21" s="236"/>
      <c r="CX21" s="236"/>
      <c r="CY21" s="236"/>
      <c r="CZ21" s="236"/>
      <c r="DA21" s="236"/>
      <c r="DB21" s="236"/>
      <c r="DD21" s="174">
        <f t="shared" si="0"/>
        <v>1</v>
      </c>
    </row>
    <row r="22" spans="1:108" ht="45" customHeight="1" x14ac:dyDescent="0.3">
      <c r="A22" s="235" t="str">
        <f>CONCATENATE("Паспорт на ",ФОРМА!B20)</f>
        <v>Паспорт на НАРТИС-И3СО-SP31-А1R1-230-5-100A-SN-RF433/1-P1-EHKMOQ1V3-D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6" t="str">
        <f>CONCATENATE(" Зав.№ ",ФОРМА!C20)</f>
        <v xml:space="preserve"> Зав.№ 023240077933</v>
      </c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5">
        <v>1</v>
      </c>
      <c r="BU22" s="235"/>
      <c r="BV22" s="235"/>
      <c r="BW22" s="235"/>
      <c r="BX22" s="235"/>
      <c r="BY22" s="235"/>
      <c r="BZ22" s="235"/>
      <c r="CA22" s="235"/>
      <c r="CB22" s="235"/>
      <c r="CC22" s="235"/>
      <c r="CD22" s="236" t="s">
        <v>36</v>
      </c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6"/>
      <c r="CX22" s="236"/>
      <c r="CY22" s="236"/>
      <c r="CZ22" s="236"/>
      <c r="DA22" s="236"/>
      <c r="DB22" s="236"/>
      <c r="DD22" s="174">
        <f>IF(LEN(A22)&gt;11,1,0)</f>
        <v>1</v>
      </c>
    </row>
    <row r="23" spans="1:108" ht="45" customHeight="1" x14ac:dyDescent="0.3">
      <c r="A23" s="235" t="str">
        <f>CONCATENATE("Паспорт на ",ФОРМА!B21)</f>
        <v>Паспорт на НАРТИС-И3СО-SP31-А1R1-230-5-100A-SN-RF433/1-P1-EHKMOQ1V3-D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6" t="str">
        <f>CONCATENATE(" Зав.№ ",ФОРМА!C21)</f>
        <v xml:space="preserve"> Зав.№ 023240076902</v>
      </c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5">
        <v>1</v>
      </c>
      <c r="BU23" s="235"/>
      <c r="BV23" s="235"/>
      <c r="BW23" s="235"/>
      <c r="BX23" s="235"/>
      <c r="BY23" s="235"/>
      <c r="BZ23" s="235"/>
      <c r="CA23" s="235"/>
      <c r="CB23" s="235"/>
      <c r="CC23" s="235"/>
      <c r="CD23" s="236" t="s">
        <v>36</v>
      </c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6"/>
      <c r="CX23" s="236"/>
      <c r="CY23" s="236"/>
      <c r="CZ23" s="236"/>
      <c r="DA23" s="236"/>
      <c r="DB23" s="236"/>
      <c r="DD23" s="174">
        <f t="shared" ref="DD23:DD42" si="1">IF(LEN(A23)&gt;11,1,0)</f>
        <v>1</v>
      </c>
    </row>
    <row r="24" spans="1:108" ht="45" hidden="1" customHeight="1" x14ac:dyDescent="0.3">
      <c r="A24" s="235" t="str">
        <f>CONCATENATE("Паспорт на ",ФОРМА!B22)</f>
        <v xml:space="preserve">Паспорт на 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6" t="str">
        <f>CONCATENATE(" Зав.№ ",ФОРМА!C22)</f>
        <v xml:space="preserve"> Зав.№ </v>
      </c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5">
        <v>1</v>
      </c>
      <c r="BU24" s="235"/>
      <c r="BV24" s="235"/>
      <c r="BW24" s="235"/>
      <c r="BX24" s="235"/>
      <c r="BY24" s="235"/>
      <c r="BZ24" s="235"/>
      <c r="CA24" s="235"/>
      <c r="CB24" s="235"/>
      <c r="CC24" s="235"/>
      <c r="CD24" s="236" t="s">
        <v>36</v>
      </c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6"/>
      <c r="CX24" s="236"/>
      <c r="CY24" s="236"/>
      <c r="CZ24" s="236"/>
      <c r="DA24" s="236"/>
      <c r="DB24" s="236"/>
      <c r="DD24" s="174">
        <f t="shared" si="1"/>
        <v>0</v>
      </c>
    </row>
    <row r="25" spans="1:108" ht="45" hidden="1" customHeight="1" x14ac:dyDescent="0.3">
      <c r="A25" s="235" t="str">
        <f>CONCATENATE("Паспорт на ",ФОРМА!B23)</f>
        <v xml:space="preserve">Паспорт на </v>
      </c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6" t="str">
        <f>CONCATENATE(" Зав.№ ",ФОРМА!C23)</f>
        <v xml:space="preserve"> Зав.№ </v>
      </c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5">
        <v>1</v>
      </c>
      <c r="BU25" s="235"/>
      <c r="BV25" s="235"/>
      <c r="BW25" s="235"/>
      <c r="BX25" s="235"/>
      <c r="BY25" s="235"/>
      <c r="BZ25" s="235"/>
      <c r="CA25" s="235"/>
      <c r="CB25" s="235"/>
      <c r="CC25" s="235"/>
      <c r="CD25" s="236" t="s">
        <v>36</v>
      </c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6"/>
      <c r="CX25" s="236"/>
      <c r="CY25" s="236"/>
      <c r="CZ25" s="236"/>
      <c r="DA25" s="236"/>
      <c r="DB25" s="236"/>
      <c r="DD25" s="174">
        <f t="shared" si="1"/>
        <v>0</v>
      </c>
    </row>
    <row r="26" spans="1:108" ht="45" hidden="1" customHeight="1" x14ac:dyDescent="0.3">
      <c r="A26" s="235" t="str">
        <f>CONCATENATE("Паспорт на ",ФОРМА!B24)</f>
        <v xml:space="preserve">Паспорт на 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6" t="str">
        <f>CONCATENATE(" Зав.№ ",ФОРМА!C24)</f>
        <v xml:space="preserve"> Зав.№ </v>
      </c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5">
        <v>1</v>
      </c>
      <c r="BU26" s="235"/>
      <c r="BV26" s="235"/>
      <c r="BW26" s="235"/>
      <c r="BX26" s="235"/>
      <c r="BY26" s="235"/>
      <c r="BZ26" s="235"/>
      <c r="CA26" s="235"/>
      <c r="CB26" s="235"/>
      <c r="CC26" s="235"/>
      <c r="CD26" s="236" t="s">
        <v>36</v>
      </c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6"/>
      <c r="CX26" s="236"/>
      <c r="CY26" s="236"/>
      <c r="CZ26" s="236"/>
      <c r="DA26" s="236"/>
      <c r="DB26" s="236"/>
      <c r="DD26" s="174">
        <f t="shared" si="1"/>
        <v>0</v>
      </c>
    </row>
    <row r="27" spans="1:108" ht="45" hidden="1" customHeight="1" x14ac:dyDescent="0.3">
      <c r="A27" s="235" t="str">
        <f>CONCATENATE("Паспорт на ",ФОРМА!B25)</f>
        <v xml:space="preserve">Паспорт на 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6" t="str">
        <f>CONCATENATE(" Зав.№ ",ФОРМА!C25)</f>
        <v xml:space="preserve"> Зав.№ </v>
      </c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5">
        <v>1</v>
      </c>
      <c r="BU27" s="235"/>
      <c r="BV27" s="235"/>
      <c r="BW27" s="235"/>
      <c r="BX27" s="235"/>
      <c r="BY27" s="235"/>
      <c r="BZ27" s="235"/>
      <c r="CA27" s="235"/>
      <c r="CB27" s="235"/>
      <c r="CC27" s="235"/>
      <c r="CD27" s="236" t="s">
        <v>36</v>
      </c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6"/>
      <c r="CX27" s="236"/>
      <c r="CY27" s="236"/>
      <c r="CZ27" s="236"/>
      <c r="DA27" s="236"/>
      <c r="DB27" s="236"/>
      <c r="DD27" s="174">
        <f t="shared" si="1"/>
        <v>0</v>
      </c>
    </row>
    <row r="28" spans="1:108" ht="45" hidden="1" customHeight="1" x14ac:dyDescent="0.3">
      <c r="A28" s="235" t="str">
        <f>CONCATENATE("Паспорт на ",ФОРМА!B26)</f>
        <v xml:space="preserve">Паспорт на 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5"/>
      <c r="AQ28" s="236" t="str">
        <f>CONCATENATE(" Зав.№ ",ФОРМА!C26)</f>
        <v xml:space="preserve"> Зав.№ </v>
      </c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5">
        <v>1</v>
      </c>
      <c r="BU28" s="235"/>
      <c r="BV28" s="235"/>
      <c r="BW28" s="235"/>
      <c r="BX28" s="235"/>
      <c r="BY28" s="235"/>
      <c r="BZ28" s="235"/>
      <c r="CA28" s="235"/>
      <c r="CB28" s="235"/>
      <c r="CC28" s="235"/>
      <c r="CD28" s="236" t="s">
        <v>36</v>
      </c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6"/>
      <c r="CX28" s="236"/>
      <c r="CY28" s="236"/>
      <c r="CZ28" s="236"/>
      <c r="DA28" s="236"/>
      <c r="DB28" s="236"/>
      <c r="DD28" s="174">
        <f t="shared" si="1"/>
        <v>0</v>
      </c>
    </row>
    <row r="29" spans="1:108" ht="45" hidden="1" customHeight="1" x14ac:dyDescent="0.3">
      <c r="A29" s="235" t="str">
        <f>CONCATENATE("Паспорт на ",ФОРМА!B27)</f>
        <v xml:space="preserve">Паспорт на </v>
      </c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6" t="str">
        <f>CONCATENATE(" Зав.№ ",ФОРМА!C27)</f>
        <v xml:space="preserve"> Зав.№ </v>
      </c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5">
        <v>1</v>
      </c>
      <c r="BU29" s="235"/>
      <c r="BV29" s="235"/>
      <c r="BW29" s="235"/>
      <c r="BX29" s="235"/>
      <c r="BY29" s="235"/>
      <c r="BZ29" s="235"/>
      <c r="CA29" s="235"/>
      <c r="CB29" s="235"/>
      <c r="CC29" s="235"/>
      <c r="CD29" s="236" t="s">
        <v>36</v>
      </c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6"/>
      <c r="CX29" s="236"/>
      <c r="CY29" s="236"/>
      <c r="CZ29" s="236"/>
      <c r="DA29" s="236"/>
      <c r="DB29" s="236"/>
      <c r="DD29" s="174">
        <f t="shared" si="1"/>
        <v>0</v>
      </c>
    </row>
    <row r="30" spans="1:108" ht="45" hidden="1" customHeight="1" x14ac:dyDescent="0.3">
      <c r="A30" s="235" t="str">
        <f>CONCATENATE("Паспорт на ",ФОРМА!B28)</f>
        <v xml:space="preserve">Паспорт на </v>
      </c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6" t="str">
        <f>CONCATENATE(" Зав.№ ",ФОРМА!C28)</f>
        <v xml:space="preserve"> Зав.№ </v>
      </c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5">
        <v>1</v>
      </c>
      <c r="BU30" s="235"/>
      <c r="BV30" s="235"/>
      <c r="BW30" s="235"/>
      <c r="BX30" s="235"/>
      <c r="BY30" s="235"/>
      <c r="BZ30" s="235"/>
      <c r="CA30" s="235"/>
      <c r="CB30" s="235"/>
      <c r="CC30" s="235"/>
      <c r="CD30" s="236" t="s">
        <v>36</v>
      </c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6"/>
      <c r="CX30" s="236"/>
      <c r="CY30" s="236"/>
      <c r="CZ30" s="236"/>
      <c r="DA30" s="236"/>
      <c r="DB30" s="236"/>
      <c r="DD30" s="174">
        <f t="shared" si="1"/>
        <v>0</v>
      </c>
    </row>
    <row r="31" spans="1:108" ht="45" hidden="1" customHeight="1" x14ac:dyDescent="0.3">
      <c r="A31" s="235" t="str">
        <f>CONCATENATE("Паспорт на ",ФОРМА!B29)</f>
        <v xml:space="preserve">Паспорт на </v>
      </c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5"/>
      <c r="AP31" s="235"/>
      <c r="AQ31" s="236" t="str">
        <f>CONCATENATE(" Зав.№ ",ФОРМА!C29)</f>
        <v xml:space="preserve"> Зав.№ </v>
      </c>
      <c r="AR31" s="236"/>
      <c r="AS31" s="236"/>
      <c r="AT31" s="236"/>
      <c r="AU31" s="236"/>
      <c r="AV31" s="236"/>
      <c r="AW31" s="236"/>
      <c r="AX31" s="236"/>
      <c r="AY31" s="236"/>
      <c r="AZ31" s="236"/>
      <c r="BA31" s="236"/>
      <c r="BB31" s="236"/>
      <c r="BC31" s="236"/>
      <c r="BD31" s="236"/>
      <c r="BE31" s="236"/>
      <c r="BF31" s="236"/>
      <c r="BG31" s="236"/>
      <c r="BH31" s="236"/>
      <c r="BI31" s="236"/>
      <c r="BJ31" s="236"/>
      <c r="BK31" s="236"/>
      <c r="BL31" s="236"/>
      <c r="BM31" s="236"/>
      <c r="BN31" s="236"/>
      <c r="BO31" s="236"/>
      <c r="BP31" s="236"/>
      <c r="BQ31" s="236"/>
      <c r="BR31" s="236"/>
      <c r="BS31" s="236"/>
      <c r="BT31" s="235">
        <v>1</v>
      </c>
      <c r="BU31" s="235"/>
      <c r="BV31" s="235"/>
      <c r="BW31" s="235"/>
      <c r="BX31" s="235"/>
      <c r="BY31" s="235"/>
      <c r="BZ31" s="235"/>
      <c r="CA31" s="235"/>
      <c r="CB31" s="235"/>
      <c r="CC31" s="235"/>
      <c r="CD31" s="236" t="s">
        <v>36</v>
      </c>
      <c r="CE31" s="236"/>
      <c r="CF31" s="236"/>
      <c r="CG31" s="236"/>
      <c r="CH31" s="236"/>
      <c r="CI31" s="236"/>
      <c r="CJ31" s="236"/>
      <c r="CK31" s="236"/>
      <c r="CL31" s="236"/>
      <c r="CM31" s="236"/>
      <c r="CN31" s="236"/>
      <c r="CO31" s="236"/>
      <c r="CP31" s="236"/>
      <c r="CQ31" s="236"/>
      <c r="CR31" s="236"/>
      <c r="CS31" s="236"/>
      <c r="CT31" s="236"/>
      <c r="CU31" s="236"/>
      <c r="CV31" s="236"/>
      <c r="CW31" s="236"/>
      <c r="CX31" s="236"/>
      <c r="CY31" s="236"/>
      <c r="CZ31" s="236"/>
      <c r="DA31" s="236"/>
      <c r="DB31" s="236"/>
      <c r="DD31" s="174">
        <f t="shared" si="1"/>
        <v>0</v>
      </c>
    </row>
    <row r="32" spans="1:108" ht="45" hidden="1" customHeight="1" x14ac:dyDescent="0.3">
      <c r="A32" s="235" t="str">
        <f>CONCATENATE("Паспорт на ",ФОРМА!B30)</f>
        <v xml:space="preserve">Паспорт на 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6" t="str">
        <f>CONCATENATE(" Зав.№ ",ФОРМА!C30)</f>
        <v xml:space="preserve"> Зав.№ </v>
      </c>
      <c r="AR32" s="236"/>
      <c r="AS32" s="236"/>
      <c r="AT32" s="236"/>
      <c r="AU32" s="236"/>
      <c r="AV32" s="236"/>
      <c r="AW32" s="236"/>
      <c r="AX32" s="236"/>
      <c r="AY32" s="236"/>
      <c r="AZ32" s="236"/>
      <c r="BA32" s="236"/>
      <c r="BB32" s="236"/>
      <c r="BC32" s="236"/>
      <c r="BD32" s="236"/>
      <c r="BE32" s="236"/>
      <c r="BF32" s="236"/>
      <c r="BG32" s="236"/>
      <c r="BH32" s="236"/>
      <c r="BI32" s="236"/>
      <c r="BJ32" s="236"/>
      <c r="BK32" s="236"/>
      <c r="BL32" s="236"/>
      <c r="BM32" s="236"/>
      <c r="BN32" s="236"/>
      <c r="BO32" s="236"/>
      <c r="BP32" s="236"/>
      <c r="BQ32" s="236"/>
      <c r="BR32" s="236"/>
      <c r="BS32" s="236"/>
      <c r="BT32" s="235">
        <v>1</v>
      </c>
      <c r="BU32" s="235"/>
      <c r="BV32" s="235"/>
      <c r="BW32" s="235"/>
      <c r="BX32" s="235"/>
      <c r="BY32" s="235"/>
      <c r="BZ32" s="235"/>
      <c r="CA32" s="235"/>
      <c r="CB32" s="235"/>
      <c r="CC32" s="235"/>
      <c r="CD32" s="236" t="s">
        <v>36</v>
      </c>
      <c r="CE32" s="236"/>
      <c r="CF32" s="236"/>
      <c r="CG32" s="236"/>
      <c r="CH32" s="236"/>
      <c r="CI32" s="236"/>
      <c r="CJ32" s="236"/>
      <c r="CK32" s="236"/>
      <c r="CL32" s="236"/>
      <c r="CM32" s="236"/>
      <c r="CN32" s="236"/>
      <c r="CO32" s="236"/>
      <c r="CP32" s="236"/>
      <c r="CQ32" s="236"/>
      <c r="CR32" s="236"/>
      <c r="CS32" s="236"/>
      <c r="CT32" s="236"/>
      <c r="CU32" s="236"/>
      <c r="CV32" s="236"/>
      <c r="CW32" s="236"/>
      <c r="CX32" s="236"/>
      <c r="CY32" s="236"/>
      <c r="CZ32" s="236"/>
      <c r="DA32" s="236"/>
      <c r="DB32" s="236"/>
      <c r="DD32" s="174">
        <f t="shared" si="1"/>
        <v>0</v>
      </c>
    </row>
    <row r="33" spans="1:112" ht="45" hidden="1" customHeight="1" x14ac:dyDescent="0.3">
      <c r="A33" s="235" t="str">
        <f>CONCATENATE("Паспорт на ",ФОРМА!B31)</f>
        <v xml:space="preserve">Паспорт на </v>
      </c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6" t="str">
        <f>CONCATENATE(" Зав.№ ",ФОРМА!C31)</f>
        <v xml:space="preserve"> Зав.№ </v>
      </c>
      <c r="AR33" s="236"/>
      <c r="AS33" s="236"/>
      <c r="AT33" s="236"/>
      <c r="AU33" s="236"/>
      <c r="AV33" s="236"/>
      <c r="AW33" s="236"/>
      <c r="AX33" s="236"/>
      <c r="AY33" s="236"/>
      <c r="AZ33" s="236"/>
      <c r="BA33" s="236"/>
      <c r="BB33" s="236"/>
      <c r="BC33" s="236"/>
      <c r="BD33" s="236"/>
      <c r="BE33" s="236"/>
      <c r="BF33" s="236"/>
      <c r="BG33" s="236"/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R33" s="236"/>
      <c r="BS33" s="236"/>
      <c r="BT33" s="235">
        <v>1</v>
      </c>
      <c r="BU33" s="235"/>
      <c r="BV33" s="235"/>
      <c r="BW33" s="235"/>
      <c r="BX33" s="235"/>
      <c r="BY33" s="235"/>
      <c r="BZ33" s="235"/>
      <c r="CA33" s="235"/>
      <c r="CB33" s="235"/>
      <c r="CC33" s="235"/>
      <c r="CD33" s="236" t="s">
        <v>36</v>
      </c>
      <c r="CE33" s="236"/>
      <c r="CF33" s="236"/>
      <c r="CG33" s="236"/>
      <c r="CH33" s="236"/>
      <c r="CI33" s="236"/>
      <c r="CJ33" s="236"/>
      <c r="CK33" s="236"/>
      <c r="CL33" s="236"/>
      <c r="CM33" s="236"/>
      <c r="CN33" s="236"/>
      <c r="CO33" s="236"/>
      <c r="CP33" s="236"/>
      <c r="CQ33" s="236"/>
      <c r="CR33" s="236"/>
      <c r="CS33" s="236"/>
      <c r="CT33" s="236"/>
      <c r="CU33" s="236"/>
      <c r="CV33" s="236"/>
      <c r="CW33" s="236"/>
      <c r="CX33" s="236"/>
      <c r="CY33" s="236"/>
      <c r="CZ33" s="236"/>
      <c r="DA33" s="236"/>
      <c r="DB33" s="236"/>
      <c r="DD33" s="174">
        <f t="shared" si="1"/>
        <v>0</v>
      </c>
    </row>
    <row r="34" spans="1:112" ht="45" hidden="1" customHeight="1" x14ac:dyDescent="0.3">
      <c r="A34" s="235" t="str">
        <f>CONCATENATE("Паспорт на ",ФОРМА!B32)</f>
        <v xml:space="preserve">Паспорт на </v>
      </c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6" t="str">
        <f>CONCATENATE(" Зав.№ ",ФОРМА!C32)</f>
        <v xml:space="preserve"> Зав.№ </v>
      </c>
      <c r="AR34" s="236"/>
      <c r="AS34" s="236"/>
      <c r="AT34" s="236"/>
      <c r="AU34" s="236"/>
      <c r="AV34" s="236"/>
      <c r="AW34" s="236"/>
      <c r="AX34" s="236"/>
      <c r="AY34" s="236"/>
      <c r="AZ34" s="236"/>
      <c r="BA34" s="236"/>
      <c r="BB34" s="236"/>
      <c r="BC34" s="236"/>
      <c r="BD34" s="236"/>
      <c r="BE34" s="236"/>
      <c r="BF34" s="236"/>
      <c r="BG34" s="236"/>
      <c r="BH34" s="236"/>
      <c r="BI34" s="236"/>
      <c r="BJ34" s="236"/>
      <c r="BK34" s="236"/>
      <c r="BL34" s="236"/>
      <c r="BM34" s="236"/>
      <c r="BN34" s="236"/>
      <c r="BO34" s="236"/>
      <c r="BP34" s="236"/>
      <c r="BQ34" s="236"/>
      <c r="BR34" s="236"/>
      <c r="BS34" s="236"/>
      <c r="BT34" s="235">
        <v>1</v>
      </c>
      <c r="BU34" s="235"/>
      <c r="BV34" s="235"/>
      <c r="BW34" s="235"/>
      <c r="BX34" s="235"/>
      <c r="BY34" s="235"/>
      <c r="BZ34" s="235"/>
      <c r="CA34" s="235"/>
      <c r="CB34" s="235"/>
      <c r="CC34" s="235"/>
      <c r="CD34" s="236" t="s">
        <v>36</v>
      </c>
      <c r="CE34" s="236"/>
      <c r="CF34" s="236"/>
      <c r="CG34" s="236"/>
      <c r="CH34" s="236"/>
      <c r="CI34" s="236"/>
      <c r="CJ34" s="236"/>
      <c r="CK34" s="236"/>
      <c r="CL34" s="236"/>
      <c r="CM34" s="236"/>
      <c r="CN34" s="236"/>
      <c r="CO34" s="236"/>
      <c r="CP34" s="236"/>
      <c r="CQ34" s="236"/>
      <c r="CR34" s="236"/>
      <c r="CS34" s="236"/>
      <c r="CT34" s="236"/>
      <c r="CU34" s="236"/>
      <c r="CV34" s="236"/>
      <c r="CW34" s="236"/>
      <c r="CX34" s="236"/>
      <c r="CY34" s="236"/>
      <c r="CZ34" s="236"/>
      <c r="DA34" s="236"/>
      <c r="DB34" s="236"/>
      <c r="DD34" s="174">
        <f t="shared" si="1"/>
        <v>0</v>
      </c>
    </row>
    <row r="35" spans="1:112" ht="45" hidden="1" customHeight="1" x14ac:dyDescent="0.3">
      <c r="A35" s="235" t="str">
        <f>CONCATENATE("Паспорт на ",ФОРМА!B33)</f>
        <v xml:space="preserve">Паспорт на 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6" t="str">
        <f>CONCATENATE(" Зав.№ ",ФОРМА!C33)</f>
        <v xml:space="preserve"> Зав.№ </v>
      </c>
      <c r="AR35" s="236"/>
      <c r="AS35" s="236"/>
      <c r="AT35" s="236"/>
      <c r="AU35" s="236"/>
      <c r="AV35" s="236"/>
      <c r="AW35" s="236"/>
      <c r="AX35" s="236"/>
      <c r="AY35" s="236"/>
      <c r="AZ35" s="236"/>
      <c r="BA35" s="236"/>
      <c r="BB35" s="236"/>
      <c r="BC35" s="236"/>
      <c r="BD35" s="236"/>
      <c r="BE35" s="236"/>
      <c r="BF35" s="236"/>
      <c r="BG35" s="236"/>
      <c r="BH35" s="236"/>
      <c r="BI35" s="236"/>
      <c r="BJ35" s="236"/>
      <c r="BK35" s="236"/>
      <c r="BL35" s="236"/>
      <c r="BM35" s="236"/>
      <c r="BN35" s="236"/>
      <c r="BO35" s="236"/>
      <c r="BP35" s="236"/>
      <c r="BQ35" s="236"/>
      <c r="BR35" s="236"/>
      <c r="BS35" s="236"/>
      <c r="BT35" s="235">
        <v>1</v>
      </c>
      <c r="BU35" s="235"/>
      <c r="BV35" s="235"/>
      <c r="BW35" s="235"/>
      <c r="BX35" s="235"/>
      <c r="BY35" s="235"/>
      <c r="BZ35" s="235"/>
      <c r="CA35" s="235"/>
      <c r="CB35" s="235"/>
      <c r="CC35" s="235"/>
      <c r="CD35" s="236" t="s">
        <v>36</v>
      </c>
      <c r="CE35" s="236"/>
      <c r="CF35" s="236"/>
      <c r="CG35" s="236"/>
      <c r="CH35" s="236"/>
      <c r="CI35" s="236"/>
      <c r="CJ35" s="236"/>
      <c r="CK35" s="236"/>
      <c r="CL35" s="236"/>
      <c r="CM35" s="236"/>
      <c r="CN35" s="236"/>
      <c r="CO35" s="236"/>
      <c r="CP35" s="236"/>
      <c r="CQ35" s="236"/>
      <c r="CR35" s="236"/>
      <c r="CS35" s="236"/>
      <c r="CT35" s="236"/>
      <c r="CU35" s="236"/>
      <c r="CV35" s="236"/>
      <c r="CW35" s="236"/>
      <c r="CX35" s="236"/>
      <c r="CY35" s="236"/>
      <c r="CZ35" s="236"/>
      <c r="DA35" s="236"/>
      <c r="DB35" s="236"/>
      <c r="DD35" s="174">
        <f t="shared" si="1"/>
        <v>0</v>
      </c>
    </row>
    <row r="36" spans="1:112" ht="45" hidden="1" customHeight="1" x14ac:dyDescent="0.3">
      <c r="A36" s="235" t="str">
        <f>CONCATENATE("Паспорт на ",ФОРМА!B34)</f>
        <v xml:space="preserve">Паспорт на 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6" t="str">
        <f>CONCATENATE(" Зав.№ ",ФОРМА!C34)</f>
        <v xml:space="preserve"> Зав.№ </v>
      </c>
      <c r="AR36" s="236"/>
      <c r="AS36" s="236"/>
      <c r="AT36" s="236"/>
      <c r="AU36" s="236"/>
      <c r="AV36" s="236"/>
      <c r="AW36" s="236"/>
      <c r="AX36" s="236"/>
      <c r="AY36" s="236"/>
      <c r="AZ36" s="236"/>
      <c r="BA36" s="236"/>
      <c r="BB36" s="236"/>
      <c r="BC36" s="236"/>
      <c r="BD36" s="236"/>
      <c r="BE36" s="236"/>
      <c r="BF36" s="236"/>
      <c r="BG36" s="236"/>
      <c r="BH36" s="236"/>
      <c r="BI36" s="236"/>
      <c r="BJ36" s="236"/>
      <c r="BK36" s="236"/>
      <c r="BL36" s="236"/>
      <c r="BM36" s="236"/>
      <c r="BN36" s="236"/>
      <c r="BO36" s="236"/>
      <c r="BP36" s="236"/>
      <c r="BQ36" s="236"/>
      <c r="BR36" s="236"/>
      <c r="BS36" s="236"/>
      <c r="BT36" s="235">
        <v>1</v>
      </c>
      <c r="BU36" s="235"/>
      <c r="BV36" s="235"/>
      <c r="BW36" s="235"/>
      <c r="BX36" s="235"/>
      <c r="BY36" s="235"/>
      <c r="BZ36" s="235"/>
      <c r="CA36" s="235"/>
      <c r="CB36" s="235"/>
      <c r="CC36" s="235"/>
      <c r="CD36" s="236" t="s">
        <v>36</v>
      </c>
      <c r="CE36" s="236"/>
      <c r="CF36" s="236"/>
      <c r="CG36" s="236"/>
      <c r="CH36" s="236"/>
      <c r="CI36" s="236"/>
      <c r="CJ36" s="236"/>
      <c r="CK36" s="236"/>
      <c r="CL36" s="236"/>
      <c r="CM36" s="236"/>
      <c r="CN36" s="236"/>
      <c r="CO36" s="236"/>
      <c r="CP36" s="236"/>
      <c r="CQ36" s="236"/>
      <c r="CR36" s="236"/>
      <c r="CS36" s="236"/>
      <c r="CT36" s="236"/>
      <c r="CU36" s="236"/>
      <c r="CV36" s="236"/>
      <c r="CW36" s="236"/>
      <c r="CX36" s="236"/>
      <c r="CY36" s="236"/>
      <c r="CZ36" s="236"/>
      <c r="DA36" s="236"/>
      <c r="DB36" s="236"/>
      <c r="DD36" s="174">
        <f t="shared" si="1"/>
        <v>0</v>
      </c>
    </row>
    <row r="37" spans="1:112" ht="45" hidden="1" customHeight="1" x14ac:dyDescent="0.3">
      <c r="A37" s="235" t="str">
        <f>CONCATENATE("Паспорт на ",ФОРМА!B35)</f>
        <v xml:space="preserve">Паспорт на 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6" t="str">
        <f>CONCATENATE(" Зав.№ ",ФОРМА!C35)</f>
        <v xml:space="preserve"> Зав.№ </v>
      </c>
      <c r="AR37" s="236"/>
      <c r="AS37" s="236"/>
      <c r="AT37" s="236"/>
      <c r="AU37" s="236"/>
      <c r="AV37" s="236"/>
      <c r="AW37" s="236"/>
      <c r="AX37" s="236"/>
      <c r="AY37" s="236"/>
      <c r="AZ37" s="236"/>
      <c r="BA37" s="236"/>
      <c r="BB37" s="236"/>
      <c r="BC37" s="236"/>
      <c r="BD37" s="236"/>
      <c r="BE37" s="236"/>
      <c r="BF37" s="236"/>
      <c r="BG37" s="236"/>
      <c r="BH37" s="236"/>
      <c r="BI37" s="236"/>
      <c r="BJ37" s="236"/>
      <c r="BK37" s="236"/>
      <c r="BL37" s="236"/>
      <c r="BM37" s="236"/>
      <c r="BN37" s="236"/>
      <c r="BO37" s="236"/>
      <c r="BP37" s="236"/>
      <c r="BQ37" s="236"/>
      <c r="BR37" s="236"/>
      <c r="BS37" s="236"/>
      <c r="BT37" s="235">
        <v>1</v>
      </c>
      <c r="BU37" s="235"/>
      <c r="BV37" s="235"/>
      <c r="BW37" s="235"/>
      <c r="BX37" s="235"/>
      <c r="BY37" s="235"/>
      <c r="BZ37" s="235"/>
      <c r="CA37" s="235"/>
      <c r="CB37" s="235"/>
      <c r="CC37" s="235"/>
      <c r="CD37" s="236" t="s">
        <v>36</v>
      </c>
      <c r="CE37" s="236"/>
      <c r="CF37" s="236"/>
      <c r="CG37" s="236"/>
      <c r="CH37" s="236"/>
      <c r="CI37" s="236"/>
      <c r="CJ37" s="236"/>
      <c r="CK37" s="236"/>
      <c r="CL37" s="236"/>
      <c r="CM37" s="236"/>
      <c r="CN37" s="236"/>
      <c r="CO37" s="236"/>
      <c r="CP37" s="236"/>
      <c r="CQ37" s="236"/>
      <c r="CR37" s="236"/>
      <c r="CS37" s="236"/>
      <c r="CT37" s="236"/>
      <c r="CU37" s="236"/>
      <c r="CV37" s="236"/>
      <c r="CW37" s="236"/>
      <c r="CX37" s="236"/>
      <c r="CY37" s="236"/>
      <c r="CZ37" s="236"/>
      <c r="DA37" s="236"/>
      <c r="DB37" s="236"/>
      <c r="DD37" s="174">
        <f t="shared" si="1"/>
        <v>0</v>
      </c>
    </row>
    <row r="38" spans="1:112" ht="45" hidden="1" customHeight="1" x14ac:dyDescent="0.3">
      <c r="A38" s="235" t="str">
        <f>CONCATENATE("Паспорт на ",ФОРМА!B36)</f>
        <v xml:space="preserve">Паспорт на 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6" t="str">
        <f>CONCATENATE(" Зав.№ ",ФОРМА!C36)</f>
        <v xml:space="preserve"> Зав.№ </v>
      </c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6"/>
      <c r="BD38" s="236"/>
      <c r="BE38" s="236"/>
      <c r="BF38" s="236"/>
      <c r="BG38" s="236"/>
      <c r="BH38" s="236"/>
      <c r="BI38" s="236"/>
      <c r="BJ38" s="236"/>
      <c r="BK38" s="236"/>
      <c r="BL38" s="236"/>
      <c r="BM38" s="236"/>
      <c r="BN38" s="236"/>
      <c r="BO38" s="236"/>
      <c r="BP38" s="236"/>
      <c r="BQ38" s="236"/>
      <c r="BR38" s="236"/>
      <c r="BS38" s="236"/>
      <c r="BT38" s="235">
        <v>1</v>
      </c>
      <c r="BU38" s="235"/>
      <c r="BV38" s="235"/>
      <c r="BW38" s="235"/>
      <c r="BX38" s="235"/>
      <c r="BY38" s="235"/>
      <c r="BZ38" s="235"/>
      <c r="CA38" s="235"/>
      <c r="CB38" s="235"/>
      <c r="CC38" s="235"/>
      <c r="CD38" s="236" t="s">
        <v>36</v>
      </c>
      <c r="CE38" s="236"/>
      <c r="CF38" s="236"/>
      <c r="CG38" s="236"/>
      <c r="CH38" s="236"/>
      <c r="CI38" s="236"/>
      <c r="CJ38" s="236"/>
      <c r="CK38" s="236"/>
      <c r="CL38" s="236"/>
      <c r="CM38" s="236"/>
      <c r="CN38" s="236"/>
      <c r="CO38" s="236"/>
      <c r="CP38" s="236"/>
      <c r="CQ38" s="236"/>
      <c r="CR38" s="236"/>
      <c r="CS38" s="236"/>
      <c r="CT38" s="236"/>
      <c r="CU38" s="236"/>
      <c r="CV38" s="236"/>
      <c r="CW38" s="236"/>
      <c r="CX38" s="236"/>
      <c r="CY38" s="236"/>
      <c r="CZ38" s="236"/>
      <c r="DA38" s="236"/>
      <c r="DB38" s="236"/>
      <c r="DD38" s="174">
        <f t="shared" si="1"/>
        <v>0</v>
      </c>
    </row>
    <row r="39" spans="1:112" ht="45" hidden="1" customHeight="1" x14ac:dyDescent="0.3">
      <c r="A39" s="235" t="str">
        <f>CONCATENATE("Паспорт на ",ФОРМА!B37)</f>
        <v xml:space="preserve">Паспорт на </v>
      </c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6" t="str">
        <f>CONCATENATE(" Зав.№ ",ФОРМА!C37)</f>
        <v xml:space="preserve"> Зав.№ </v>
      </c>
      <c r="AR39" s="236"/>
      <c r="AS39" s="236"/>
      <c r="AT39" s="236"/>
      <c r="AU39" s="236"/>
      <c r="AV39" s="236"/>
      <c r="AW39" s="236"/>
      <c r="AX39" s="236"/>
      <c r="AY39" s="236"/>
      <c r="AZ39" s="236"/>
      <c r="BA39" s="236"/>
      <c r="BB39" s="236"/>
      <c r="BC39" s="236"/>
      <c r="BD39" s="236"/>
      <c r="BE39" s="236"/>
      <c r="BF39" s="236"/>
      <c r="BG39" s="236"/>
      <c r="BH39" s="236"/>
      <c r="BI39" s="236"/>
      <c r="BJ39" s="236"/>
      <c r="BK39" s="236"/>
      <c r="BL39" s="236"/>
      <c r="BM39" s="236"/>
      <c r="BN39" s="236"/>
      <c r="BO39" s="236"/>
      <c r="BP39" s="236"/>
      <c r="BQ39" s="236"/>
      <c r="BR39" s="236"/>
      <c r="BS39" s="236"/>
      <c r="BT39" s="235">
        <v>1</v>
      </c>
      <c r="BU39" s="235"/>
      <c r="BV39" s="235"/>
      <c r="BW39" s="235"/>
      <c r="BX39" s="235"/>
      <c r="BY39" s="235"/>
      <c r="BZ39" s="235"/>
      <c r="CA39" s="235"/>
      <c r="CB39" s="235"/>
      <c r="CC39" s="235"/>
      <c r="CD39" s="236" t="s">
        <v>36</v>
      </c>
      <c r="CE39" s="236"/>
      <c r="CF39" s="236"/>
      <c r="CG39" s="236"/>
      <c r="CH39" s="236"/>
      <c r="CI39" s="236"/>
      <c r="CJ39" s="236"/>
      <c r="CK39" s="236"/>
      <c r="CL39" s="236"/>
      <c r="CM39" s="236"/>
      <c r="CN39" s="236"/>
      <c r="CO39" s="236"/>
      <c r="CP39" s="236"/>
      <c r="CQ39" s="236"/>
      <c r="CR39" s="236"/>
      <c r="CS39" s="236"/>
      <c r="CT39" s="236"/>
      <c r="CU39" s="236"/>
      <c r="CV39" s="236"/>
      <c r="CW39" s="236"/>
      <c r="CX39" s="236"/>
      <c r="CY39" s="236"/>
      <c r="CZ39" s="236"/>
      <c r="DA39" s="236"/>
      <c r="DB39" s="236"/>
      <c r="DD39" s="174">
        <f t="shared" si="1"/>
        <v>0</v>
      </c>
    </row>
    <row r="40" spans="1:112" ht="45" hidden="1" customHeight="1" x14ac:dyDescent="0.3">
      <c r="A40" s="235" t="str">
        <f>CONCATENATE("Паспорт на ",ФОРМА!B38)</f>
        <v xml:space="preserve">Паспорт на 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6" t="str">
        <f>CONCATENATE(" Зав.№ ",ФОРМА!C38)</f>
        <v xml:space="preserve"> Зав.№ </v>
      </c>
      <c r="AR40" s="236"/>
      <c r="AS40" s="236"/>
      <c r="AT40" s="236"/>
      <c r="AU40" s="236"/>
      <c r="AV40" s="236"/>
      <c r="AW40" s="236"/>
      <c r="AX40" s="236"/>
      <c r="AY40" s="236"/>
      <c r="AZ40" s="236"/>
      <c r="BA40" s="236"/>
      <c r="BB40" s="236"/>
      <c r="BC40" s="236"/>
      <c r="BD40" s="236"/>
      <c r="BE40" s="236"/>
      <c r="BF40" s="236"/>
      <c r="BG40" s="236"/>
      <c r="BH40" s="236"/>
      <c r="BI40" s="236"/>
      <c r="BJ40" s="236"/>
      <c r="BK40" s="236"/>
      <c r="BL40" s="236"/>
      <c r="BM40" s="236"/>
      <c r="BN40" s="236"/>
      <c r="BO40" s="236"/>
      <c r="BP40" s="236"/>
      <c r="BQ40" s="236"/>
      <c r="BR40" s="236"/>
      <c r="BS40" s="236"/>
      <c r="BT40" s="235">
        <v>1</v>
      </c>
      <c r="BU40" s="235"/>
      <c r="BV40" s="235"/>
      <c r="BW40" s="235"/>
      <c r="BX40" s="235"/>
      <c r="BY40" s="235"/>
      <c r="BZ40" s="235"/>
      <c r="CA40" s="235"/>
      <c r="CB40" s="235"/>
      <c r="CC40" s="235"/>
      <c r="CD40" s="236" t="s">
        <v>36</v>
      </c>
      <c r="CE40" s="236"/>
      <c r="CF40" s="236"/>
      <c r="CG40" s="236"/>
      <c r="CH40" s="236"/>
      <c r="CI40" s="236"/>
      <c r="CJ40" s="236"/>
      <c r="CK40" s="236"/>
      <c r="CL40" s="236"/>
      <c r="CM40" s="236"/>
      <c r="CN40" s="236"/>
      <c r="CO40" s="236"/>
      <c r="CP40" s="236"/>
      <c r="CQ40" s="236"/>
      <c r="CR40" s="236"/>
      <c r="CS40" s="236"/>
      <c r="CT40" s="236"/>
      <c r="CU40" s="236"/>
      <c r="CV40" s="236"/>
      <c r="CW40" s="236"/>
      <c r="CX40" s="236"/>
      <c r="CY40" s="236"/>
      <c r="CZ40" s="236"/>
      <c r="DA40" s="236"/>
      <c r="DB40" s="236"/>
      <c r="DD40" s="174">
        <f t="shared" si="1"/>
        <v>0</v>
      </c>
    </row>
    <row r="41" spans="1:112" ht="45" hidden="1" customHeight="1" x14ac:dyDescent="0.3">
      <c r="A41" s="235" t="str">
        <f>CONCATENATE("Паспорт на ",ФОРМА!B39)</f>
        <v xml:space="preserve">Паспорт на </v>
      </c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6" t="str">
        <f>CONCATENATE(" Зав.№ ",ФОРМА!C39)</f>
        <v xml:space="preserve"> Зав.№ </v>
      </c>
      <c r="AR41" s="236"/>
      <c r="AS41" s="236"/>
      <c r="AT41" s="236"/>
      <c r="AU41" s="236"/>
      <c r="AV41" s="236"/>
      <c r="AW41" s="236"/>
      <c r="AX41" s="236"/>
      <c r="AY41" s="236"/>
      <c r="AZ41" s="236"/>
      <c r="BA41" s="236"/>
      <c r="BB41" s="236"/>
      <c r="BC41" s="236"/>
      <c r="BD41" s="236"/>
      <c r="BE41" s="236"/>
      <c r="BF41" s="236"/>
      <c r="BG41" s="236"/>
      <c r="BH41" s="236"/>
      <c r="BI41" s="236"/>
      <c r="BJ41" s="236"/>
      <c r="BK41" s="236"/>
      <c r="BL41" s="236"/>
      <c r="BM41" s="236"/>
      <c r="BN41" s="236"/>
      <c r="BO41" s="236"/>
      <c r="BP41" s="236"/>
      <c r="BQ41" s="236"/>
      <c r="BR41" s="236"/>
      <c r="BS41" s="236"/>
      <c r="BT41" s="235">
        <v>1</v>
      </c>
      <c r="BU41" s="235"/>
      <c r="BV41" s="235"/>
      <c r="BW41" s="235"/>
      <c r="BX41" s="235"/>
      <c r="BY41" s="235"/>
      <c r="BZ41" s="235"/>
      <c r="CA41" s="235"/>
      <c r="CB41" s="235"/>
      <c r="CC41" s="235"/>
      <c r="CD41" s="236" t="s">
        <v>36</v>
      </c>
      <c r="CE41" s="236"/>
      <c r="CF41" s="236"/>
      <c r="CG41" s="236"/>
      <c r="CH41" s="236"/>
      <c r="CI41" s="236"/>
      <c r="CJ41" s="236"/>
      <c r="CK41" s="236"/>
      <c r="CL41" s="236"/>
      <c r="CM41" s="236"/>
      <c r="CN41" s="236"/>
      <c r="CO41" s="236"/>
      <c r="CP41" s="236"/>
      <c r="CQ41" s="236"/>
      <c r="CR41" s="236"/>
      <c r="CS41" s="236"/>
      <c r="CT41" s="236"/>
      <c r="CU41" s="236"/>
      <c r="CV41" s="236"/>
      <c r="CW41" s="236"/>
      <c r="CX41" s="236"/>
      <c r="CY41" s="236"/>
      <c r="CZ41" s="236"/>
      <c r="DA41" s="236"/>
      <c r="DB41" s="236"/>
      <c r="DD41" s="174">
        <f t="shared" si="1"/>
        <v>0</v>
      </c>
    </row>
    <row r="42" spans="1:112" ht="45" hidden="1" customHeight="1" x14ac:dyDescent="0.3">
      <c r="A42" s="235" t="str">
        <f>CONCATENATE("Паспорт на ",ФОРМА!B40)</f>
        <v xml:space="preserve">Паспорт на 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6" t="str">
        <f>CONCATENATE(" Зав.№ ",ФОРМА!C40)</f>
        <v xml:space="preserve"> Зав.№ </v>
      </c>
      <c r="AR42" s="236"/>
      <c r="AS42" s="236"/>
      <c r="AT42" s="236"/>
      <c r="AU42" s="236"/>
      <c r="AV42" s="236"/>
      <c r="AW42" s="236"/>
      <c r="AX42" s="236"/>
      <c r="AY42" s="236"/>
      <c r="AZ42" s="236"/>
      <c r="BA42" s="236"/>
      <c r="BB42" s="236"/>
      <c r="BC42" s="236"/>
      <c r="BD42" s="236"/>
      <c r="BE42" s="236"/>
      <c r="BF42" s="236"/>
      <c r="BG42" s="236"/>
      <c r="BH42" s="236"/>
      <c r="BI42" s="236"/>
      <c r="BJ42" s="236"/>
      <c r="BK42" s="236"/>
      <c r="BL42" s="236"/>
      <c r="BM42" s="236"/>
      <c r="BN42" s="236"/>
      <c r="BO42" s="236"/>
      <c r="BP42" s="236"/>
      <c r="BQ42" s="236"/>
      <c r="BR42" s="236"/>
      <c r="BS42" s="236"/>
      <c r="BT42" s="235">
        <v>1</v>
      </c>
      <c r="BU42" s="235"/>
      <c r="BV42" s="235"/>
      <c r="BW42" s="235"/>
      <c r="BX42" s="235"/>
      <c r="BY42" s="235"/>
      <c r="BZ42" s="235"/>
      <c r="CA42" s="235"/>
      <c r="CB42" s="235"/>
      <c r="CC42" s="235"/>
      <c r="CD42" s="236" t="s">
        <v>36</v>
      </c>
      <c r="CE42" s="236"/>
      <c r="CF42" s="236"/>
      <c r="CG42" s="236"/>
      <c r="CH42" s="236"/>
      <c r="CI42" s="236"/>
      <c r="CJ42" s="236"/>
      <c r="CK42" s="236"/>
      <c r="CL42" s="236"/>
      <c r="CM42" s="236"/>
      <c r="CN42" s="236"/>
      <c r="CO42" s="236"/>
      <c r="CP42" s="236"/>
      <c r="CQ42" s="236"/>
      <c r="CR42" s="236"/>
      <c r="CS42" s="236"/>
      <c r="CT42" s="236"/>
      <c r="CU42" s="236"/>
      <c r="CV42" s="236"/>
      <c r="CW42" s="236"/>
      <c r="CX42" s="236"/>
      <c r="CY42" s="236"/>
      <c r="CZ42" s="236"/>
      <c r="DA42" s="236"/>
      <c r="DB42" s="236"/>
      <c r="DD42" s="174">
        <f t="shared" si="1"/>
        <v>0</v>
      </c>
    </row>
    <row r="43" spans="1:112" ht="13.8" x14ac:dyDescent="0.25">
      <c r="DD43" s="174"/>
      <c r="DH43" s="9"/>
    </row>
    <row r="44" spans="1:112" ht="30" customHeight="1" x14ac:dyDescent="0.25">
      <c r="A44" s="204" t="s">
        <v>366</v>
      </c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L44" s="185"/>
      <c r="BM44" s="185"/>
      <c r="BN44" s="185"/>
      <c r="BO44" s="185"/>
      <c r="BP44" s="185"/>
      <c r="BQ44" s="185"/>
      <c r="BR44" s="185"/>
      <c r="BS44" s="185"/>
      <c r="BT44" s="185"/>
      <c r="BU44" s="185"/>
      <c r="BV44" s="185"/>
      <c r="BW44" s="185"/>
      <c r="BX44" s="185"/>
      <c r="BY44" s="185"/>
      <c r="BZ44" s="185"/>
      <c r="CA44" s="185"/>
      <c r="CH44" s="16"/>
      <c r="CI44" s="185" t="str">
        <f>ПОДПИСИ!D8</f>
        <v xml:space="preserve">А.В. Курбатов </v>
      </c>
      <c r="CJ44" s="185"/>
      <c r="CK44" s="185"/>
      <c r="CL44" s="185"/>
      <c r="CM44" s="185"/>
      <c r="CN44" s="185"/>
      <c r="CO44" s="185"/>
      <c r="CP44" s="185"/>
      <c r="CQ44" s="185"/>
      <c r="CR44" s="185"/>
      <c r="CS44" s="185"/>
      <c r="CT44" s="185"/>
      <c r="CU44" s="185"/>
      <c r="CV44" s="185"/>
      <c r="CW44" s="185"/>
      <c r="CX44" s="185"/>
      <c r="CY44" s="185"/>
      <c r="CZ44" s="185"/>
      <c r="DA44" s="185"/>
      <c r="DB44" s="185"/>
      <c r="DC44" s="16"/>
      <c r="DH44" s="9"/>
    </row>
    <row r="45" spans="1:112" s="11" customFormat="1" ht="10.199999999999999" x14ac:dyDescent="0.3">
      <c r="BL45" s="196" t="s">
        <v>29</v>
      </c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I45" s="189" t="s">
        <v>30</v>
      </c>
      <c r="CJ45" s="189"/>
      <c r="CK45" s="189"/>
      <c r="CL45" s="189"/>
      <c r="CM45" s="189"/>
      <c r="CN45" s="189"/>
      <c r="CO45" s="189"/>
      <c r="CP45" s="189"/>
      <c r="CQ45" s="189"/>
      <c r="CR45" s="189"/>
      <c r="CS45" s="189"/>
      <c r="CT45" s="189"/>
      <c r="CU45" s="189"/>
      <c r="CV45" s="189"/>
      <c r="CW45" s="189"/>
      <c r="CX45" s="189"/>
      <c r="CY45" s="189"/>
      <c r="CZ45" s="189"/>
      <c r="DA45" s="189"/>
      <c r="DB45" s="189"/>
    </row>
    <row r="46" spans="1:112" ht="30" customHeight="1" x14ac:dyDescent="0.25">
      <c r="A46" s="204" t="s">
        <v>367</v>
      </c>
      <c r="B46" s="204"/>
      <c r="C46" s="20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149"/>
      <c r="BC46" s="149"/>
      <c r="BD46" s="149"/>
      <c r="BE46" s="149"/>
      <c r="BL46" s="185"/>
      <c r="BM46" s="185"/>
      <c r="BN46" s="185"/>
      <c r="BO46" s="185"/>
      <c r="BP46" s="185"/>
      <c r="BQ46" s="185"/>
      <c r="BR46" s="185"/>
      <c r="BS46" s="185"/>
      <c r="BT46" s="185"/>
      <c r="BU46" s="185"/>
      <c r="BV46" s="185"/>
      <c r="BW46" s="185"/>
      <c r="BX46" s="185"/>
      <c r="BY46" s="185"/>
      <c r="BZ46" s="185"/>
      <c r="CA46" s="185"/>
      <c r="CH46" s="16"/>
      <c r="CI46" s="185" t="str">
        <f>ПОДПИСИ!D6</f>
        <v>А.Б. Казанцев</v>
      </c>
      <c r="CJ46" s="185"/>
      <c r="CK46" s="185"/>
      <c r="CL46" s="185"/>
      <c r="CM46" s="185"/>
      <c r="CN46" s="185"/>
      <c r="CO46" s="185"/>
      <c r="CP46" s="185"/>
      <c r="CQ46" s="185"/>
      <c r="CR46" s="185"/>
      <c r="CS46" s="185"/>
      <c r="CT46" s="185"/>
      <c r="CU46" s="185"/>
      <c r="CV46" s="185"/>
      <c r="CW46" s="185"/>
      <c r="CX46" s="185"/>
      <c r="CY46" s="185"/>
      <c r="CZ46" s="185"/>
      <c r="DA46" s="185"/>
      <c r="DB46" s="185"/>
      <c r="DH46" s="9"/>
    </row>
    <row r="47" spans="1:112" ht="13.8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BL47" s="196" t="s">
        <v>29</v>
      </c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H47" s="11"/>
      <c r="CI47" s="189" t="s">
        <v>30</v>
      </c>
      <c r="CJ47" s="189"/>
      <c r="CK47" s="189"/>
      <c r="CL47" s="189"/>
      <c r="CM47" s="189"/>
      <c r="CN47" s="189"/>
      <c r="CO47" s="189"/>
      <c r="CP47" s="189"/>
      <c r="CQ47" s="189"/>
      <c r="CR47" s="189"/>
      <c r="CS47" s="189"/>
      <c r="CT47" s="189"/>
      <c r="CU47" s="189"/>
      <c r="CV47" s="189"/>
      <c r="CW47" s="189"/>
      <c r="CX47" s="189"/>
      <c r="CY47" s="189"/>
      <c r="CZ47" s="189"/>
      <c r="DA47" s="189"/>
      <c r="DB47" s="189"/>
      <c r="DH47" s="82"/>
    </row>
    <row r="48" spans="1:112" ht="13.8" x14ac:dyDescent="0.25">
      <c r="DH48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3" spans="112:112" ht="13.8" x14ac:dyDescent="0.25">
      <c r="DH53" s="82"/>
    </row>
    <row r="54" spans="112:112" ht="13.8" x14ac:dyDescent="0.25">
      <c r="DH54" s="87"/>
    </row>
    <row r="55" spans="112:112" ht="13.8" x14ac:dyDescent="0.25">
      <c r="DH55" s="82"/>
    </row>
    <row r="56" spans="112:112" ht="13.8" x14ac:dyDescent="0.25">
      <c r="DH56" s="88"/>
    </row>
    <row r="57" spans="112:112" ht="13.8" x14ac:dyDescent="0.25">
      <c r="DH57" s="82"/>
    </row>
    <row r="58" spans="112:112" x14ac:dyDescent="0.3">
      <c r="DH58" s="89"/>
    </row>
    <row r="59" spans="112:112" ht="13.8" x14ac:dyDescent="0.25">
      <c r="DH59" s="82"/>
    </row>
    <row r="60" spans="112:112" ht="13.8" x14ac:dyDescent="0.25">
      <c r="DH60" s="88"/>
    </row>
    <row r="61" spans="112:112" ht="13.8" x14ac:dyDescent="0.25">
      <c r="DH61" s="82"/>
    </row>
    <row r="62" spans="112:112" ht="13.8" x14ac:dyDescent="0.25">
      <c r="DH62" s="87"/>
    </row>
    <row r="63" spans="112:112" ht="13.8" x14ac:dyDescent="0.25">
      <c r="DH63" s="82"/>
    </row>
    <row r="64" spans="112:112" ht="13.8" x14ac:dyDescent="0.25">
      <c r="DH64" s="87"/>
    </row>
    <row r="65" spans="112:112" ht="13.8" x14ac:dyDescent="0.25">
      <c r="DH65" s="82"/>
    </row>
    <row r="67" spans="112:112" ht="13.8" x14ac:dyDescent="0.25">
      <c r="DH67" s="82"/>
    </row>
    <row r="69" spans="112:112" ht="13.8" x14ac:dyDescent="0.25">
      <c r="DH69" s="82"/>
    </row>
    <row r="70" spans="112:112" ht="13.8" x14ac:dyDescent="0.25">
      <c r="DH70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  <row r="78" spans="112:112" ht="13.8" x14ac:dyDescent="0.25">
      <c r="DH78" s="82"/>
    </row>
    <row r="79" spans="112:112" ht="13.8" x14ac:dyDescent="0.25">
      <c r="DH79" s="82"/>
    </row>
    <row r="80" spans="112:112" ht="13.8" x14ac:dyDescent="0.25">
      <c r="DH80" s="82"/>
    </row>
    <row r="81" spans="112:112" ht="13.8" x14ac:dyDescent="0.25">
      <c r="DH81" s="82"/>
    </row>
    <row r="82" spans="112:112" ht="13.8" x14ac:dyDescent="0.25">
      <c r="DH82" s="82"/>
    </row>
    <row r="83" spans="112:112" ht="13.8" x14ac:dyDescent="0.25">
      <c r="DH83" s="82"/>
    </row>
  </sheetData>
  <autoFilter ref="DD14:DD42" xr:uid="{00000000-0001-0000-0500-000000000000}">
    <filterColumn colId="0">
      <filters>
        <filter val="1"/>
      </filters>
    </filterColumn>
  </autoFilter>
  <mergeCells count="145">
    <mergeCell ref="A41:AP41"/>
    <mergeCell ref="AQ41:BS41"/>
    <mergeCell ref="BT41:CC41"/>
    <mergeCell ref="CD41:DB41"/>
    <mergeCell ref="A42:AP42"/>
    <mergeCell ref="AQ42:BS42"/>
    <mergeCell ref="BT42:CC42"/>
    <mergeCell ref="CD42:DB42"/>
    <mergeCell ref="A39:AP39"/>
    <mergeCell ref="AQ39:BS39"/>
    <mergeCell ref="BT39:CC39"/>
    <mergeCell ref="CD39:DB39"/>
    <mergeCell ref="A40:AP40"/>
    <mergeCell ref="AQ40:BS40"/>
    <mergeCell ref="BT40:CC40"/>
    <mergeCell ref="CD40:DB40"/>
    <mergeCell ref="A37:AP37"/>
    <mergeCell ref="AQ37:BS37"/>
    <mergeCell ref="BT37:CC37"/>
    <mergeCell ref="CD37:DB37"/>
    <mergeCell ref="A38:AP38"/>
    <mergeCell ref="AQ38:BS38"/>
    <mergeCell ref="BT38:CC38"/>
    <mergeCell ref="CD38:DB38"/>
    <mergeCell ref="A35:AP35"/>
    <mergeCell ref="AQ35:BS35"/>
    <mergeCell ref="BT35:CC35"/>
    <mergeCell ref="CD35:DB35"/>
    <mergeCell ref="A36:AP36"/>
    <mergeCell ref="AQ36:BS36"/>
    <mergeCell ref="BT36:CC36"/>
    <mergeCell ref="CD36:DB36"/>
    <mergeCell ref="A33:AP33"/>
    <mergeCell ref="AQ33:BS33"/>
    <mergeCell ref="BT33:CC33"/>
    <mergeCell ref="CD33:DB33"/>
    <mergeCell ref="A34:AP34"/>
    <mergeCell ref="AQ34:BS34"/>
    <mergeCell ref="BT34:CC34"/>
    <mergeCell ref="CD34:DB34"/>
    <mergeCell ref="A31:AP31"/>
    <mergeCell ref="AQ31:BS31"/>
    <mergeCell ref="BT31:CC31"/>
    <mergeCell ref="CD31:DB31"/>
    <mergeCell ref="A32:AP32"/>
    <mergeCell ref="AQ32:BS32"/>
    <mergeCell ref="BT32:CC32"/>
    <mergeCell ref="CD32:DB32"/>
    <mergeCell ref="A29:AP29"/>
    <mergeCell ref="AQ29:BS29"/>
    <mergeCell ref="BT29:CC29"/>
    <mergeCell ref="CD29:DB29"/>
    <mergeCell ref="A30:AP30"/>
    <mergeCell ref="AQ30:BS30"/>
    <mergeCell ref="BT30:CC30"/>
    <mergeCell ref="CD30:DB30"/>
    <mergeCell ref="A27:AP27"/>
    <mergeCell ref="AQ27:BS27"/>
    <mergeCell ref="BT27:CC27"/>
    <mergeCell ref="CD27:DB27"/>
    <mergeCell ref="A28:AP28"/>
    <mergeCell ref="AQ28:BS28"/>
    <mergeCell ref="BT28:CC28"/>
    <mergeCell ref="CD28:DB28"/>
    <mergeCell ref="A25:AP25"/>
    <mergeCell ref="AQ25:BS25"/>
    <mergeCell ref="BT25:CC25"/>
    <mergeCell ref="CD25:DB25"/>
    <mergeCell ref="A26:AP26"/>
    <mergeCell ref="AQ26:BS26"/>
    <mergeCell ref="BT26:CC26"/>
    <mergeCell ref="CD26:DB26"/>
    <mergeCell ref="A23:AP23"/>
    <mergeCell ref="AQ23:BS23"/>
    <mergeCell ref="BT23:CC23"/>
    <mergeCell ref="CD23:DB23"/>
    <mergeCell ref="A24:AP24"/>
    <mergeCell ref="AQ24:BS24"/>
    <mergeCell ref="BT24:CC24"/>
    <mergeCell ref="CD24:DB24"/>
    <mergeCell ref="A21:AP21"/>
    <mergeCell ref="AQ21:BS21"/>
    <mergeCell ref="BT21:CC21"/>
    <mergeCell ref="CD21:DB21"/>
    <mergeCell ref="A22:AP22"/>
    <mergeCell ref="AQ22:BS22"/>
    <mergeCell ref="BT22:CC22"/>
    <mergeCell ref="CD22:DB22"/>
    <mergeCell ref="AQ19:BS19"/>
    <mergeCell ref="BT19:CC19"/>
    <mergeCell ref="CD19:DB19"/>
    <mergeCell ref="A20:AP20"/>
    <mergeCell ref="AQ20:BS20"/>
    <mergeCell ref="BT20:CC20"/>
    <mergeCell ref="CD20:DB20"/>
    <mergeCell ref="CD17:DB17"/>
    <mergeCell ref="A18:AP18"/>
    <mergeCell ref="AQ18:BS18"/>
    <mergeCell ref="BT18:CC18"/>
    <mergeCell ref="CD18:DB18"/>
    <mergeCell ref="BT14:CC14"/>
    <mergeCell ref="CD14:DB14"/>
    <mergeCell ref="A14:AP14"/>
    <mergeCell ref="AQ14:BS14"/>
    <mergeCell ref="A19:AP19"/>
    <mergeCell ref="A15:AP15"/>
    <mergeCell ref="AQ15:BS15"/>
    <mergeCell ref="BT15:CC15"/>
    <mergeCell ref="CD15:DB15"/>
    <mergeCell ref="A16:AP16"/>
    <mergeCell ref="AQ16:BS16"/>
    <mergeCell ref="BT16:CC16"/>
    <mergeCell ref="CD16:DB16"/>
    <mergeCell ref="A17:AP17"/>
    <mergeCell ref="AQ17:BS17"/>
    <mergeCell ref="BT17:CC17"/>
    <mergeCell ref="BL47:CA47"/>
    <mergeCell ref="CI47:DB47"/>
    <mergeCell ref="A44:BA44"/>
    <mergeCell ref="BL44:CA44"/>
    <mergeCell ref="CI44:DB44"/>
    <mergeCell ref="BL45:CA45"/>
    <mergeCell ref="CI45:DB45"/>
    <mergeCell ref="BL46:CA46"/>
    <mergeCell ref="CI46:DB46"/>
    <mergeCell ref="A46:BA46"/>
    <mergeCell ref="A13:DB13"/>
    <mergeCell ref="A10:AT10"/>
    <mergeCell ref="BA10:DB10"/>
    <mergeCell ref="A11:AT11"/>
    <mergeCell ref="BA11:DB11"/>
    <mergeCell ref="A12:AT12"/>
    <mergeCell ref="BA12:DB12"/>
    <mergeCell ref="A7:AT7"/>
    <mergeCell ref="BA7:DB7"/>
    <mergeCell ref="A8:AT8"/>
    <mergeCell ref="BA8:DB8"/>
    <mergeCell ref="A9:AT9"/>
    <mergeCell ref="BA9:DB9"/>
    <mergeCell ref="BC1:DB1"/>
    <mergeCell ref="CC4:DB4"/>
    <mergeCell ref="A5:AT5"/>
    <mergeCell ref="BA5:DB5"/>
    <mergeCell ref="A6:AT6"/>
    <mergeCell ref="BA6:DB6"/>
  </mergeCells>
  <conditionalFormatting sqref="A5:A12">
    <cfRule type="cellIs" dxfId="21" priority="6" operator="equal">
      <formula>0</formula>
    </cfRule>
  </conditionalFormatting>
  <conditionalFormatting sqref="AU5:BA12">
    <cfRule type="cellIs" dxfId="20" priority="1" operator="equal">
      <formula>0</formula>
    </cfRule>
  </conditionalFormatting>
  <conditionalFormatting sqref="CI44:DB44 CI46:DB46">
    <cfRule type="cellIs" dxfId="19" priority="7" operator="equal">
      <formula>0</formula>
    </cfRule>
  </conditionalFormatting>
  <conditionalFormatting sqref="DH2:DH7">
    <cfRule type="cellIs" dxfId="18" priority="3" operator="equal">
      <formula>0</formula>
    </cfRule>
  </conditionalFormatting>
  <conditionalFormatting sqref="DH9">
    <cfRule type="cellIs" dxfId="17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6" tint="0.79998168889431442"/>
    <pageSetUpPr fitToPage="1"/>
  </sheetPr>
  <dimension ref="A1:DH60"/>
  <sheetViews>
    <sheetView view="pageBreakPreview" zoomScale="55" zoomScaleNormal="85" zoomScaleSheetLayoutView="55" workbookViewId="0">
      <pane ySplit="2" topLeftCell="A3" activePane="bottomLeft" state="frozen"/>
      <selection activeCell="BC36" sqref="BC36"/>
      <selection pane="bottomLeft" activeCell="BC36" sqref="BC36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/>
      <c r="DD1"/>
      <c r="DE1"/>
      <c r="DF1"/>
      <c r="DH1" s="82"/>
    </row>
    <row r="2" spans="1:112" outlineLevel="1" x14ac:dyDescent="0.3">
      <c r="DB2" s="42" t="s">
        <v>19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26" t="str">
        <f>ФОРМА!B11</f>
        <v>15.11.2024 г.</v>
      </c>
      <c r="CD4" s="226"/>
      <c r="CE4" s="226"/>
      <c r="CF4" s="226"/>
      <c r="CG4" s="226"/>
      <c r="CH4" s="226"/>
      <c r="CI4" s="226"/>
      <c r="CJ4" s="226"/>
      <c r="CK4" s="226"/>
      <c r="CL4" s="226"/>
      <c r="CM4" s="226"/>
      <c r="CN4" s="226"/>
      <c r="CO4" s="226"/>
      <c r="CP4" s="226"/>
      <c r="CQ4" s="226"/>
      <c r="CR4" s="226"/>
      <c r="CS4" s="226"/>
      <c r="CT4" s="226"/>
      <c r="CU4" s="226"/>
      <c r="CV4" s="226"/>
      <c r="CW4" s="226"/>
      <c r="CX4" s="226"/>
      <c r="CY4" s="226"/>
      <c r="CZ4" s="226"/>
      <c r="DA4" s="226"/>
      <c r="DB4" s="226"/>
      <c r="DH4" s="73"/>
    </row>
    <row r="5" spans="1:112" ht="13.8" outlineLevel="1" x14ac:dyDescent="0.2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BA5" s="194" t="str">
        <f>ФОРМА!B2</f>
        <v>ПАО "Россети Ленэнерго"</v>
      </c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H5" s="83"/>
    </row>
    <row r="6" spans="1:112" s="39" customFormat="1" ht="15" customHeight="1" outlineLevel="1" x14ac:dyDescent="0.25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1"/>
      <c r="AV6" s="11"/>
      <c r="AW6" s="11"/>
      <c r="AX6" s="11"/>
      <c r="AY6" s="11"/>
      <c r="AZ6" s="11"/>
      <c r="BA6" s="189" t="s">
        <v>2</v>
      </c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89"/>
      <c r="BV6" s="189"/>
      <c r="BW6" s="189"/>
      <c r="BX6" s="189"/>
      <c r="BY6" s="189"/>
      <c r="BZ6" s="189"/>
      <c r="CA6" s="189"/>
      <c r="CB6" s="189"/>
      <c r="CC6" s="189"/>
      <c r="CD6" s="189"/>
      <c r="CE6" s="189"/>
      <c r="CF6" s="189"/>
      <c r="CG6" s="189"/>
      <c r="CH6" s="189"/>
      <c r="CI6" s="189"/>
      <c r="CJ6" s="189"/>
      <c r="CK6" s="189"/>
      <c r="CL6" s="189"/>
      <c r="CM6" s="189"/>
      <c r="CN6" s="189"/>
      <c r="CO6" s="189"/>
      <c r="CP6" s="189"/>
      <c r="CQ6" s="189"/>
      <c r="CR6" s="189"/>
      <c r="CS6" s="189"/>
      <c r="CT6" s="189"/>
      <c r="CU6" s="189"/>
      <c r="CV6" s="189"/>
      <c r="CW6" s="189"/>
      <c r="CX6" s="189"/>
      <c r="CY6" s="189"/>
      <c r="CZ6" s="189"/>
      <c r="DA6" s="189"/>
      <c r="DB6" s="189"/>
      <c r="DH6" s="73"/>
    </row>
    <row r="7" spans="1:112" ht="13.8" outlineLevel="1" x14ac:dyDescent="0.25">
      <c r="A7" s="185" t="str">
        <f>ФОРМА!B4</f>
        <v>ООО "ЭНЕРГОСТРИМ"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BA7" s="194" t="str">
        <f>ФОРМА!B3</f>
        <v>ООО "ЭНЕРГОСТРИМ"</v>
      </c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H7" s="83" t="str">
        <f>BA7</f>
        <v>ООО "ЭНЕРГОСТРИМ"</v>
      </c>
    </row>
    <row r="8" spans="1:112" ht="15" customHeight="1" outlineLevel="1" x14ac:dyDescent="0.25">
      <c r="A8" s="189" t="s">
        <v>27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1"/>
      <c r="AV8" s="11"/>
      <c r="AW8" s="11"/>
      <c r="AX8" s="11"/>
      <c r="AY8" s="11"/>
      <c r="AZ8" s="11"/>
      <c r="BA8" s="189" t="s">
        <v>146</v>
      </c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9"/>
      <c r="BV8" s="189"/>
      <c r="BW8" s="189"/>
      <c r="BX8" s="189"/>
      <c r="BY8" s="189"/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H8" s="81"/>
    </row>
    <row r="9" spans="1:112" ht="105" customHeight="1" outlineLevel="1" x14ac:dyDescent="0.25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1"/>
      <c r="AV9" s="11"/>
      <c r="AW9" s="11"/>
      <c r="AX9" s="11"/>
      <c r="AY9" s="11"/>
      <c r="AZ9" s="11"/>
      <c r="BA9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H9" s="84" t="str">
        <f>BA9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10" spans="1:112" ht="14.4" customHeight="1" outlineLevel="1" x14ac:dyDescent="0.3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1"/>
      <c r="AV10" s="11"/>
      <c r="AW10" s="11"/>
      <c r="AX10" s="11"/>
      <c r="AY10" s="11"/>
      <c r="AZ10" s="11"/>
      <c r="BA10" s="189" t="s">
        <v>23</v>
      </c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  <c r="CX10" s="189"/>
      <c r="CY10" s="189"/>
      <c r="CZ10" s="189"/>
      <c r="DA10" s="189"/>
      <c r="DB10" s="189"/>
    </row>
    <row r="11" spans="1:112" ht="13.8" outlineLevel="1" x14ac:dyDescent="0.25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BA11" s="195" t="str">
        <f>ФОРМА!B11</f>
        <v>15.11.2024 г.</v>
      </c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  <c r="CV11" s="195"/>
      <c r="CW11" s="195"/>
      <c r="CX11" s="195"/>
      <c r="CY11" s="195"/>
      <c r="CZ11" s="195"/>
      <c r="DA11" s="195"/>
      <c r="DB11" s="195"/>
      <c r="DC11" s="41"/>
      <c r="DH11" s="82"/>
    </row>
    <row r="12" spans="1:112" ht="14.4" customHeight="1" outlineLevel="1" x14ac:dyDescent="0.3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1"/>
      <c r="AV12" s="11"/>
      <c r="AW12" s="11"/>
      <c r="AX12" s="11"/>
      <c r="AY12" s="11"/>
      <c r="AZ12" s="11"/>
      <c r="BA12" s="189" t="s">
        <v>3</v>
      </c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</row>
    <row r="13" spans="1:112" ht="30" customHeight="1" x14ac:dyDescent="0.3">
      <c r="A13" s="240" t="s">
        <v>160</v>
      </c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241"/>
      <c r="BQ13" s="241"/>
      <c r="BR13" s="241"/>
      <c r="BS13" s="241"/>
      <c r="BT13" s="241"/>
      <c r="BU13" s="241"/>
      <c r="BV13" s="241"/>
      <c r="BW13" s="241"/>
      <c r="BX13" s="241"/>
      <c r="BY13" s="241"/>
      <c r="BZ13" s="241"/>
      <c r="CA13" s="241"/>
      <c r="CB13" s="241"/>
      <c r="CC13" s="241"/>
      <c r="CD13" s="241"/>
      <c r="CE13" s="241"/>
      <c r="CF13" s="241"/>
      <c r="CG13" s="241"/>
      <c r="CH13" s="241"/>
      <c r="CI13" s="241"/>
      <c r="CJ13" s="241"/>
      <c r="CK13" s="241"/>
      <c r="CL13" s="241"/>
      <c r="CM13" s="241"/>
      <c r="CN13" s="241"/>
      <c r="CO13" s="241"/>
      <c r="CP13" s="241"/>
      <c r="CQ13" s="241"/>
      <c r="CR13" s="241"/>
      <c r="CS13" s="241"/>
      <c r="CT13" s="241"/>
      <c r="CU13" s="241"/>
      <c r="CV13" s="241"/>
      <c r="CW13" s="241"/>
      <c r="CX13" s="241"/>
      <c r="CY13" s="241"/>
      <c r="CZ13" s="241"/>
      <c r="DA13" s="241"/>
      <c r="DB13" s="241"/>
    </row>
    <row r="14" spans="1:112" ht="15" customHeight="1" x14ac:dyDescent="0.3">
      <c r="A14" s="224" t="s">
        <v>10</v>
      </c>
      <c r="B14" s="220"/>
      <c r="C14" s="220"/>
      <c r="D14" s="220"/>
      <c r="E14" s="220"/>
      <c r="F14" s="220"/>
      <c r="G14" s="220"/>
      <c r="H14" s="220"/>
      <c r="I14" s="221"/>
      <c r="J14" s="248" t="s">
        <v>20</v>
      </c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50"/>
      <c r="AP14" s="217" t="s">
        <v>21</v>
      </c>
      <c r="AQ14" s="218"/>
      <c r="AR14" s="218"/>
      <c r="AS14" s="218"/>
      <c r="AT14" s="218"/>
      <c r="AU14" s="218"/>
      <c r="AV14" s="218"/>
      <c r="AW14" s="218"/>
      <c r="AX14" s="218"/>
      <c r="AY14" s="218"/>
      <c r="AZ14" s="218"/>
      <c r="BA14" s="218"/>
      <c r="BB14" s="218"/>
      <c r="BC14" s="218"/>
      <c r="BD14" s="218"/>
      <c r="BE14" s="218"/>
      <c r="BF14" s="218"/>
      <c r="BG14" s="218"/>
      <c r="BH14" s="218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/>
      <c r="BT14" s="218"/>
      <c r="BU14" s="219"/>
      <c r="BV14" s="242" t="s">
        <v>22</v>
      </c>
      <c r="BW14" s="243"/>
      <c r="BX14" s="243"/>
      <c r="BY14" s="243"/>
      <c r="BZ14" s="243"/>
      <c r="CA14" s="243"/>
      <c r="CB14" s="243"/>
      <c r="CC14" s="243"/>
      <c r="CD14" s="243"/>
      <c r="CE14" s="243"/>
      <c r="CF14" s="243"/>
      <c r="CG14" s="243"/>
      <c r="CH14" s="243"/>
      <c r="CI14" s="243"/>
      <c r="CJ14" s="243"/>
      <c r="CK14" s="243"/>
      <c r="CL14" s="243"/>
      <c r="CM14" s="243"/>
      <c r="CN14" s="243"/>
      <c r="CO14" s="243"/>
      <c r="CP14" s="243"/>
      <c r="CQ14" s="243"/>
      <c r="CR14" s="243"/>
      <c r="CS14" s="243"/>
      <c r="CT14" s="243"/>
      <c r="CU14" s="243"/>
      <c r="CV14" s="243"/>
      <c r="CW14" s="243"/>
      <c r="CX14" s="243"/>
      <c r="CY14" s="243"/>
      <c r="CZ14" s="243"/>
      <c r="DA14" s="243"/>
      <c r="DB14" s="244"/>
    </row>
    <row r="15" spans="1:112" ht="15.75" customHeight="1" x14ac:dyDescent="0.3">
      <c r="A15" s="225" t="s">
        <v>11</v>
      </c>
      <c r="B15" s="222"/>
      <c r="C15" s="222"/>
      <c r="D15" s="222"/>
      <c r="E15" s="222"/>
      <c r="F15" s="222"/>
      <c r="G15" s="222"/>
      <c r="H15" s="222"/>
      <c r="I15" s="223"/>
      <c r="J15" s="251"/>
      <c r="K15" s="252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  <c r="AA15" s="252"/>
      <c r="AB15" s="252"/>
      <c r="AC15" s="252"/>
      <c r="AD15" s="252"/>
      <c r="AE15" s="252"/>
      <c r="AF15" s="252"/>
      <c r="AG15" s="252"/>
      <c r="AH15" s="252"/>
      <c r="AI15" s="252"/>
      <c r="AJ15" s="252"/>
      <c r="AK15" s="252"/>
      <c r="AL15" s="252"/>
      <c r="AM15" s="252"/>
      <c r="AN15" s="252"/>
      <c r="AO15" s="253"/>
      <c r="AP15" s="217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9"/>
      <c r="BV15" s="245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46"/>
      <c r="CT15" s="246"/>
      <c r="CU15" s="246"/>
      <c r="CV15" s="246"/>
      <c r="CW15" s="246"/>
      <c r="CX15" s="246"/>
      <c r="CY15" s="246"/>
      <c r="CZ15" s="246"/>
      <c r="DA15" s="246"/>
      <c r="DB15" s="247"/>
    </row>
    <row r="16" spans="1:112" ht="12.6" customHeight="1" x14ac:dyDescent="0.3">
      <c r="A16" s="216"/>
      <c r="B16" s="216"/>
      <c r="C16" s="216"/>
      <c r="D16" s="216"/>
      <c r="E16" s="216"/>
      <c r="F16" s="216"/>
      <c r="G16" s="216"/>
      <c r="H16" s="216"/>
      <c r="I16" s="216"/>
      <c r="J16" s="233" t="s">
        <v>94</v>
      </c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16" t="s">
        <v>37</v>
      </c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 t="s">
        <v>37</v>
      </c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  <c r="CG16" s="216"/>
      <c r="CH16" s="216"/>
      <c r="CI16" s="216"/>
      <c r="CJ16" s="216"/>
      <c r="CK16" s="216"/>
      <c r="CL16" s="216"/>
      <c r="CM16" s="216"/>
      <c r="CN16" s="216"/>
      <c r="CO16" s="216"/>
      <c r="CP16" s="216"/>
      <c r="CQ16" s="216"/>
      <c r="CR16" s="216"/>
      <c r="CS16" s="216"/>
      <c r="CT16" s="216"/>
      <c r="CU16" s="216"/>
      <c r="CV16" s="216"/>
      <c r="CW16" s="216"/>
      <c r="CX16" s="216"/>
      <c r="CY16" s="216"/>
      <c r="CZ16" s="216"/>
      <c r="DA16" s="216"/>
      <c r="DB16" s="216"/>
    </row>
    <row r="17" spans="1:112" ht="12.6" customHeight="1" x14ac:dyDescent="0.3">
      <c r="A17" s="216"/>
      <c r="B17" s="216"/>
      <c r="C17" s="216"/>
      <c r="D17" s="216"/>
      <c r="E17" s="216"/>
      <c r="F17" s="216"/>
      <c r="G17" s="216"/>
      <c r="H17" s="216"/>
      <c r="I17" s="216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216"/>
      <c r="CQ17" s="216"/>
      <c r="CR17" s="216"/>
      <c r="CS17" s="216"/>
      <c r="CT17" s="216"/>
      <c r="CU17" s="216"/>
      <c r="CV17" s="216"/>
      <c r="CW17" s="216"/>
      <c r="CX17" s="216"/>
      <c r="CY17" s="216"/>
      <c r="CZ17" s="216"/>
      <c r="DA17" s="216"/>
      <c r="DB17" s="216"/>
    </row>
    <row r="18" spans="1:112" ht="13.8" x14ac:dyDescent="0.25">
      <c r="DH18" s="86"/>
    </row>
    <row r="19" spans="1:112" ht="5.25" customHeight="1" x14ac:dyDescent="0.25">
      <c r="DH19" s="82"/>
    </row>
    <row r="20" spans="1:112" ht="13.8" x14ac:dyDescent="0.25">
      <c r="DH20" s="9"/>
    </row>
    <row r="21" spans="1:112" ht="54" customHeight="1" x14ac:dyDescent="0.25">
      <c r="A21" s="204" t="s">
        <v>366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H21" s="16"/>
      <c r="CI21" s="185" t="str">
        <f>ПОДПИСИ!D8</f>
        <v xml:space="preserve">А.В. Курбатов </v>
      </c>
      <c r="CJ21" s="185"/>
      <c r="CK21" s="185"/>
      <c r="CL21" s="185"/>
      <c r="CM21" s="185"/>
      <c r="CN21" s="185"/>
      <c r="CO21" s="185"/>
      <c r="CP21" s="185"/>
      <c r="CQ21" s="185"/>
      <c r="CR21" s="185"/>
      <c r="CS21" s="185"/>
      <c r="CT21" s="185"/>
      <c r="CU21" s="185"/>
      <c r="CV21" s="185"/>
      <c r="CW21" s="185"/>
      <c r="CX21" s="185"/>
      <c r="CY21" s="185"/>
      <c r="CZ21" s="185"/>
      <c r="DA21" s="185"/>
      <c r="DB21" s="185"/>
      <c r="DC21" s="16"/>
      <c r="DH21" s="9"/>
    </row>
    <row r="22" spans="1:112" s="11" customFormat="1" ht="10.199999999999999" x14ac:dyDescent="0.3">
      <c r="BL22" s="196" t="s">
        <v>29</v>
      </c>
      <c r="BM22" s="196"/>
      <c r="BN22" s="196"/>
      <c r="BO22" s="196"/>
      <c r="BP22" s="196"/>
      <c r="BQ22" s="196"/>
      <c r="BR22" s="196"/>
      <c r="BS22" s="196"/>
      <c r="BT22" s="196"/>
      <c r="BU22" s="196"/>
      <c r="BV22" s="196"/>
      <c r="BW22" s="196"/>
      <c r="BX22" s="196"/>
      <c r="BY22" s="196"/>
      <c r="BZ22" s="196"/>
      <c r="CA22" s="196"/>
      <c r="CI22" s="189" t="s">
        <v>30</v>
      </c>
      <c r="CJ22" s="189"/>
      <c r="CK22" s="189"/>
      <c r="CL22" s="189"/>
      <c r="CM22" s="189"/>
      <c r="CN22" s="189"/>
      <c r="CO22" s="189"/>
      <c r="CP22" s="189"/>
      <c r="CQ22" s="189"/>
      <c r="CR22" s="189"/>
      <c r="CS22" s="189"/>
      <c r="CT22" s="189"/>
      <c r="CU22" s="189"/>
      <c r="CV22" s="189"/>
      <c r="CW22" s="189"/>
      <c r="CX22" s="189"/>
      <c r="CY22" s="189"/>
      <c r="CZ22" s="189"/>
      <c r="DA22" s="189"/>
      <c r="DB22" s="189"/>
    </row>
    <row r="23" spans="1:112" ht="53.25" customHeight="1" x14ac:dyDescent="0.25">
      <c r="A23" s="204" t="s">
        <v>367</v>
      </c>
      <c r="B23" s="204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149"/>
      <c r="BB23" s="149"/>
      <c r="BC23" s="149"/>
      <c r="BD23" s="149"/>
      <c r="BE23" s="149"/>
      <c r="BL23" s="185"/>
      <c r="BM23" s="185"/>
      <c r="BN23" s="185"/>
      <c r="BO23" s="185"/>
      <c r="BP23" s="185"/>
      <c r="BQ23" s="185"/>
      <c r="BR23" s="185"/>
      <c r="BS23" s="185"/>
      <c r="BT23" s="185"/>
      <c r="BU23" s="185"/>
      <c r="BV23" s="185"/>
      <c r="BW23" s="185"/>
      <c r="BX23" s="185"/>
      <c r="BY23" s="185"/>
      <c r="BZ23" s="185"/>
      <c r="CA23" s="185"/>
      <c r="CH23" s="16"/>
      <c r="CI23" s="185" t="str">
        <f>ПОДПИСИ!D6</f>
        <v>А.Б. Казанцев</v>
      </c>
      <c r="CJ23" s="185"/>
      <c r="CK23" s="185"/>
      <c r="CL23" s="185"/>
      <c r="CM23" s="185"/>
      <c r="CN23" s="185"/>
      <c r="CO23" s="185"/>
      <c r="CP23" s="185"/>
      <c r="CQ23" s="185"/>
      <c r="CR23" s="185"/>
      <c r="CS23" s="185"/>
      <c r="CT23" s="185"/>
      <c r="CU23" s="185"/>
      <c r="CV23" s="185"/>
      <c r="CW23" s="185"/>
      <c r="CX23" s="185"/>
      <c r="CY23" s="185"/>
      <c r="CZ23" s="185"/>
      <c r="DA23" s="185"/>
      <c r="DB23" s="185"/>
      <c r="DH23" s="9"/>
    </row>
    <row r="24" spans="1:112" ht="13.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BL24" s="196" t="s">
        <v>29</v>
      </c>
      <c r="BM24" s="196"/>
      <c r="BN24" s="196"/>
      <c r="BO24" s="196"/>
      <c r="BP24" s="196"/>
      <c r="BQ24" s="196"/>
      <c r="BR24" s="196"/>
      <c r="BS24" s="196"/>
      <c r="BT24" s="196"/>
      <c r="BU24" s="196"/>
      <c r="BV24" s="196"/>
      <c r="BW24" s="196"/>
      <c r="BX24" s="196"/>
      <c r="BY24" s="196"/>
      <c r="BZ24" s="196"/>
      <c r="CA24" s="196"/>
      <c r="CH24" s="11"/>
      <c r="CI24" s="189" t="s">
        <v>30</v>
      </c>
      <c r="CJ24" s="189"/>
      <c r="CK24" s="189"/>
      <c r="CL24" s="189"/>
      <c r="CM24" s="189"/>
      <c r="CN24" s="189"/>
      <c r="CO24" s="189"/>
      <c r="CP24" s="189"/>
      <c r="CQ24" s="189"/>
      <c r="CR24" s="189"/>
      <c r="CS24" s="189"/>
      <c r="CT24" s="189"/>
      <c r="CU24" s="189"/>
      <c r="CV24" s="189"/>
      <c r="CW24" s="189"/>
      <c r="CX24" s="189"/>
      <c r="CY24" s="189"/>
      <c r="CZ24" s="189"/>
      <c r="DA24" s="189"/>
      <c r="DB24" s="189"/>
      <c r="DH24" s="82"/>
    </row>
    <row r="25" spans="1:112" ht="13.8" x14ac:dyDescent="0.25">
      <c r="DH25" s="82"/>
    </row>
    <row r="26" spans="1:112" ht="13.8" x14ac:dyDescent="0.25">
      <c r="DH26" s="82"/>
    </row>
    <row r="27" spans="1:112" ht="13.8" x14ac:dyDescent="0.25">
      <c r="DH27" s="82"/>
    </row>
    <row r="28" spans="1:112" ht="13.8" x14ac:dyDescent="0.25">
      <c r="DH28" s="82"/>
    </row>
    <row r="30" spans="1:112" ht="13.8" x14ac:dyDescent="0.25">
      <c r="DH30" s="82"/>
    </row>
    <row r="31" spans="1:112" ht="13.8" x14ac:dyDescent="0.25">
      <c r="DH31" s="87"/>
    </row>
    <row r="32" spans="1:112" ht="13.8" x14ac:dyDescent="0.25">
      <c r="DH32" s="82"/>
    </row>
    <row r="33" spans="112:112" ht="13.8" x14ac:dyDescent="0.25">
      <c r="DH33" s="88"/>
    </row>
    <row r="34" spans="112:112" ht="13.8" x14ac:dyDescent="0.25">
      <c r="DH34" s="82"/>
    </row>
    <row r="35" spans="112:112" x14ac:dyDescent="0.3">
      <c r="DH35" s="89"/>
    </row>
    <row r="36" spans="112:112" ht="13.8" x14ac:dyDescent="0.25">
      <c r="DH36" s="82"/>
    </row>
    <row r="37" spans="112:112" ht="13.8" x14ac:dyDescent="0.25">
      <c r="DH37" s="88"/>
    </row>
    <row r="38" spans="112:112" ht="13.8" x14ac:dyDescent="0.25">
      <c r="DH38" s="82"/>
    </row>
    <row r="39" spans="112:112" ht="13.8" x14ac:dyDescent="0.25">
      <c r="DH39" s="87"/>
    </row>
    <row r="40" spans="112:112" ht="13.8" x14ac:dyDescent="0.25">
      <c r="DH40" s="82"/>
    </row>
    <row r="41" spans="112:112" ht="13.8" x14ac:dyDescent="0.25">
      <c r="DH41" s="87"/>
    </row>
    <row r="42" spans="112:112" ht="13.8" x14ac:dyDescent="0.25">
      <c r="DH42" s="82"/>
    </row>
    <row r="44" spans="112:112" ht="13.8" x14ac:dyDescent="0.25">
      <c r="DH44" s="82"/>
    </row>
    <row r="46" spans="112:112" ht="13.8" x14ac:dyDescent="0.25">
      <c r="DH46" s="82"/>
    </row>
    <row r="47" spans="112:112" ht="13.8" x14ac:dyDescent="0.25">
      <c r="DH47" s="82"/>
    </row>
    <row r="49" spans="112:112" ht="13.8" x14ac:dyDescent="0.25">
      <c r="DH49" s="82"/>
    </row>
    <row r="50" spans="112:112" ht="13.8" x14ac:dyDescent="0.25">
      <c r="DH50" s="82"/>
    </row>
    <row r="51" spans="112:112" ht="13.8" x14ac:dyDescent="0.25">
      <c r="DH51" s="82"/>
    </row>
    <row r="52" spans="112:112" ht="13.8" x14ac:dyDescent="0.25">
      <c r="DH52" s="82"/>
    </row>
    <row r="53" spans="112:112" ht="13.8" x14ac:dyDescent="0.25">
      <c r="DH53" s="82"/>
    </row>
    <row r="54" spans="112:112" ht="13.8" x14ac:dyDescent="0.25">
      <c r="DH54" s="82"/>
    </row>
    <row r="55" spans="112:112" ht="13.8" x14ac:dyDescent="0.25">
      <c r="DH55" s="82"/>
    </row>
    <row r="56" spans="112:112" ht="13.8" x14ac:dyDescent="0.25">
      <c r="DH56" s="82"/>
    </row>
    <row r="57" spans="112:112" ht="13.8" x14ac:dyDescent="0.25">
      <c r="DH57" s="82"/>
    </row>
    <row r="58" spans="112:112" ht="13.8" x14ac:dyDescent="0.25">
      <c r="DH58" s="82"/>
    </row>
    <row r="59" spans="112:112" ht="13.8" x14ac:dyDescent="0.25">
      <c r="DH59" s="82"/>
    </row>
    <row r="60" spans="112:112" ht="13.8" x14ac:dyDescent="0.25">
      <c r="DH60" s="82"/>
    </row>
  </sheetData>
  <mergeCells count="38">
    <mergeCell ref="BL24:CA24"/>
    <mergeCell ref="CI24:DB24"/>
    <mergeCell ref="A16:I17"/>
    <mergeCell ref="J16:AO17"/>
    <mergeCell ref="AP16:BU17"/>
    <mergeCell ref="BV16:DB17"/>
    <mergeCell ref="A21:BA21"/>
    <mergeCell ref="BL21:CA21"/>
    <mergeCell ref="CI21:DB21"/>
    <mergeCell ref="BL22:CA22"/>
    <mergeCell ref="CI22:DB22"/>
    <mergeCell ref="BL23:CA23"/>
    <mergeCell ref="CI23:DB23"/>
    <mergeCell ref="A23:AZ23"/>
    <mergeCell ref="A13:DB13"/>
    <mergeCell ref="A14:I14"/>
    <mergeCell ref="AP14:BU15"/>
    <mergeCell ref="BV14:DB15"/>
    <mergeCell ref="A15:I15"/>
    <mergeCell ref="J14:AO15"/>
    <mergeCell ref="A10:AT10"/>
    <mergeCell ref="BA10:DB10"/>
    <mergeCell ref="A11:AT11"/>
    <mergeCell ref="BA11:DB11"/>
    <mergeCell ref="A12:AT12"/>
    <mergeCell ref="BA12:DB12"/>
    <mergeCell ref="A7:AT7"/>
    <mergeCell ref="BA7:DB7"/>
    <mergeCell ref="A8:AT8"/>
    <mergeCell ref="BA8:DB8"/>
    <mergeCell ref="A9:AT9"/>
    <mergeCell ref="BA9:DB9"/>
    <mergeCell ref="BC1:DB1"/>
    <mergeCell ref="CC4:DB4"/>
    <mergeCell ref="A5:AT5"/>
    <mergeCell ref="BA5:DB5"/>
    <mergeCell ref="A6:AT6"/>
    <mergeCell ref="BA6:DB6"/>
  </mergeCells>
  <conditionalFormatting sqref="A5:A12">
    <cfRule type="cellIs" dxfId="16" priority="6" operator="equal">
      <formula>0</formula>
    </cfRule>
  </conditionalFormatting>
  <conditionalFormatting sqref="AU5:BA12">
    <cfRule type="cellIs" dxfId="15" priority="1" operator="equal">
      <formula>0</formula>
    </cfRule>
  </conditionalFormatting>
  <conditionalFormatting sqref="CI21:DB21 CI23:DB23">
    <cfRule type="cellIs" dxfId="14" priority="7" operator="equal">
      <formula>0</formula>
    </cfRule>
  </conditionalFormatting>
  <conditionalFormatting sqref="DH2:DH7">
    <cfRule type="cellIs" dxfId="13" priority="3" operator="equal">
      <formula>0</formula>
    </cfRule>
  </conditionalFormatting>
  <conditionalFormatting sqref="DH9">
    <cfRule type="cellIs" dxfId="12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>
    <tabColor theme="6" tint="0.79998168889431442"/>
    <pageSetUpPr fitToPage="1"/>
  </sheetPr>
  <dimension ref="A1:DH77"/>
  <sheetViews>
    <sheetView view="pageBreakPreview" zoomScale="70" zoomScaleNormal="85" zoomScaleSheetLayoutView="70" workbookViewId="0">
      <pane ySplit="2" topLeftCell="A21" activePane="bottomLeft" state="frozen"/>
      <selection activeCell="BC36" sqref="BC36"/>
      <selection pane="bottomLeft" activeCell="DD31" sqref="DD31"/>
    </sheetView>
  </sheetViews>
  <sheetFormatPr defaultColWidth="9.109375" defaultRowHeight="14.4" outlineLevelRow="1" x14ac:dyDescent="0.3"/>
  <cols>
    <col min="1" max="72" width="0.88671875" style="9" customWidth="1"/>
    <col min="73" max="73" width="2.44140625" style="9" customWidth="1"/>
    <col min="74" max="105" width="0.88671875" style="9" customWidth="1"/>
    <col min="106" max="106" width="1.4414062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/>
      <c r="DD1"/>
      <c r="DE1"/>
      <c r="DF1"/>
      <c r="DH1" s="82"/>
    </row>
    <row r="2" spans="1:112" outlineLevel="1" x14ac:dyDescent="0.3">
      <c r="DB2" s="42" t="s">
        <v>377</v>
      </c>
      <c r="DC2"/>
      <c r="DD2"/>
      <c r="DE2"/>
      <c r="DF2"/>
      <c r="DH2" s="73"/>
    </row>
    <row r="3" spans="1:112" ht="13.8" outlineLevel="1" x14ac:dyDescent="0.25">
      <c r="DB3" s="42" t="s">
        <v>145</v>
      </c>
      <c r="DH3" s="83"/>
    </row>
    <row r="4" spans="1:112" ht="13.8" outlineLevel="1" x14ac:dyDescent="0.25">
      <c r="CC4" s="226" t="str">
        <f>ФОРМА!B11</f>
        <v>15.11.2024 г.</v>
      </c>
      <c r="CD4" s="226"/>
      <c r="CE4" s="226"/>
      <c r="CF4" s="226"/>
      <c r="CG4" s="226"/>
      <c r="CH4" s="226"/>
      <c r="CI4" s="226"/>
      <c r="CJ4" s="226"/>
      <c r="CK4" s="226"/>
      <c r="CL4" s="226"/>
      <c r="CM4" s="226"/>
      <c r="CN4" s="226"/>
      <c r="CO4" s="226"/>
      <c r="CP4" s="226"/>
      <c r="CQ4" s="226"/>
      <c r="CR4" s="226"/>
      <c r="CS4" s="226"/>
      <c r="CT4" s="226"/>
      <c r="CU4" s="226"/>
      <c r="CV4" s="226"/>
      <c r="CW4" s="226"/>
      <c r="CX4" s="226"/>
      <c r="CY4" s="226"/>
      <c r="CZ4" s="226"/>
      <c r="DA4" s="226"/>
      <c r="DB4" s="226"/>
      <c r="DH4" s="73"/>
    </row>
    <row r="5" spans="1:112" ht="13.8" outlineLevel="1" x14ac:dyDescent="0.25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BA5" s="194" t="str">
        <f>ФОРМА!B2</f>
        <v>ПАО "Россети Ленэнерго"</v>
      </c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H5" s="83"/>
    </row>
    <row r="6" spans="1:112" s="39" customFormat="1" ht="15" customHeight="1" outlineLevel="1" x14ac:dyDescent="0.25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1"/>
      <c r="AV6" s="11"/>
      <c r="AW6" s="11"/>
      <c r="AX6" s="11"/>
      <c r="AY6" s="11"/>
      <c r="AZ6" s="11"/>
      <c r="BA6" s="189" t="s">
        <v>2</v>
      </c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89"/>
      <c r="BV6" s="189"/>
      <c r="BW6" s="189"/>
      <c r="BX6" s="189"/>
      <c r="BY6" s="189"/>
      <c r="BZ6" s="189"/>
      <c r="CA6" s="189"/>
      <c r="CB6" s="189"/>
      <c r="CC6" s="189"/>
      <c r="CD6" s="189"/>
      <c r="CE6" s="189"/>
      <c r="CF6" s="189"/>
      <c r="CG6" s="189"/>
      <c r="CH6" s="189"/>
      <c r="CI6" s="189"/>
      <c r="CJ6" s="189"/>
      <c r="CK6" s="189"/>
      <c r="CL6" s="189"/>
      <c r="CM6" s="189"/>
      <c r="CN6" s="189"/>
      <c r="CO6" s="189"/>
      <c r="CP6" s="189"/>
      <c r="CQ6" s="189"/>
      <c r="CR6" s="189"/>
      <c r="CS6" s="189"/>
      <c r="CT6" s="189"/>
      <c r="CU6" s="189"/>
      <c r="CV6" s="189"/>
      <c r="CW6" s="189"/>
      <c r="CX6" s="189"/>
      <c r="CY6" s="189"/>
      <c r="CZ6" s="189"/>
      <c r="DA6" s="189"/>
      <c r="DB6" s="189"/>
      <c r="DH6" s="73"/>
    </row>
    <row r="7" spans="1:112" ht="13.8" outlineLevel="1" x14ac:dyDescent="0.25">
      <c r="A7" s="185" t="str">
        <f>ФОРМА!B4</f>
        <v>ООО "ЭНЕРГОСТРИМ"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5"/>
      <c r="AR7" s="185"/>
      <c r="AS7" s="185"/>
      <c r="AT7" s="185"/>
      <c r="BA7" s="194" t="str">
        <f>ФОРМА!B3</f>
        <v>ООО "ЭНЕРГОСТРИМ"</v>
      </c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H7" s="83" t="str">
        <f>BA7</f>
        <v>ООО "ЭНЕРГОСТРИМ"</v>
      </c>
    </row>
    <row r="8" spans="1:112" ht="15" customHeight="1" outlineLevel="1" x14ac:dyDescent="0.25">
      <c r="A8" s="189" t="s">
        <v>27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1"/>
      <c r="AV8" s="11"/>
      <c r="AW8" s="11"/>
      <c r="AX8" s="11"/>
      <c r="AY8" s="11"/>
      <c r="AZ8" s="11"/>
      <c r="BA8" s="189" t="s">
        <v>146</v>
      </c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9"/>
      <c r="BV8" s="189"/>
      <c r="BW8" s="189"/>
      <c r="BX8" s="189"/>
      <c r="BY8" s="189"/>
      <c r="BZ8" s="189"/>
      <c r="CA8" s="189"/>
      <c r="CB8" s="189"/>
      <c r="CC8" s="189"/>
      <c r="CD8" s="189"/>
      <c r="CE8" s="189"/>
      <c r="CF8" s="189"/>
      <c r="CG8" s="189"/>
      <c r="CH8" s="189"/>
      <c r="CI8" s="189"/>
      <c r="CJ8" s="189"/>
      <c r="CK8" s="189"/>
      <c r="CL8" s="189"/>
      <c r="CM8" s="189"/>
      <c r="CN8" s="189"/>
      <c r="CO8" s="189"/>
      <c r="CP8" s="189"/>
      <c r="CQ8" s="189"/>
      <c r="CR8" s="189"/>
      <c r="CS8" s="189"/>
      <c r="CT8" s="189"/>
      <c r="CU8" s="189"/>
      <c r="CV8" s="189"/>
      <c r="CW8" s="189"/>
      <c r="CX8" s="189"/>
      <c r="CY8" s="189"/>
      <c r="CZ8" s="189"/>
      <c r="DA8" s="189"/>
      <c r="DB8" s="189"/>
      <c r="DH8" s="81"/>
    </row>
    <row r="9" spans="1:112" ht="103.5" customHeight="1" outlineLevel="1" x14ac:dyDescent="0.25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1"/>
      <c r="AV9" s="11"/>
      <c r="AW9" s="11"/>
      <c r="AX9" s="11"/>
      <c r="AY9" s="11"/>
      <c r="AZ9" s="11"/>
      <c r="BA9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H9" s="84" t="str">
        <f>BA9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10" spans="1:112" ht="14.4" customHeight="1" outlineLevel="1" x14ac:dyDescent="0.3">
      <c r="A10" s="189"/>
      <c r="B10" s="189"/>
      <c r="C10" s="189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1"/>
      <c r="AV10" s="11"/>
      <c r="AW10" s="11"/>
      <c r="AX10" s="11"/>
      <c r="AY10" s="11"/>
      <c r="AZ10" s="11"/>
      <c r="BA10" s="189" t="s">
        <v>23</v>
      </c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  <c r="CX10" s="189"/>
      <c r="CY10" s="189"/>
      <c r="CZ10" s="189"/>
      <c r="DA10" s="189"/>
      <c r="DB10" s="189"/>
    </row>
    <row r="11" spans="1:112" ht="13.8" outlineLevel="1" x14ac:dyDescent="0.25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BA11" s="195" t="str">
        <f>ФОРМА!B11</f>
        <v>15.11.2024 г.</v>
      </c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  <c r="BO11" s="195"/>
      <c r="BP11" s="195"/>
      <c r="BQ11" s="195"/>
      <c r="BR11" s="195"/>
      <c r="BS11" s="195"/>
      <c r="BT11" s="195"/>
      <c r="BU11" s="195"/>
      <c r="BV11" s="195"/>
      <c r="BW11" s="195"/>
      <c r="BX11" s="195"/>
      <c r="BY11" s="195"/>
      <c r="BZ11" s="195"/>
      <c r="CA11" s="195"/>
      <c r="CB11" s="195"/>
      <c r="CC11" s="195"/>
      <c r="CD11" s="195"/>
      <c r="CE11" s="195"/>
      <c r="CF11" s="195"/>
      <c r="CG11" s="195"/>
      <c r="CH11" s="195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  <c r="CV11" s="195"/>
      <c r="CW11" s="195"/>
      <c r="CX11" s="195"/>
      <c r="CY11" s="195"/>
      <c r="CZ11" s="195"/>
      <c r="DA11" s="195"/>
      <c r="DB11" s="195"/>
      <c r="DC11" s="41"/>
      <c r="DH11" s="82"/>
    </row>
    <row r="12" spans="1:112" ht="14.4" customHeight="1" outlineLevel="1" x14ac:dyDescent="0.3">
      <c r="A12" s="189"/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1"/>
      <c r="AV12" s="11"/>
      <c r="AW12" s="11"/>
      <c r="AX12" s="11"/>
      <c r="AY12" s="11"/>
      <c r="AZ12" s="11"/>
      <c r="BA12" s="189" t="s">
        <v>3</v>
      </c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</row>
    <row r="13" spans="1:112" ht="30" customHeight="1" x14ac:dyDescent="0.3">
      <c r="A13" s="240" t="s">
        <v>153</v>
      </c>
      <c r="B13" s="241"/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241"/>
      <c r="BQ13" s="241"/>
      <c r="BR13" s="241"/>
      <c r="BS13" s="241"/>
      <c r="BT13" s="241"/>
      <c r="BU13" s="241"/>
      <c r="BV13" s="241"/>
      <c r="BW13" s="241"/>
      <c r="BX13" s="241"/>
      <c r="BY13" s="241"/>
      <c r="BZ13" s="241"/>
      <c r="CA13" s="241"/>
      <c r="CB13" s="241"/>
      <c r="CC13" s="241"/>
      <c r="CD13" s="241"/>
      <c r="CE13" s="241"/>
      <c r="CF13" s="241"/>
      <c r="CG13" s="241"/>
      <c r="CH13" s="241"/>
      <c r="CI13" s="241"/>
      <c r="CJ13" s="241"/>
      <c r="CK13" s="241"/>
      <c r="CL13" s="241"/>
      <c r="CM13" s="241"/>
      <c r="CN13" s="241"/>
      <c r="CO13" s="241"/>
      <c r="CP13" s="241"/>
      <c r="CQ13" s="241"/>
      <c r="CR13" s="241"/>
      <c r="CS13" s="241"/>
      <c r="CT13" s="241"/>
      <c r="CU13" s="241"/>
      <c r="CV13" s="241"/>
      <c r="CW13" s="241"/>
      <c r="CX13" s="241"/>
      <c r="CY13" s="241"/>
      <c r="CZ13" s="241"/>
      <c r="DA13" s="241"/>
      <c r="DB13" s="241"/>
    </row>
    <row r="14" spans="1:112" ht="30" customHeight="1" x14ac:dyDescent="0.3">
      <c r="A14" s="254" t="str">
        <f>CONCATENATE(ФОРМА!A15, " ", ФОРМА!B15, " ", ФОРМА!C15)</f>
        <v>Техническое решение  1.2. Установка трехфазного прибора учета электроэнергии в кабельном киоске</v>
      </c>
      <c r="B14" s="255"/>
      <c r="C14" s="255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5"/>
      <c r="U14" s="255"/>
      <c r="V14" s="255"/>
      <c r="W14" s="255"/>
      <c r="X14" s="255"/>
      <c r="Y14" s="255"/>
      <c r="Z14" s="255"/>
      <c r="AA14" s="255"/>
      <c r="AB14" s="255"/>
      <c r="AC14" s="255"/>
      <c r="AD14" s="255"/>
      <c r="AE14" s="255"/>
      <c r="AF14" s="255"/>
      <c r="AG14" s="255"/>
      <c r="AH14" s="255"/>
      <c r="AI14" s="255"/>
      <c r="AJ14" s="255"/>
      <c r="AK14" s="255"/>
      <c r="AL14" s="255"/>
      <c r="AM14" s="255"/>
      <c r="AN14" s="255"/>
      <c r="AO14" s="255"/>
      <c r="AP14" s="255"/>
      <c r="AQ14" s="255"/>
      <c r="AR14" s="255"/>
      <c r="AS14" s="255"/>
      <c r="AT14" s="255"/>
      <c r="AU14" s="255"/>
      <c r="AV14" s="255"/>
      <c r="AW14" s="255"/>
      <c r="AX14" s="255"/>
      <c r="AY14" s="255"/>
      <c r="AZ14" s="255"/>
      <c r="BA14" s="255"/>
      <c r="BB14" s="255"/>
      <c r="BC14" s="255"/>
      <c r="BD14" s="255"/>
      <c r="BE14" s="255"/>
      <c r="BF14" s="255"/>
      <c r="BG14" s="255"/>
      <c r="BH14" s="255"/>
      <c r="BI14" s="255"/>
      <c r="BJ14" s="255"/>
      <c r="BK14" s="255"/>
      <c r="BL14" s="255"/>
      <c r="BM14" s="255"/>
      <c r="BN14" s="255"/>
      <c r="BO14" s="255"/>
      <c r="BP14" s="255"/>
      <c r="BQ14" s="255"/>
      <c r="BR14" s="255"/>
      <c r="BS14" s="255"/>
      <c r="BT14" s="255"/>
      <c r="BU14" s="255"/>
      <c r="BV14" s="255"/>
      <c r="BW14" s="255"/>
      <c r="BX14" s="255"/>
      <c r="BY14" s="255"/>
      <c r="BZ14" s="255"/>
      <c r="CA14" s="255"/>
      <c r="CB14" s="255"/>
      <c r="CC14" s="255"/>
      <c r="CD14" s="255"/>
      <c r="CE14" s="255"/>
      <c r="CF14" s="255"/>
      <c r="CG14" s="255"/>
      <c r="CH14" s="255"/>
      <c r="CI14" s="255"/>
      <c r="CJ14" s="255"/>
      <c r="CK14" s="255"/>
      <c r="CL14" s="255"/>
      <c r="CM14" s="255"/>
      <c r="CN14" s="255"/>
      <c r="CO14" s="255"/>
      <c r="CP14" s="255"/>
      <c r="CQ14" s="255"/>
      <c r="CR14" s="255"/>
      <c r="CS14" s="255"/>
      <c r="CT14" s="255"/>
      <c r="CU14" s="255"/>
      <c r="CV14" s="255"/>
      <c r="CW14" s="255"/>
      <c r="CX14" s="255"/>
      <c r="CY14" s="255"/>
      <c r="CZ14" s="255"/>
      <c r="DA14" s="255"/>
      <c r="DB14" s="255"/>
    </row>
    <row r="15" spans="1:112" ht="15" customHeight="1" x14ac:dyDescent="0.3">
      <c r="A15" s="248" t="s">
        <v>116</v>
      </c>
      <c r="B15" s="249"/>
      <c r="C15" s="249"/>
      <c r="D15" s="249"/>
      <c r="E15" s="249"/>
      <c r="F15" s="249"/>
      <c r="G15" s="249"/>
      <c r="H15" s="249"/>
      <c r="I15" s="250"/>
      <c r="J15" s="218" t="s">
        <v>161</v>
      </c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 t="s">
        <v>162</v>
      </c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34" t="s">
        <v>163</v>
      </c>
      <c r="BW15" s="234"/>
      <c r="BX15" s="234"/>
      <c r="BY15" s="234"/>
      <c r="BZ15" s="234"/>
      <c r="CA15" s="234"/>
      <c r="CB15" s="234"/>
      <c r="CC15" s="234"/>
      <c r="CD15" s="234"/>
      <c r="CE15" s="234"/>
      <c r="CF15" s="234"/>
      <c r="CG15" s="234" t="s">
        <v>97</v>
      </c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 t="s">
        <v>164</v>
      </c>
      <c r="CS15" s="234"/>
      <c r="CT15" s="234"/>
      <c r="CU15" s="234"/>
      <c r="CV15" s="234"/>
      <c r="CW15" s="234"/>
      <c r="CX15" s="234"/>
      <c r="CY15" s="234"/>
      <c r="CZ15" s="234"/>
      <c r="DA15" s="234"/>
      <c r="DB15" s="234"/>
    </row>
    <row r="16" spans="1:112" ht="15.75" customHeight="1" x14ac:dyDescent="0.3">
      <c r="A16" s="251"/>
      <c r="B16" s="252"/>
      <c r="C16" s="252"/>
      <c r="D16" s="252"/>
      <c r="E16" s="252"/>
      <c r="F16" s="252"/>
      <c r="G16" s="252"/>
      <c r="H16" s="252"/>
      <c r="I16" s="253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34"/>
      <c r="BW16" s="234"/>
      <c r="BX16" s="234"/>
      <c r="BY16" s="234"/>
      <c r="BZ16" s="234"/>
      <c r="CA16" s="234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  <c r="CY16" s="234"/>
      <c r="CZ16" s="234"/>
      <c r="DA16" s="234"/>
      <c r="DB16" s="234"/>
    </row>
    <row r="17" spans="1:106" ht="47.4" customHeight="1" x14ac:dyDescent="0.3">
      <c r="A17" s="216">
        <v>1</v>
      </c>
      <c r="B17" s="216"/>
      <c r="C17" s="216"/>
      <c r="D17" s="216"/>
      <c r="E17" s="216"/>
      <c r="F17" s="216"/>
      <c r="G17" s="216"/>
      <c r="H17" s="216"/>
      <c r="I17" s="216"/>
      <c r="J17" s="256" t="str">
        <f>ФОРМА!A20</f>
        <v>Трехфазный прибор учета электроэнергии</v>
      </c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6"/>
      <c r="AP17" s="233" t="str">
        <f>ФОРМА!B20</f>
        <v>НАРТИС-И3СО-SP31-А1R1-230-5-100A-SN-RF433/1-P1-EHKMOQ1V3-D</v>
      </c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233"/>
      <c r="BH17" s="233"/>
      <c r="BI17" s="233"/>
      <c r="BJ17" s="233"/>
      <c r="BK17" s="233"/>
      <c r="BL17" s="233"/>
      <c r="BM17" s="233"/>
      <c r="BN17" s="233"/>
      <c r="BO17" s="233"/>
      <c r="BP17" s="233"/>
      <c r="BQ17" s="233"/>
      <c r="BR17" s="233"/>
      <c r="BS17" s="233"/>
      <c r="BT17" s="233"/>
      <c r="BU17" s="233"/>
      <c r="BV17" s="235" t="s">
        <v>375</v>
      </c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35">
        <f>ФОРМА!B10</f>
        <v>2</v>
      </c>
      <c r="CH17" s="235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>
        <f>ФОРМА!B10</f>
        <v>2</v>
      </c>
      <c r="CS17" s="235"/>
      <c r="CT17" s="235"/>
      <c r="CU17" s="235"/>
      <c r="CV17" s="235"/>
      <c r="CW17" s="235"/>
      <c r="CX17" s="235"/>
      <c r="CY17" s="235"/>
      <c r="CZ17" s="235"/>
      <c r="DA17" s="235"/>
      <c r="DB17" s="235"/>
    </row>
    <row r="18" spans="1:106" ht="28.95" customHeight="1" x14ac:dyDescent="0.3">
      <c r="A18" s="216">
        <v>2</v>
      </c>
      <c r="B18" s="216"/>
      <c r="C18" s="216"/>
      <c r="D18" s="216"/>
      <c r="E18" s="216"/>
      <c r="F18" s="216"/>
      <c r="G18" s="216"/>
      <c r="H18" s="216"/>
      <c r="I18" s="216"/>
      <c r="J18" s="256" t="s">
        <v>428</v>
      </c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33" t="s">
        <v>429</v>
      </c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233"/>
      <c r="BH18" s="233"/>
      <c r="BI18" s="233"/>
      <c r="BJ18" s="233"/>
      <c r="BK18" s="233"/>
      <c r="BL18" s="233"/>
      <c r="BM18" s="233"/>
      <c r="BN18" s="233"/>
      <c r="BO18" s="233"/>
      <c r="BP18" s="233"/>
      <c r="BQ18" s="233"/>
      <c r="BR18" s="233"/>
      <c r="BS18" s="233"/>
      <c r="BT18" s="233"/>
      <c r="BU18" s="233"/>
      <c r="BV18" s="235" t="s">
        <v>361</v>
      </c>
      <c r="BW18" s="235"/>
      <c r="BX18" s="235"/>
      <c r="BY18" s="235"/>
      <c r="BZ18" s="235"/>
      <c r="CA18" s="235"/>
      <c r="CB18" s="235"/>
      <c r="CC18" s="235"/>
      <c r="CD18" s="235"/>
      <c r="CE18" s="235"/>
      <c r="CF18" s="235"/>
      <c r="CG18" s="235">
        <f>CG17*8</f>
        <v>16</v>
      </c>
      <c r="CH18" s="235"/>
      <c r="CI18" s="235"/>
      <c r="CJ18" s="235"/>
      <c r="CK18" s="235"/>
      <c r="CL18" s="235"/>
      <c r="CM18" s="235"/>
      <c r="CN18" s="235"/>
      <c r="CO18" s="235"/>
      <c r="CP18" s="235"/>
      <c r="CQ18" s="235"/>
      <c r="CR18" s="235">
        <f>CG18</f>
        <v>16</v>
      </c>
      <c r="CS18" s="235"/>
      <c r="CT18" s="235"/>
      <c r="CU18" s="235"/>
      <c r="CV18" s="235"/>
      <c r="CW18" s="235"/>
      <c r="CX18" s="235"/>
      <c r="CY18" s="235"/>
      <c r="CZ18" s="235"/>
      <c r="DA18" s="235"/>
      <c r="DB18" s="235"/>
    </row>
    <row r="19" spans="1:106" ht="28.2" customHeight="1" x14ac:dyDescent="0.3">
      <c r="A19" s="216">
        <v>3</v>
      </c>
      <c r="B19" s="216"/>
      <c r="C19" s="216"/>
      <c r="D19" s="216"/>
      <c r="E19" s="216"/>
      <c r="F19" s="216"/>
      <c r="G19" s="216"/>
      <c r="H19" s="216"/>
      <c r="I19" s="216"/>
      <c r="J19" s="256" t="s">
        <v>430</v>
      </c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33" t="s">
        <v>431</v>
      </c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5" t="s">
        <v>361</v>
      </c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35">
        <f>CG17*4</f>
        <v>8</v>
      </c>
      <c r="CH19" s="235"/>
      <c r="CI19" s="235"/>
      <c r="CJ19" s="235"/>
      <c r="CK19" s="235"/>
      <c r="CL19" s="235"/>
      <c r="CM19" s="235"/>
      <c r="CN19" s="235"/>
      <c r="CO19" s="235"/>
      <c r="CP19" s="235"/>
      <c r="CQ19" s="235"/>
      <c r="CR19" s="237">
        <f>CG19</f>
        <v>8</v>
      </c>
      <c r="CS19" s="238"/>
      <c r="CT19" s="238"/>
      <c r="CU19" s="238"/>
      <c r="CV19" s="238"/>
      <c r="CW19" s="238"/>
      <c r="CX19" s="238"/>
      <c r="CY19" s="238"/>
      <c r="CZ19" s="238"/>
      <c r="DA19" s="238"/>
      <c r="DB19" s="239"/>
    </row>
    <row r="20" spans="1:106" x14ac:dyDescent="0.3">
      <c r="A20" s="216">
        <v>4</v>
      </c>
      <c r="B20" s="216"/>
      <c r="C20" s="216"/>
      <c r="D20" s="216"/>
      <c r="E20" s="216"/>
      <c r="F20" s="216"/>
      <c r="G20" s="216"/>
      <c r="H20" s="216"/>
      <c r="I20" s="216"/>
      <c r="J20" s="256" t="s">
        <v>435</v>
      </c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6"/>
      <c r="AP20" s="233" t="s">
        <v>432</v>
      </c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233"/>
      <c r="BH20" s="233"/>
      <c r="BI20" s="233"/>
      <c r="BJ20" s="233"/>
      <c r="BK20" s="233"/>
      <c r="BL20" s="233"/>
      <c r="BM20" s="233"/>
      <c r="BN20" s="233"/>
      <c r="BO20" s="233"/>
      <c r="BP20" s="233"/>
      <c r="BQ20" s="233"/>
      <c r="BR20" s="233"/>
      <c r="BS20" s="233"/>
      <c r="BT20" s="233"/>
      <c r="BU20" s="233"/>
      <c r="BV20" s="235" t="s">
        <v>361</v>
      </c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35">
        <v>3</v>
      </c>
      <c r="CH20" s="235"/>
      <c r="CI20" s="235"/>
      <c r="CJ20" s="235"/>
      <c r="CK20" s="235"/>
      <c r="CL20" s="235"/>
      <c r="CM20" s="235"/>
      <c r="CN20" s="235"/>
      <c r="CO20" s="235"/>
      <c r="CP20" s="235"/>
      <c r="CQ20" s="235"/>
      <c r="CR20" s="237">
        <f t="shared" ref="CR20:CR35" si="0">CG20</f>
        <v>3</v>
      </c>
      <c r="CS20" s="238"/>
      <c r="CT20" s="238"/>
      <c r="CU20" s="238"/>
      <c r="CV20" s="238"/>
      <c r="CW20" s="238"/>
      <c r="CX20" s="238"/>
      <c r="CY20" s="238"/>
      <c r="CZ20" s="238"/>
      <c r="DA20" s="238"/>
      <c r="DB20" s="239"/>
    </row>
    <row r="21" spans="1:106" x14ac:dyDescent="0.3">
      <c r="A21" s="216">
        <v>5</v>
      </c>
      <c r="B21" s="216"/>
      <c r="C21" s="216"/>
      <c r="D21" s="216"/>
      <c r="E21" s="216"/>
      <c r="F21" s="216"/>
      <c r="G21" s="216"/>
      <c r="H21" s="216"/>
      <c r="I21" s="216"/>
      <c r="J21" s="256" t="s">
        <v>436</v>
      </c>
      <c r="K21" s="256"/>
      <c r="L21" s="256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33" t="s">
        <v>433</v>
      </c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233"/>
      <c r="BH21" s="233"/>
      <c r="BI21" s="233"/>
      <c r="BJ21" s="233"/>
      <c r="BK21" s="233"/>
      <c r="BL21" s="233"/>
      <c r="BM21" s="233"/>
      <c r="BN21" s="233"/>
      <c r="BO21" s="233"/>
      <c r="BP21" s="233"/>
      <c r="BQ21" s="233"/>
      <c r="BR21" s="233"/>
      <c r="BS21" s="233"/>
      <c r="BT21" s="233"/>
      <c r="BU21" s="233"/>
      <c r="BV21" s="235" t="s">
        <v>361</v>
      </c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>
        <v>3</v>
      </c>
      <c r="CH21" s="235"/>
      <c r="CI21" s="235"/>
      <c r="CJ21" s="235"/>
      <c r="CK21" s="235"/>
      <c r="CL21" s="235"/>
      <c r="CM21" s="235"/>
      <c r="CN21" s="235"/>
      <c r="CO21" s="235"/>
      <c r="CP21" s="235"/>
      <c r="CQ21" s="235"/>
      <c r="CR21" s="237">
        <f t="shared" si="0"/>
        <v>3</v>
      </c>
      <c r="CS21" s="238"/>
      <c r="CT21" s="238"/>
      <c r="CU21" s="238"/>
      <c r="CV21" s="238"/>
      <c r="CW21" s="238"/>
      <c r="CX21" s="238"/>
      <c r="CY21" s="238"/>
      <c r="CZ21" s="238"/>
      <c r="DA21" s="238"/>
      <c r="DB21" s="239"/>
    </row>
    <row r="22" spans="1:106" x14ac:dyDescent="0.3">
      <c r="A22" s="216">
        <v>6</v>
      </c>
      <c r="B22" s="216"/>
      <c r="C22" s="216"/>
      <c r="D22" s="216"/>
      <c r="E22" s="216"/>
      <c r="F22" s="216"/>
      <c r="G22" s="216"/>
      <c r="H22" s="216"/>
      <c r="I22" s="216"/>
      <c r="J22" s="256" t="s">
        <v>437</v>
      </c>
      <c r="K22" s="256"/>
      <c r="L22" s="256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33" t="s">
        <v>434</v>
      </c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33"/>
      <c r="BC22" s="233"/>
      <c r="BD22" s="233"/>
      <c r="BE22" s="233"/>
      <c r="BF22" s="233"/>
      <c r="BG22" s="233"/>
      <c r="BH22" s="233"/>
      <c r="BI22" s="233"/>
      <c r="BJ22" s="233"/>
      <c r="BK22" s="233"/>
      <c r="BL22" s="233"/>
      <c r="BM22" s="233"/>
      <c r="BN22" s="233"/>
      <c r="BO22" s="233"/>
      <c r="BP22" s="233"/>
      <c r="BQ22" s="233"/>
      <c r="BR22" s="233"/>
      <c r="BS22" s="233"/>
      <c r="BT22" s="233"/>
      <c r="BU22" s="233"/>
      <c r="BV22" s="235" t="s">
        <v>375</v>
      </c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>
        <v>8</v>
      </c>
      <c r="CH22" s="235"/>
      <c r="CI22" s="235"/>
      <c r="CJ22" s="235"/>
      <c r="CK22" s="235"/>
      <c r="CL22" s="235"/>
      <c r="CM22" s="235"/>
      <c r="CN22" s="235"/>
      <c r="CO22" s="235"/>
      <c r="CP22" s="235"/>
      <c r="CQ22" s="235"/>
      <c r="CR22" s="237">
        <f t="shared" si="0"/>
        <v>8</v>
      </c>
      <c r="CS22" s="238"/>
      <c r="CT22" s="238"/>
      <c r="CU22" s="238"/>
      <c r="CV22" s="238"/>
      <c r="CW22" s="238"/>
      <c r="CX22" s="238"/>
      <c r="CY22" s="238"/>
      <c r="CZ22" s="238"/>
      <c r="DA22" s="238"/>
      <c r="DB22" s="239"/>
    </row>
    <row r="23" spans="1:106" x14ac:dyDescent="0.3">
      <c r="A23" s="216">
        <v>7</v>
      </c>
      <c r="B23" s="216"/>
      <c r="C23" s="216"/>
      <c r="D23" s="216"/>
      <c r="E23" s="216"/>
      <c r="F23" s="216"/>
      <c r="G23" s="216"/>
      <c r="H23" s="216"/>
      <c r="I23" s="216"/>
      <c r="J23" s="256" t="s">
        <v>410</v>
      </c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33" t="s">
        <v>399</v>
      </c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233"/>
      <c r="BH23" s="233"/>
      <c r="BI23" s="233"/>
      <c r="BJ23" s="233"/>
      <c r="BK23" s="233"/>
      <c r="BL23" s="233"/>
      <c r="BM23" s="233"/>
      <c r="BN23" s="233"/>
      <c r="BO23" s="233"/>
      <c r="BP23" s="233"/>
      <c r="BQ23" s="233"/>
      <c r="BR23" s="233"/>
      <c r="BS23" s="233"/>
      <c r="BT23" s="233"/>
      <c r="BU23" s="233"/>
      <c r="BV23" s="235" t="s">
        <v>361</v>
      </c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>
        <v>20.399999999999999</v>
      </c>
      <c r="CH23" s="235"/>
      <c r="CI23" s="235"/>
      <c r="CJ23" s="235"/>
      <c r="CK23" s="235"/>
      <c r="CL23" s="235"/>
      <c r="CM23" s="235"/>
      <c r="CN23" s="235"/>
      <c r="CO23" s="235"/>
      <c r="CP23" s="235"/>
      <c r="CQ23" s="235"/>
      <c r="CR23" s="237">
        <f t="shared" si="0"/>
        <v>20.399999999999999</v>
      </c>
      <c r="CS23" s="238"/>
      <c r="CT23" s="238"/>
      <c r="CU23" s="238"/>
      <c r="CV23" s="238"/>
      <c r="CW23" s="238"/>
      <c r="CX23" s="238"/>
      <c r="CY23" s="238"/>
      <c r="CZ23" s="238"/>
      <c r="DA23" s="238"/>
      <c r="DB23" s="239"/>
    </row>
    <row r="24" spans="1:106" x14ac:dyDescent="0.3">
      <c r="A24" s="216">
        <v>8</v>
      </c>
      <c r="B24" s="216"/>
      <c r="C24" s="216"/>
      <c r="D24" s="216"/>
      <c r="E24" s="216"/>
      <c r="F24" s="216"/>
      <c r="G24" s="216"/>
      <c r="H24" s="216"/>
      <c r="I24" s="216"/>
      <c r="J24" s="256" t="s">
        <v>411</v>
      </c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33" t="s">
        <v>400</v>
      </c>
      <c r="AQ24" s="233"/>
      <c r="AR24" s="233"/>
      <c r="AS24" s="233"/>
      <c r="AT24" s="233"/>
      <c r="AU24" s="233"/>
      <c r="AV24" s="233"/>
      <c r="AW24" s="233"/>
      <c r="AX24" s="233"/>
      <c r="AY24" s="233"/>
      <c r="AZ24" s="233"/>
      <c r="BA24" s="233"/>
      <c r="BB24" s="233"/>
      <c r="BC24" s="233"/>
      <c r="BD24" s="233"/>
      <c r="BE24" s="233"/>
      <c r="BF24" s="233"/>
      <c r="BG24" s="233"/>
      <c r="BH24" s="233"/>
      <c r="BI24" s="233"/>
      <c r="BJ24" s="233"/>
      <c r="BK24" s="233"/>
      <c r="BL24" s="233"/>
      <c r="BM24" s="233"/>
      <c r="BN24" s="233"/>
      <c r="BO24" s="233"/>
      <c r="BP24" s="233"/>
      <c r="BQ24" s="233"/>
      <c r="BR24" s="233"/>
      <c r="BS24" s="233"/>
      <c r="BT24" s="233"/>
      <c r="BU24" s="233"/>
      <c r="BV24" s="235" t="s">
        <v>375</v>
      </c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35">
        <v>18</v>
      </c>
      <c r="CH24" s="235"/>
      <c r="CI24" s="235"/>
      <c r="CJ24" s="235"/>
      <c r="CK24" s="235"/>
      <c r="CL24" s="235"/>
      <c r="CM24" s="235"/>
      <c r="CN24" s="235"/>
      <c r="CO24" s="235"/>
      <c r="CP24" s="235"/>
      <c r="CQ24" s="235"/>
      <c r="CR24" s="237">
        <f t="shared" si="0"/>
        <v>18</v>
      </c>
      <c r="CS24" s="238"/>
      <c r="CT24" s="238"/>
      <c r="CU24" s="238"/>
      <c r="CV24" s="238"/>
      <c r="CW24" s="238"/>
      <c r="CX24" s="238"/>
      <c r="CY24" s="238"/>
      <c r="CZ24" s="238"/>
      <c r="DA24" s="238"/>
      <c r="DB24" s="239"/>
    </row>
    <row r="25" spans="1:106" ht="29.4" customHeight="1" x14ac:dyDescent="0.3">
      <c r="A25" s="216">
        <v>9</v>
      </c>
      <c r="B25" s="216"/>
      <c r="C25" s="216"/>
      <c r="D25" s="216"/>
      <c r="E25" s="216"/>
      <c r="F25" s="216"/>
      <c r="G25" s="216"/>
      <c r="H25" s="216"/>
      <c r="I25" s="216"/>
      <c r="J25" s="256" t="s">
        <v>412</v>
      </c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33" t="s">
        <v>401</v>
      </c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5" t="s">
        <v>375</v>
      </c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35">
        <v>8</v>
      </c>
      <c r="CH25" s="235"/>
      <c r="CI25" s="235"/>
      <c r="CJ25" s="235"/>
      <c r="CK25" s="235"/>
      <c r="CL25" s="235"/>
      <c r="CM25" s="235"/>
      <c r="CN25" s="235"/>
      <c r="CO25" s="235"/>
      <c r="CP25" s="235"/>
      <c r="CQ25" s="235"/>
      <c r="CR25" s="237">
        <f t="shared" si="0"/>
        <v>8</v>
      </c>
      <c r="CS25" s="238"/>
      <c r="CT25" s="238"/>
      <c r="CU25" s="238"/>
      <c r="CV25" s="238"/>
      <c r="CW25" s="238"/>
      <c r="CX25" s="238"/>
      <c r="CY25" s="238"/>
      <c r="CZ25" s="238"/>
      <c r="DA25" s="238"/>
      <c r="DB25" s="239"/>
    </row>
    <row r="26" spans="1:106" x14ac:dyDescent="0.3">
      <c r="A26" s="216">
        <v>10</v>
      </c>
      <c r="B26" s="216"/>
      <c r="C26" s="216"/>
      <c r="D26" s="216"/>
      <c r="E26" s="216"/>
      <c r="F26" s="216"/>
      <c r="G26" s="216"/>
      <c r="H26" s="216"/>
      <c r="I26" s="216"/>
      <c r="J26" s="256" t="s">
        <v>413</v>
      </c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256"/>
      <c r="AP26" s="233" t="s">
        <v>36</v>
      </c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  <c r="BI26" s="233"/>
      <c r="BJ26" s="233"/>
      <c r="BK26" s="233"/>
      <c r="BL26" s="233"/>
      <c r="BM26" s="233"/>
      <c r="BN26" s="233"/>
      <c r="BO26" s="233"/>
      <c r="BP26" s="233"/>
      <c r="BQ26" s="233"/>
      <c r="BR26" s="233"/>
      <c r="BS26" s="233"/>
      <c r="BT26" s="233"/>
      <c r="BU26" s="233"/>
      <c r="BV26" s="235" t="s">
        <v>375</v>
      </c>
      <c r="BW26" s="235"/>
      <c r="BX26" s="235"/>
      <c r="BY26" s="235"/>
      <c r="BZ26" s="235"/>
      <c r="CA26" s="235"/>
      <c r="CB26" s="235"/>
      <c r="CC26" s="235"/>
      <c r="CD26" s="235"/>
      <c r="CE26" s="235"/>
      <c r="CF26" s="235"/>
      <c r="CG26" s="235">
        <v>2</v>
      </c>
      <c r="CH26" s="235"/>
      <c r="CI26" s="235"/>
      <c r="CJ26" s="235"/>
      <c r="CK26" s="235"/>
      <c r="CL26" s="235"/>
      <c r="CM26" s="235"/>
      <c r="CN26" s="235"/>
      <c r="CO26" s="235"/>
      <c r="CP26" s="235"/>
      <c r="CQ26" s="235"/>
      <c r="CR26" s="237">
        <f t="shared" si="0"/>
        <v>2</v>
      </c>
      <c r="CS26" s="238"/>
      <c r="CT26" s="238"/>
      <c r="CU26" s="238"/>
      <c r="CV26" s="238"/>
      <c r="CW26" s="238"/>
      <c r="CX26" s="238"/>
      <c r="CY26" s="238"/>
      <c r="CZ26" s="238"/>
      <c r="DA26" s="238"/>
      <c r="DB26" s="239"/>
    </row>
    <row r="27" spans="1:106" ht="28.2" customHeight="1" x14ac:dyDescent="0.3">
      <c r="A27" s="216">
        <v>11</v>
      </c>
      <c r="B27" s="216"/>
      <c r="C27" s="216"/>
      <c r="D27" s="216"/>
      <c r="E27" s="216"/>
      <c r="F27" s="216"/>
      <c r="G27" s="216"/>
      <c r="H27" s="216"/>
      <c r="I27" s="216"/>
      <c r="J27" s="256" t="s">
        <v>414</v>
      </c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6"/>
      <c r="AP27" s="233" t="s">
        <v>402</v>
      </c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5" t="s">
        <v>375</v>
      </c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>
        <v>2</v>
      </c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7">
        <f t="shared" si="0"/>
        <v>2</v>
      </c>
      <c r="CS27" s="238"/>
      <c r="CT27" s="238"/>
      <c r="CU27" s="238"/>
      <c r="CV27" s="238"/>
      <c r="CW27" s="238"/>
      <c r="CX27" s="238"/>
      <c r="CY27" s="238"/>
      <c r="CZ27" s="238"/>
      <c r="DA27" s="238"/>
      <c r="DB27" s="239"/>
    </row>
    <row r="28" spans="1:106" x14ac:dyDescent="0.3">
      <c r="A28" s="216">
        <v>12</v>
      </c>
      <c r="B28" s="216"/>
      <c r="C28" s="216"/>
      <c r="D28" s="216"/>
      <c r="E28" s="216"/>
      <c r="F28" s="216"/>
      <c r="G28" s="216"/>
      <c r="H28" s="216"/>
      <c r="I28" s="216"/>
      <c r="J28" s="256" t="s">
        <v>415</v>
      </c>
      <c r="K28" s="256"/>
      <c r="L28" s="256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33"/>
      <c r="AQ28" s="233"/>
      <c r="AR28" s="233"/>
      <c r="AS28" s="233"/>
      <c r="AT28" s="233"/>
      <c r="AU28" s="233"/>
      <c r="AV28" s="233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5" t="s">
        <v>375</v>
      </c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>
        <v>2</v>
      </c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7">
        <f t="shared" si="0"/>
        <v>2</v>
      </c>
      <c r="CS28" s="238"/>
      <c r="CT28" s="238"/>
      <c r="CU28" s="238"/>
      <c r="CV28" s="238"/>
      <c r="CW28" s="238"/>
      <c r="CX28" s="238"/>
      <c r="CY28" s="238"/>
      <c r="CZ28" s="238"/>
      <c r="DA28" s="238"/>
      <c r="DB28" s="239"/>
    </row>
    <row r="29" spans="1:106" x14ac:dyDescent="0.3">
      <c r="A29" s="216">
        <v>13</v>
      </c>
      <c r="B29" s="216"/>
      <c r="C29" s="216"/>
      <c r="D29" s="216"/>
      <c r="E29" s="216"/>
      <c r="F29" s="216"/>
      <c r="G29" s="216"/>
      <c r="H29" s="216"/>
      <c r="I29" s="216"/>
      <c r="J29" s="256" t="s">
        <v>416</v>
      </c>
      <c r="K29" s="256"/>
      <c r="L29" s="256"/>
      <c r="M29" s="256"/>
      <c r="N29" s="256"/>
      <c r="O29" s="256"/>
      <c r="P29" s="256"/>
      <c r="Q29" s="256"/>
      <c r="R29" s="256"/>
      <c r="S29" s="256"/>
      <c r="T29" s="256"/>
      <c r="U29" s="256"/>
      <c r="V29" s="256"/>
      <c r="W29" s="256"/>
      <c r="X29" s="256"/>
      <c r="Y29" s="256"/>
      <c r="Z29" s="256"/>
      <c r="AA29" s="256"/>
      <c r="AB29" s="256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5" t="s">
        <v>375</v>
      </c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35">
        <v>4</v>
      </c>
      <c r="CH29" s="235"/>
      <c r="CI29" s="235"/>
      <c r="CJ29" s="235"/>
      <c r="CK29" s="235"/>
      <c r="CL29" s="235"/>
      <c r="CM29" s="235"/>
      <c r="CN29" s="235"/>
      <c r="CO29" s="235"/>
      <c r="CP29" s="235"/>
      <c r="CQ29" s="235"/>
      <c r="CR29" s="237">
        <f t="shared" ref="CR29:CR34" si="1">CG29</f>
        <v>4</v>
      </c>
      <c r="CS29" s="238"/>
      <c r="CT29" s="238"/>
      <c r="CU29" s="238"/>
      <c r="CV29" s="238"/>
      <c r="CW29" s="238"/>
      <c r="CX29" s="238"/>
      <c r="CY29" s="238"/>
      <c r="CZ29" s="238"/>
      <c r="DA29" s="238"/>
      <c r="DB29" s="239"/>
    </row>
    <row r="30" spans="1:106" ht="29.4" customHeight="1" x14ac:dyDescent="0.3">
      <c r="A30" s="216">
        <v>14</v>
      </c>
      <c r="B30" s="216"/>
      <c r="C30" s="216"/>
      <c r="D30" s="216"/>
      <c r="E30" s="216"/>
      <c r="F30" s="216"/>
      <c r="G30" s="216"/>
      <c r="H30" s="216"/>
      <c r="I30" s="216"/>
      <c r="J30" s="256" t="s">
        <v>417</v>
      </c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6"/>
      <c r="V30" s="256"/>
      <c r="W30" s="256"/>
      <c r="X30" s="256"/>
      <c r="Y30" s="256"/>
      <c r="Z30" s="256"/>
      <c r="AA30" s="256"/>
      <c r="AB30" s="256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  <c r="AO30" s="256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5" t="s">
        <v>361</v>
      </c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>
        <v>20</v>
      </c>
      <c r="CH30" s="235"/>
      <c r="CI30" s="235"/>
      <c r="CJ30" s="235"/>
      <c r="CK30" s="235"/>
      <c r="CL30" s="235"/>
      <c r="CM30" s="235"/>
      <c r="CN30" s="235"/>
      <c r="CO30" s="235"/>
      <c r="CP30" s="235"/>
      <c r="CQ30" s="235"/>
      <c r="CR30" s="237">
        <f t="shared" si="1"/>
        <v>20</v>
      </c>
      <c r="CS30" s="238"/>
      <c r="CT30" s="238"/>
      <c r="CU30" s="238"/>
      <c r="CV30" s="238"/>
      <c r="CW30" s="238"/>
      <c r="CX30" s="238"/>
      <c r="CY30" s="238"/>
      <c r="CZ30" s="238"/>
      <c r="DA30" s="238"/>
      <c r="DB30" s="239"/>
    </row>
    <row r="31" spans="1:106" ht="28.95" customHeight="1" x14ac:dyDescent="0.3">
      <c r="A31" s="216">
        <v>15</v>
      </c>
      <c r="B31" s="216"/>
      <c r="C31" s="216"/>
      <c r="D31" s="216"/>
      <c r="E31" s="216"/>
      <c r="F31" s="216"/>
      <c r="G31" s="216"/>
      <c r="H31" s="216"/>
      <c r="I31" s="216"/>
      <c r="J31" s="256" t="s">
        <v>418</v>
      </c>
      <c r="K31" s="256"/>
      <c r="L31" s="256"/>
      <c r="M31" s="256"/>
      <c r="N31" s="256"/>
      <c r="O31" s="256"/>
      <c r="P31" s="256"/>
      <c r="Q31" s="256"/>
      <c r="R31" s="256"/>
      <c r="S31" s="256"/>
      <c r="T31" s="256"/>
      <c r="U31" s="256"/>
      <c r="V31" s="256"/>
      <c r="W31" s="256"/>
      <c r="X31" s="256"/>
      <c r="Y31" s="256"/>
      <c r="Z31" s="256"/>
      <c r="AA31" s="256"/>
      <c r="AB31" s="256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33" t="s">
        <v>403</v>
      </c>
      <c r="AQ31" s="233"/>
      <c r="AR31" s="233"/>
      <c r="AS31" s="233"/>
      <c r="AT31" s="233"/>
      <c r="AU31" s="233"/>
      <c r="AV31" s="233"/>
      <c r="AW31" s="233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5" t="s">
        <v>375</v>
      </c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>
        <v>4</v>
      </c>
      <c r="CH31" s="235"/>
      <c r="CI31" s="235"/>
      <c r="CJ31" s="235"/>
      <c r="CK31" s="235"/>
      <c r="CL31" s="235"/>
      <c r="CM31" s="235"/>
      <c r="CN31" s="235"/>
      <c r="CO31" s="235"/>
      <c r="CP31" s="235"/>
      <c r="CQ31" s="235"/>
      <c r="CR31" s="237">
        <f t="shared" si="1"/>
        <v>4</v>
      </c>
      <c r="CS31" s="238"/>
      <c r="CT31" s="238"/>
      <c r="CU31" s="238"/>
      <c r="CV31" s="238"/>
      <c r="CW31" s="238"/>
      <c r="CX31" s="238"/>
      <c r="CY31" s="238"/>
      <c r="CZ31" s="238"/>
      <c r="DA31" s="238"/>
      <c r="DB31" s="239"/>
    </row>
    <row r="32" spans="1:106" ht="29.4" customHeight="1" x14ac:dyDescent="0.3">
      <c r="A32" s="216">
        <v>16</v>
      </c>
      <c r="B32" s="216"/>
      <c r="C32" s="216"/>
      <c r="D32" s="216"/>
      <c r="E32" s="216"/>
      <c r="F32" s="216"/>
      <c r="G32" s="216"/>
      <c r="H32" s="216"/>
      <c r="I32" s="216"/>
      <c r="J32" s="256" t="s">
        <v>419</v>
      </c>
      <c r="K32" s="256"/>
      <c r="L32" s="256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33" t="s">
        <v>404</v>
      </c>
      <c r="AQ32" s="233"/>
      <c r="AR32" s="233"/>
      <c r="AS32" s="233"/>
      <c r="AT32" s="233"/>
      <c r="AU32" s="233"/>
      <c r="AV32" s="233"/>
      <c r="AW32" s="233"/>
      <c r="AX32" s="233"/>
      <c r="AY32" s="233"/>
      <c r="AZ32" s="233"/>
      <c r="BA32" s="233"/>
      <c r="BB32" s="233"/>
      <c r="BC32" s="233"/>
      <c r="BD32" s="233"/>
      <c r="BE32" s="233"/>
      <c r="BF32" s="233"/>
      <c r="BG32" s="233"/>
      <c r="BH32" s="233"/>
      <c r="BI32" s="233"/>
      <c r="BJ32" s="233"/>
      <c r="BK32" s="233"/>
      <c r="BL32" s="233"/>
      <c r="BM32" s="233"/>
      <c r="BN32" s="233"/>
      <c r="BO32" s="233"/>
      <c r="BP32" s="233"/>
      <c r="BQ32" s="233"/>
      <c r="BR32" s="233"/>
      <c r="BS32" s="233"/>
      <c r="BT32" s="233"/>
      <c r="BU32" s="233"/>
      <c r="BV32" s="235" t="s">
        <v>375</v>
      </c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>
        <v>2</v>
      </c>
      <c r="CH32" s="235"/>
      <c r="CI32" s="235"/>
      <c r="CJ32" s="235"/>
      <c r="CK32" s="235"/>
      <c r="CL32" s="235"/>
      <c r="CM32" s="235"/>
      <c r="CN32" s="235"/>
      <c r="CO32" s="235"/>
      <c r="CP32" s="235"/>
      <c r="CQ32" s="235"/>
      <c r="CR32" s="237">
        <f t="shared" si="1"/>
        <v>2</v>
      </c>
      <c r="CS32" s="238"/>
      <c r="CT32" s="238"/>
      <c r="CU32" s="238"/>
      <c r="CV32" s="238"/>
      <c r="CW32" s="238"/>
      <c r="CX32" s="238"/>
      <c r="CY32" s="238"/>
      <c r="CZ32" s="238"/>
      <c r="DA32" s="238"/>
      <c r="DB32" s="239"/>
    </row>
    <row r="33" spans="1:112" ht="26.4" customHeight="1" x14ac:dyDescent="0.3">
      <c r="A33" s="216">
        <v>17</v>
      </c>
      <c r="B33" s="216"/>
      <c r="C33" s="216"/>
      <c r="D33" s="216"/>
      <c r="E33" s="216"/>
      <c r="F33" s="216"/>
      <c r="G33" s="216"/>
      <c r="H33" s="216"/>
      <c r="I33" s="216"/>
      <c r="J33" s="256" t="s">
        <v>409</v>
      </c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33" t="s">
        <v>405</v>
      </c>
      <c r="AQ33" s="233"/>
      <c r="AR33" s="233"/>
      <c r="AS33" s="233"/>
      <c r="AT33" s="233"/>
      <c r="AU33" s="233"/>
      <c r="AV33" s="233"/>
      <c r="AW33" s="233"/>
      <c r="AX33" s="233"/>
      <c r="AY33" s="233"/>
      <c r="AZ33" s="233"/>
      <c r="BA33" s="233"/>
      <c r="BB33" s="233"/>
      <c r="BC33" s="233"/>
      <c r="BD33" s="233"/>
      <c r="BE33" s="233"/>
      <c r="BF33" s="233"/>
      <c r="BG33" s="233"/>
      <c r="BH33" s="233"/>
      <c r="BI33" s="233"/>
      <c r="BJ33" s="233"/>
      <c r="BK33" s="233"/>
      <c r="BL33" s="233"/>
      <c r="BM33" s="233"/>
      <c r="BN33" s="233"/>
      <c r="BO33" s="233"/>
      <c r="BP33" s="233"/>
      <c r="BQ33" s="233"/>
      <c r="BR33" s="233"/>
      <c r="BS33" s="233"/>
      <c r="BT33" s="233"/>
      <c r="BU33" s="233"/>
      <c r="BV33" s="235" t="s">
        <v>375</v>
      </c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>
        <v>2</v>
      </c>
      <c r="CH33" s="235"/>
      <c r="CI33" s="235"/>
      <c r="CJ33" s="235"/>
      <c r="CK33" s="235"/>
      <c r="CL33" s="235"/>
      <c r="CM33" s="235"/>
      <c r="CN33" s="235"/>
      <c r="CO33" s="235"/>
      <c r="CP33" s="235"/>
      <c r="CQ33" s="235"/>
      <c r="CR33" s="237">
        <f t="shared" si="1"/>
        <v>2</v>
      </c>
      <c r="CS33" s="238"/>
      <c r="CT33" s="238"/>
      <c r="CU33" s="238"/>
      <c r="CV33" s="238"/>
      <c r="CW33" s="238"/>
      <c r="CX33" s="238"/>
      <c r="CY33" s="238"/>
      <c r="CZ33" s="238"/>
      <c r="DA33" s="238"/>
      <c r="DB33" s="239"/>
    </row>
    <row r="34" spans="1:112" ht="55.2" customHeight="1" x14ac:dyDescent="0.3">
      <c r="A34" s="216">
        <v>18</v>
      </c>
      <c r="B34" s="216"/>
      <c r="C34" s="216"/>
      <c r="D34" s="216"/>
      <c r="E34" s="216"/>
      <c r="F34" s="216"/>
      <c r="G34" s="216"/>
      <c r="H34" s="216"/>
      <c r="I34" s="216"/>
      <c r="J34" s="256" t="s">
        <v>406</v>
      </c>
      <c r="K34" s="256"/>
      <c r="L34" s="256"/>
      <c r="M34" s="256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6"/>
      <c r="AO34" s="256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3"/>
      <c r="BN34" s="233"/>
      <c r="BO34" s="233"/>
      <c r="BP34" s="233"/>
      <c r="BQ34" s="233"/>
      <c r="BR34" s="233"/>
      <c r="BS34" s="233"/>
      <c r="BT34" s="233"/>
      <c r="BU34" s="233"/>
      <c r="BV34" s="235" t="s">
        <v>375</v>
      </c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>
        <v>2</v>
      </c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7">
        <f t="shared" si="1"/>
        <v>2</v>
      </c>
      <c r="CS34" s="238"/>
      <c r="CT34" s="238"/>
      <c r="CU34" s="238"/>
      <c r="CV34" s="238"/>
      <c r="CW34" s="238"/>
      <c r="CX34" s="238"/>
      <c r="CY34" s="238"/>
      <c r="CZ34" s="238"/>
      <c r="DA34" s="238"/>
      <c r="DB34" s="239"/>
    </row>
    <row r="35" spans="1:112" x14ac:dyDescent="0.3">
      <c r="A35" s="216">
        <v>19</v>
      </c>
      <c r="B35" s="216"/>
      <c r="C35" s="216"/>
      <c r="D35" s="216"/>
      <c r="E35" s="216"/>
      <c r="F35" s="216"/>
      <c r="G35" s="216"/>
      <c r="H35" s="216"/>
      <c r="I35" s="216"/>
      <c r="J35" s="256" t="s">
        <v>407</v>
      </c>
      <c r="K35" s="256"/>
      <c r="L35" s="256"/>
      <c r="M35" s="256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6"/>
      <c r="AO35" s="256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  <c r="BI35" s="233"/>
      <c r="BJ35" s="233"/>
      <c r="BK35" s="233"/>
      <c r="BL35" s="233"/>
      <c r="BM35" s="233"/>
      <c r="BN35" s="233"/>
      <c r="BO35" s="233"/>
      <c r="BP35" s="233"/>
      <c r="BQ35" s="233"/>
      <c r="BR35" s="233"/>
      <c r="BS35" s="233"/>
      <c r="BT35" s="233"/>
      <c r="BU35" s="233"/>
      <c r="BV35" s="235" t="s">
        <v>408</v>
      </c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>
        <v>1.5</v>
      </c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7">
        <f t="shared" si="0"/>
        <v>1.5</v>
      </c>
      <c r="CS35" s="238"/>
      <c r="CT35" s="238"/>
      <c r="CU35" s="238"/>
      <c r="CV35" s="238"/>
      <c r="CW35" s="238"/>
      <c r="CX35" s="238"/>
      <c r="CY35" s="238"/>
      <c r="CZ35" s="238"/>
      <c r="DA35" s="238"/>
      <c r="DB35" s="239"/>
    </row>
    <row r="36" spans="1:112" ht="5.25" customHeight="1" x14ac:dyDescent="0.25">
      <c r="DH36" s="82"/>
    </row>
    <row r="37" spans="1:112" ht="13.8" x14ac:dyDescent="0.25">
      <c r="DH37" s="9"/>
    </row>
    <row r="38" spans="1:112" ht="52.95" customHeight="1" x14ac:dyDescent="0.25">
      <c r="A38" s="204" t="s">
        <v>366</v>
      </c>
      <c r="B38" s="204"/>
      <c r="C38" s="204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L38" s="185"/>
      <c r="BM38" s="185"/>
      <c r="BN38" s="185"/>
      <c r="BO38" s="185"/>
      <c r="BP38" s="185"/>
      <c r="BQ38" s="185"/>
      <c r="BR38" s="185"/>
      <c r="BS38" s="185"/>
      <c r="BT38" s="185"/>
      <c r="BU38" s="185"/>
      <c r="BV38" s="185"/>
      <c r="BW38" s="185"/>
      <c r="BX38" s="185"/>
      <c r="BY38" s="185"/>
      <c r="BZ38" s="185"/>
      <c r="CA38" s="185"/>
      <c r="CH38" s="16"/>
      <c r="CI38" s="185" t="str">
        <f>ПОДПИСИ!D8</f>
        <v xml:space="preserve">А.В. Курбатов </v>
      </c>
      <c r="CJ38" s="185"/>
      <c r="CK38" s="185"/>
      <c r="CL38" s="185"/>
      <c r="CM38" s="185"/>
      <c r="CN38" s="185"/>
      <c r="CO38" s="185"/>
      <c r="CP38" s="185"/>
      <c r="CQ38" s="185"/>
      <c r="CR38" s="185"/>
      <c r="CS38" s="185"/>
      <c r="CT38" s="185"/>
      <c r="CU38" s="185"/>
      <c r="CV38" s="185"/>
      <c r="CW38" s="185"/>
      <c r="CX38" s="185"/>
      <c r="CY38" s="185"/>
      <c r="CZ38" s="185"/>
      <c r="DA38" s="185"/>
      <c r="DB38" s="185"/>
      <c r="DC38" s="16"/>
      <c r="DH38" s="9"/>
    </row>
    <row r="39" spans="1:112" s="11" customFormat="1" ht="10.199999999999999" x14ac:dyDescent="0.3">
      <c r="BL39" s="196" t="s">
        <v>29</v>
      </c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I39" s="189" t="s">
        <v>30</v>
      </c>
      <c r="CJ39" s="189"/>
      <c r="CK39" s="189"/>
      <c r="CL39" s="189"/>
      <c r="CM39" s="189"/>
      <c r="CN39" s="189"/>
      <c r="CO39" s="189"/>
      <c r="CP39" s="189"/>
      <c r="CQ39" s="189"/>
      <c r="CR39" s="189"/>
      <c r="CS39" s="189"/>
      <c r="CT39" s="189"/>
      <c r="CU39" s="189"/>
      <c r="CV39" s="189"/>
      <c r="CW39" s="189"/>
      <c r="CX39" s="189"/>
      <c r="CY39" s="189"/>
      <c r="CZ39" s="189"/>
      <c r="DA39" s="189"/>
      <c r="DB39" s="189"/>
    </row>
    <row r="40" spans="1:112" ht="51" customHeight="1" x14ac:dyDescent="0.25">
      <c r="A40" s="204" t="s">
        <v>367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149"/>
      <c r="BC40" s="149"/>
      <c r="BD40" s="149"/>
      <c r="BE40" s="149"/>
      <c r="BL40" s="185"/>
      <c r="BM40" s="185"/>
      <c r="BN40" s="185"/>
      <c r="BO40" s="185"/>
      <c r="BP40" s="185"/>
      <c r="BQ40" s="185"/>
      <c r="BR40" s="185"/>
      <c r="BS40" s="185"/>
      <c r="BT40" s="185"/>
      <c r="BU40" s="185"/>
      <c r="BV40" s="185"/>
      <c r="BW40" s="185"/>
      <c r="BX40" s="185"/>
      <c r="BY40" s="185"/>
      <c r="BZ40" s="185"/>
      <c r="CA40" s="185"/>
      <c r="CH40" s="16"/>
      <c r="CI40" s="185" t="str">
        <f>ПОДПИСИ!D6</f>
        <v>А.Б. Казанцев</v>
      </c>
      <c r="CJ40" s="185"/>
      <c r="CK40" s="185"/>
      <c r="CL40" s="185"/>
      <c r="CM40" s="185"/>
      <c r="CN40" s="185"/>
      <c r="CO40" s="185"/>
      <c r="CP40" s="185"/>
      <c r="CQ40" s="185"/>
      <c r="CR40" s="185"/>
      <c r="CS40" s="185"/>
      <c r="CT40" s="185"/>
      <c r="CU40" s="185"/>
      <c r="CV40" s="185"/>
      <c r="CW40" s="185"/>
      <c r="CX40" s="185"/>
      <c r="CY40" s="185"/>
      <c r="CZ40" s="185"/>
      <c r="DA40" s="185"/>
      <c r="DB40" s="185"/>
      <c r="DH40" s="9"/>
    </row>
    <row r="41" spans="1:112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BL41" s="196" t="s">
        <v>29</v>
      </c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H41" s="11"/>
      <c r="CI41" s="189" t="s">
        <v>30</v>
      </c>
      <c r="CJ41" s="189"/>
      <c r="CK41" s="189"/>
      <c r="CL41" s="189"/>
      <c r="CM41" s="189"/>
      <c r="CN41" s="189"/>
      <c r="CO41" s="189"/>
      <c r="CP41" s="189"/>
      <c r="CQ41" s="189"/>
      <c r="CR41" s="189"/>
      <c r="CS41" s="189"/>
      <c r="CT41" s="189"/>
      <c r="CU41" s="189"/>
      <c r="CV41" s="189"/>
      <c r="CW41" s="189"/>
      <c r="CX41" s="189"/>
      <c r="CY41" s="189"/>
      <c r="CZ41" s="189"/>
      <c r="DA41" s="189"/>
      <c r="DB41" s="189"/>
      <c r="DH41" s="82"/>
    </row>
    <row r="42" spans="1:112" ht="13.8" x14ac:dyDescent="0.25">
      <c r="DH42" s="82"/>
    </row>
    <row r="43" spans="1:112" ht="13.8" x14ac:dyDescent="0.25">
      <c r="DH43" s="82"/>
    </row>
    <row r="44" spans="1:112" ht="13.8" x14ac:dyDescent="0.25">
      <c r="DH44" s="82"/>
    </row>
    <row r="45" spans="1:112" ht="13.8" x14ac:dyDescent="0.25">
      <c r="DH45" s="82"/>
    </row>
    <row r="47" spans="1:112" ht="13.8" x14ac:dyDescent="0.25">
      <c r="DH47" s="82"/>
    </row>
    <row r="48" spans="1:112" ht="13.8" x14ac:dyDescent="0.25">
      <c r="DH48" s="87"/>
    </row>
    <row r="49" spans="112:112" ht="13.8" x14ac:dyDescent="0.25">
      <c r="DH49" s="82"/>
    </row>
    <row r="50" spans="112:112" ht="13.8" x14ac:dyDescent="0.25">
      <c r="DH50" s="88"/>
    </row>
    <row r="51" spans="112:112" ht="13.8" x14ac:dyDescent="0.25">
      <c r="DH51" s="82"/>
    </row>
    <row r="52" spans="112:112" x14ac:dyDescent="0.3">
      <c r="DH52" s="89"/>
    </row>
    <row r="53" spans="112:112" ht="13.8" x14ac:dyDescent="0.25">
      <c r="DH53" s="82"/>
    </row>
    <row r="54" spans="112:112" ht="13.8" x14ac:dyDescent="0.25">
      <c r="DH54" s="88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8" spans="112:112" ht="13.8" x14ac:dyDescent="0.25">
      <c r="DH58" s="87"/>
    </row>
    <row r="59" spans="112:112" ht="13.8" x14ac:dyDescent="0.25">
      <c r="DH59" s="82"/>
    </row>
    <row r="61" spans="112:112" ht="13.8" x14ac:dyDescent="0.25">
      <c r="DH61" s="82"/>
    </row>
    <row r="63" spans="112:112" ht="13.8" x14ac:dyDescent="0.25">
      <c r="DH63" s="82"/>
    </row>
    <row r="64" spans="112:112" ht="13.8" x14ac:dyDescent="0.25">
      <c r="DH64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</sheetData>
  <mergeCells count="150">
    <mergeCell ref="CG32:CQ32"/>
    <mergeCell ref="CR32:DB32"/>
    <mergeCell ref="CR33:DB33"/>
    <mergeCell ref="A34:I34"/>
    <mergeCell ref="J34:AO34"/>
    <mergeCell ref="AP34:BU34"/>
    <mergeCell ref="BV34:CF34"/>
    <mergeCell ref="CG34:CQ34"/>
    <mergeCell ref="CR34:DB34"/>
    <mergeCell ref="A33:I33"/>
    <mergeCell ref="J33:AO33"/>
    <mergeCell ref="AP33:BU33"/>
    <mergeCell ref="BV33:CF33"/>
    <mergeCell ref="CG33:CQ33"/>
    <mergeCell ref="CR35:DB35"/>
    <mergeCell ref="A29:I29"/>
    <mergeCell ref="J29:AO29"/>
    <mergeCell ref="AP29:BU29"/>
    <mergeCell ref="BV29:CF29"/>
    <mergeCell ref="CG29:CQ29"/>
    <mergeCell ref="CR29:DB29"/>
    <mergeCell ref="A30:I30"/>
    <mergeCell ref="J30:AO30"/>
    <mergeCell ref="AP30:BU30"/>
    <mergeCell ref="BV30:CF30"/>
    <mergeCell ref="CG30:CQ30"/>
    <mergeCell ref="CR30:DB30"/>
    <mergeCell ref="A31:I31"/>
    <mergeCell ref="J31:AO31"/>
    <mergeCell ref="AP31:BU31"/>
    <mergeCell ref="A35:I35"/>
    <mergeCell ref="J35:AO35"/>
    <mergeCell ref="AP35:BU35"/>
    <mergeCell ref="BV35:CF35"/>
    <mergeCell ref="CG35:CQ35"/>
    <mergeCell ref="BV31:CF31"/>
    <mergeCell ref="CG31:CQ31"/>
    <mergeCell ref="CR31:DB31"/>
    <mergeCell ref="CR27:DB27"/>
    <mergeCell ref="A28:I28"/>
    <mergeCell ref="J28:AO28"/>
    <mergeCell ref="AP28:BU28"/>
    <mergeCell ref="BV28:CF28"/>
    <mergeCell ref="CG28:CQ28"/>
    <mergeCell ref="CR28:DB28"/>
    <mergeCell ref="A27:I27"/>
    <mergeCell ref="J27:AO27"/>
    <mergeCell ref="AP27:BU27"/>
    <mergeCell ref="BV27:CF27"/>
    <mergeCell ref="CG27:CQ27"/>
    <mergeCell ref="CR25:DB25"/>
    <mergeCell ref="A26:I26"/>
    <mergeCell ref="J26:AO26"/>
    <mergeCell ref="AP26:BU26"/>
    <mergeCell ref="BV26:CF26"/>
    <mergeCell ref="CG26:CQ26"/>
    <mergeCell ref="CR26:DB26"/>
    <mergeCell ref="A25:I25"/>
    <mergeCell ref="J25:AO25"/>
    <mergeCell ref="AP25:BU25"/>
    <mergeCell ref="BV25:CF25"/>
    <mergeCell ref="CG25:CQ25"/>
    <mergeCell ref="CR23:DB23"/>
    <mergeCell ref="A24:I24"/>
    <mergeCell ref="J24:AO24"/>
    <mergeCell ref="AP24:BU24"/>
    <mergeCell ref="BV24:CF24"/>
    <mergeCell ref="CG24:CQ24"/>
    <mergeCell ref="CR24:DB24"/>
    <mergeCell ref="A23:I23"/>
    <mergeCell ref="J23:AO23"/>
    <mergeCell ref="AP23:BU23"/>
    <mergeCell ref="BV23:CF23"/>
    <mergeCell ref="CG23:CQ23"/>
    <mergeCell ref="CR20:DB20"/>
    <mergeCell ref="CR22:DB22"/>
    <mergeCell ref="CR21:DB21"/>
    <mergeCell ref="AP22:BU22"/>
    <mergeCell ref="BV21:CF21"/>
    <mergeCell ref="CG21:CQ21"/>
    <mergeCell ref="AP21:BU21"/>
    <mergeCell ref="BV22:CF22"/>
    <mergeCell ref="CG22:CQ22"/>
    <mergeCell ref="AP20:BU20"/>
    <mergeCell ref="BV20:CF20"/>
    <mergeCell ref="CG20:CQ20"/>
    <mergeCell ref="CR17:DB17"/>
    <mergeCell ref="BV18:CF18"/>
    <mergeCell ref="CG18:CQ18"/>
    <mergeCell ref="CR18:DB18"/>
    <mergeCell ref="J19:AO19"/>
    <mergeCell ref="J17:AO17"/>
    <mergeCell ref="J18:AO18"/>
    <mergeCell ref="CR19:DB19"/>
    <mergeCell ref="CG17:CQ17"/>
    <mergeCell ref="BV17:CF17"/>
    <mergeCell ref="BV19:CF19"/>
    <mergeCell ref="CG19:CQ19"/>
    <mergeCell ref="A17:I17"/>
    <mergeCell ref="A18:I18"/>
    <mergeCell ref="A19:I19"/>
    <mergeCell ref="J15:AO16"/>
    <mergeCell ref="AP15:BU16"/>
    <mergeCell ref="AP17:BU17"/>
    <mergeCell ref="AP18:BU18"/>
    <mergeCell ref="AP19:BU19"/>
    <mergeCell ref="BL41:CA41"/>
    <mergeCell ref="BV15:CF16"/>
    <mergeCell ref="J20:AO20"/>
    <mergeCell ref="J21:AO21"/>
    <mergeCell ref="A20:I20"/>
    <mergeCell ref="A21:I21"/>
    <mergeCell ref="A22:I22"/>
    <mergeCell ref="J22:AO22"/>
    <mergeCell ref="A32:I32"/>
    <mergeCell ref="J32:AO32"/>
    <mergeCell ref="AP32:BU32"/>
    <mergeCell ref="BV32:CF32"/>
    <mergeCell ref="CI41:DB41"/>
    <mergeCell ref="A38:BA38"/>
    <mergeCell ref="BL38:CA38"/>
    <mergeCell ref="CI38:DB38"/>
    <mergeCell ref="BL39:CA39"/>
    <mergeCell ref="CI39:DB39"/>
    <mergeCell ref="BL40:CA40"/>
    <mergeCell ref="CI40:DB40"/>
    <mergeCell ref="A40:BA40"/>
    <mergeCell ref="CG15:CQ16"/>
    <mergeCell ref="CR15:DB16"/>
    <mergeCell ref="A15:I16"/>
    <mergeCell ref="A12:AT12"/>
    <mergeCell ref="BA12:DB12"/>
    <mergeCell ref="A13:DB13"/>
    <mergeCell ref="A7:AT7"/>
    <mergeCell ref="BA7:DB7"/>
    <mergeCell ref="A8:AT8"/>
    <mergeCell ref="BC1:DB1"/>
    <mergeCell ref="CC4:DB4"/>
    <mergeCell ref="A5:AT5"/>
    <mergeCell ref="BA5:DB5"/>
    <mergeCell ref="A6:AT6"/>
    <mergeCell ref="BA6:DB6"/>
    <mergeCell ref="A10:AT10"/>
    <mergeCell ref="A14:DB14"/>
    <mergeCell ref="BA8:DB8"/>
    <mergeCell ref="A9:AT9"/>
    <mergeCell ref="BA9:DB9"/>
    <mergeCell ref="BA10:DB10"/>
    <mergeCell ref="A11:AT11"/>
    <mergeCell ref="BA11:DB11"/>
  </mergeCells>
  <phoneticPr fontId="84" type="noConversion"/>
  <conditionalFormatting sqref="A5:A12">
    <cfRule type="cellIs" dxfId="11" priority="6" operator="equal">
      <formula>0</formula>
    </cfRule>
  </conditionalFormatting>
  <conditionalFormatting sqref="AU5:BA12">
    <cfRule type="cellIs" dxfId="10" priority="1" operator="equal">
      <formula>0</formula>
    </cfRule>
  </conditionalFormatting>
  <conditionalFormatting sqref="CI38:DB38 CI40:DB40">
    <cfRule type="cellIs" dxfId="9" priority="7" operator="equal">
      <formula>0</formula>
    </cfRule>
  </conditionalFormatting>
  <conditionalFormatting sqref="DH2:DH7">
    <cfRule type="cellIs" dxfId="8" priority="3" operator="equal">
      <formula>0</formula>
    </cfRule>
  </conditionalFormatting>
  <conditionalFormatting sqref="DH9">
    <cfRule type="cellIs" dxfId="7" priority="2" operator="equal">
      <formula>0</formula>
    </cfRule>
  </conditionalFormatting>
  <printOptions horizontalCentered="1"/>
  <pageMargins left="0.78740157480314965" right="0.39370078740157483" top="0.59055118110236227" bottom="0.59055118110236227" header="0" footer="0"/>
  <pageSetup paperSize="9" scale="9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8" filterMode="1">
    <tabColor theme="6" tint="0.79998168889431442"/>
  </sheetPr>
  <dimension ref="A1:V42"/>
  <sheetViews>
    <sheetView view="pageBreakPreview" zoomScale="85" zoomScaleNormal="100" zoomScaleSheetLayoutView="85" workbookViewId="0">
      <pane ySplit="5" topLeftCell="A15" activePane="bottomLeft" state="frozen"/>
      <selection activeCell="BC36" sqref="BC36"/>
      <selection pane="bottomLeft" activeCell="I39" sqref="I39:K39"/>
    </sheetView>
  </sheetViews>
  <sheetFormatPr defaultColWidth="9.109375" defaultRowHeight="13.8" x14ac:dyDescent="0.25"/>
  <cols>
    <col min="1" max="1" width="3.88671875" style="114" customWidth="1"/>
    <col min="2" max="2" width="19.44140625" style="114" customWidth="1"/>
    <col min="3" max="3" width="14.88671875" style="114" customWidth="1"/>
    <col min="4" max="4" width="16.88671875" style="114" customWidth="1"/>
    <col min="5" max="5" width="11.33203125" style="114" customWidth="1"/>
    <col min="6" max="8" width="6.44140625" style="114" customWidth="1"/>
    <col min="9" max="9" width="1.5546875" style="114" customWidth="1"/>
    <col min="10" max="10" width="16" style="114" customWidth="1"/>
    <col min="11" max="11" width="4" style="114" customWidth="1"/>
    <col min="12" max="12" width="8.44140625" style="114" customWidth="1"/>
    <col min="13" max="13" width="7.6640625" style="114" customWidth="1"/>
    <col min="14" max="14" width="10.33203125" style="114" customWidth="1"/>
    <col min="15" max="15" width="21.6640625" style="114" customWidth="1"/>
    <col min="16" max="16" width="21.109375" style="114" customWidth="1"/>
    <col min="17" max="17" width="9.109375" style="114"/>
    <col min="18" max="18" width="8.77734375" style="114" customWidth="1"/>
    <col min="19" max="20" width="15.6640625" style="114" customWidth="1"/>
    <col min="21" max="21" width="9.109375" style="114"/>
    <col min="22" max="22" width="59.44140625" style="69" customWidth="1"/>
    <col min="23" max="16384" width="9.109375" style="114"/>
  </cols>
  <sheetData>
    <row r="1" spans="1:22" ht="14.4" x14ac:dyDescent="0.3">
      <c r="A1" s="257"/>
      <c r="B1" s="257"/>
      <c r="N1" s="262" t="str">
        <f>CONCATENATE(ФОРМА!E12,ФОРМА!E13," от ",ФОРМА!F13)</f>
        <v>Договор подряда №23-15038 от 03.07.2023 г.</v>
      </c>
      <c r="O1" s="262"/>
      <c r="P1" s="262"/>
      <c r="Q1"/>
      <c r="R1"/>
      <c r="S1"/>
      <c r="T1"/>
    </row>
    <row r="2" spans="1:22" ht="14.4" x14ac:dyDescent="0.3">
      <c r="N2" s="123"/>
      <c r="O2" s="123"/>
      <c r="P2" s="123" t="s">
        <v>165</v>
      </c>
      <c r="Q2"/>
      <c r="R2"/>
      <c r="S2"/>
      <c r="T2"/>
    </row>
    <row r="3" spans="1:22" ht="14.4" x14ac:dyDescent="0.3">
      <c r="N3" s="123"/>
      <c r="O3" s="123"/>
      <c r="P3" s="123" t="s">
        <v>166</v>
      </c>
      <c r="Q3"/>
      <c r="R3"/>
      <c r="S3"/>
      <c r="T3"/>
    </row>
    <row r="4" spans="1:22" ht="14.4" x14ac:dyDescent="0.3">
      <c r="N4" s="123"/>
      <c r="O4" s="123"/>
      <c r="P4" s="124" t="str">
        <f>'Приложение 4'!CC4</f>
        <v>15.11.2024 г.</v>
      </c>
      <c r="Q4"/>
      <c r="R4"/>
      <c r="S4"/>
      <c r="T4"/>
    </row>
    <row r="5" spans="1:22" ht="15" customHeight="1" x14ac:dyDescent="0.3">
      <c r="A5" s="257"/>
      <c r="B5" s="257"/>
      <c r="M5" s="261" t="str">
        <f>ФОРМА!B2</f>
        <v>ПАО "Россети Ленэнерго"</v>
      </c>
      <c r="N5" s="261"/>
      <c r="O5" s="261"/>
      <c r="P5" s="261"/>
      <c r="Q5"/>
      <c r="R5"/>
      <c r="S5"/>
      <c r="T5"/>
    </row>
    <row r="6" spans="1:22" s="115" customFormat="1" ht="10.199999999999999" x14ac:dyDescent="0.2">
      <c r="A6" s="258"/>
      <c r="B6" s="258"/>
      <c r="M6" s="57"/>
      <c r="N6" s="260" t="s">
        <v>2</v>
      </c>
      <c r="O6" s="260"/>
      <c r="P6" s="260"/>
      <c r="V6" s="109"/>
    </row>
    <row r="7" spans="1:22" ht="15" customHeight="1" x14ac:dyDescent="0.25">
      <c r="A7" s="261" t="str">
        <f>ФОРМА!B4</f>
        <v>ООО "ЭНЕРГОСТРИМ"</v>
      </c>
      <c r="B7" s="261"/>
      <c r="C7" s="55"/>
      <c r="D7" s="55"/>
      <c r="E7" s="55"/>
      <c r="F7" s="55"/>
      <c r="G7" s="55"/>
      <c r="H7" s="55"/>
      <c r="I7" s="55"/>
      <c r="M7" s="261" t="str">
        <f>ФОРМА!B3</f>
        <v>ООО "ЭНЕРГОСТРИМ"</v>
      </c>
      <c r="N7" s="261"/>
      <c r="O7" s="261"/>
      <c r="P7" s="261"/>
      <c r="V7" s="69" t="str">
        <f>M7</f>
        <v>ООО "ЭНЕРГОСТРИМ"</v>
      </c>
    </row>
    <row r="8" spans="1:22" ht="15" customHeight="1" x14ac:dyDescent="0.25">
      <c r="A8" s="259" t="s">
        <v>27</v>
      </c>
      <c r="B8" s="259"/>
      <c r="C8" s="112"/>
      <c r="D8" s="112"/>
      <c r="E8" s="112"/>
      <c r="F8" s="112"/>
      <c r="G8" s="112"/>
      <c r="H8" s="112"/>
      <c r="I8" s="112"/>
      <c r="M8" s="259" t="s">
        <v>146</v>
      </c>
      <c r="N8" s="259"/>
      <c r="O8" s="259"/>
      <c r="P8" s="259"/>
    </row>
    <row r="9" spans="1:22" ht="84.75" customHeight="1" x14ac:dyDescent="0.25">
      <c r="A9" s="264"/>
      <c r="B9" s="264"/>
      <c r="C9" s="55"/>
      <c r="D9" s="55"/>
      <c r="E9" s="55"/>
      <c r="F9" s="55"/>
      <c r="G9" s="55"/>
      <c r="H9" s="55"/>
      <c r="I9" s="55"/>
      <c r="L9" s="147"/>
      <c r="M9" s="272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N9" s="273"/>
      <c r="O9" s="273"/>
      <c r="P9" s="273"/>
      <c r="V9" s="69">
        <f>L9</f>
        <v>0</v>
      </c>
    </row>
    <row r="10" spans="1:22" ht="15" customHeight="1" x14ac:dyDescent="0.25">
      <c r="A10" s="260"/>
      <c r="B10" s="260"/>
      <c r="C10" s="112"/>
      <c r="D10" s="112"/>
      <c r="E10" s="112"/>
      <c r="F10" s="112"/>
      <c r="G10" s="112"/>
      <c r="H10" s="112"/>
      <c r="I10" s="112"/>
      <c r="L10" s="260" t="s">
        <v>23</v>
      </c>
      <c r="M10" s="260"/>
      <c r="N10" s="260"/>
      <c r="O10" s="260"/>
      <c r="P10" s="260"/>
    </row>
    <row r="11" spans="1:22" ht="15" customHeight="1" x14ac:dyDescent="0.25">
      <c r="A11" s="264"/>
      <c r="B11" s="264"/>
      <c r="C11" s="55"/>
      <c r="D11" s="55"/>
      <c r="E11" s="55"/>
      <c r="F11" s="55"/>
      <c r="G11" s="55"/>
      <c r="H11" s="55"/>
      <c r="I11" s="55"/>
      <c r="M11" s="268" t="str">
        <f>P4</f>
        <v>15.11.2024 г.</v>
      </c>
      <c r="N11" s="268"/>
      <c r="O11" s="268"/>
      <c r="P11" s="268"/>
    </row>
    <row r="12" spans="1:22" ht="15" customHeight="1" x14ac:dyDescent="0.25">
      <c r="A12" s="260"/>
      <c r="B12" s="260"/>
      <c r="C12" s="112"/>
      <c r="D12" s="112"/>
      <c r="E12" s="112"/>
      <c r="F12" s="112"/>
      <c r="G12" s="112"/>
      <c r="H12" s="112"/>
      <c r="I12" s="112"/>
      <c r="M12" s="56"/>
      <c r="N12" s="260" t="s">
        <v>3</v>
      </c>
      <c r="O12" s="260"/>
      <c r="P12" s="260"/>
    </row>
    <row r="13" spans="1:22" ht="15" customHeight="1" x14ac:dyDescent="0.25">
      <c r="A13" s="275" t="s">
        <v>154</v>
      </c>
      <c r="B13" s="275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</row>
    <row r="14" spans="1:22" ht="3" customHeight="1" x14ac:dyDescent="0.25">
      <c r="A14" s="11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</row>
    <row r="15" spans="1:22" ht="15" customHeight="1" x14ac:dyDescent="0.25">
      <c r="A15" s="267" t="s">
        <v>116</v>
      </c>
      <c r="B15" s="263" t="s">
        <v>167</v>
      </c>
      <c r="C15" s="267" t="s">
        <v>168</v>
      </c>
      <c r="D15" s="267" t="s">
        <v>169</v>
      </c>
      <c r="E15" s="267" t="s">
        <v>170</v>
      </c>
      <c r="F15" s="266" t="s">
        <v>180</v>
      </c>
      <c r="G15" s="266"/>
      <c r="H15" s="266"/>
      <c r="I15" s="274" t="s">
        <v>179</v>
      </c>
      <c r="J15" s="274"/>
      <c r="K15" s="274"/>
      <c r="L15" s="274"/>
      <c r="M15" s="274"/>
      <c r="N15" s="274"/>
      <c r="O15" s="274"/>
      <c r="P15" s="274"/>
    </row>
    <row r="16" spans="1:22" ht="30" customHeight="1" x14ac:dyDescent="0.25">
      <c r="A16" s="267"/>
      <c r="B16" s="263"/>
      <c r="C16" s="267"/>
      <c r="D16" s="267"/>
      <c r="E16" s="267"/>
      <c r="F16" s="148" t="s">
        <v>171</v>
      </c>
      <c r="G16" s="148" t="s">
        <v>172</v>
      </c>
      <c r="H16" s="148" t="s">
        <v>173</v>
      </c>
      <c r="I16" s="267" t="s">
        <v>174</v>
      </c>
      <c r="J16" s="267"/>
      <c r="K16" s="148" t="s">
        <v>97</v>
      </c>
      <c r="L16" s="267" t="s">
        <v>175</v>
      </c>
      <c r="M16" s="267"/>
      <c r="N16" s="148" t="s">
        <v>176</v>
      </c>
      <c r="O16" s="148" t="s">
        <v>177</v>
      </c>
      <c r="P16" s="148" t="s">
        <v>178</v>
      </c>
      <c r="R16" s="114" t="s">
        <v>454</v>
      </c>
    </row>
    <row r="17" spans="1:18" ht="51.75" customHeight="1" x14ac:dyDescent="0.25">
      <c r="A17" s="168">
        <v>1</v>
      </c>
      <c r="B17" s="110" t="str">
        <f>CONCATENATE(ФОРМА!C6, " ", ФОРМА!D15)</f>
        <v>СПб, г. Зеленогорск, д. 506 Монтаж в кабельном киоске</v>
      </c>
      <c r="C17" s="110" t="str">
        <f>ФОРМА!$C$5</f>
        <v>Курортный РЭС</v>
      </c>
      <c r="D17" s="110" t="str">
        <f>ФОРМА!D20</f>
        <v>ГУП "Водоканал"</v>
      </c>
      <c r="E17" s="110" t="str">
        <f>ФОРМА!E20</f>
        <v>21-042046</v>
      </c>
      <c r="F17" s="110" t="s">
        <v>37</v>
      </c>
      <c r="G17" s="110" t="s">
        <v>37</v>
      </c>
      <c r="H17" s="110" t="s">
        <v>37</v>
      </c>
      <c r="I17" s="265" t="str">
        <f>ФОРМА!B20</f>
        <v>НАРТИС-И3СО-SP31-А1R1-230-5-100A-SN-RF433/1-P1-EHKMOQ1V3-D</v>
      </c>
      <c r="J17" s="265"/>
      <c r="K17" s="111">
        <v>1</v>
      </c>
      <c r="L17" s="276" t="str">
        <f>ФОРМА!C20</f>
        <v>023240077933</v>
      </c>
      <c r="M17" s="276"/>
      <c r="N17" s="125" t="s">
        <v>37</v>
      </c>
      <c r="O17" s="110" t="str">
        <f>ФОРМА!F20</f>
        <v>Х= 60.205934, 
У= 29.708399</v>
      </c>
      <c r="P17" s="167" t="str">
        <f>ФОРМА!$B$15</f>
        <v>1.2.</v>
      </c>
      <c r="R17" s="114">
        <f>IF(I17=0,0,1)</f>
        <v>1</v>
      </c>
    </row>
    <row r="18" spans="1:18" ht="51" customHeight="1" x14ac:dyDescent="0.25">
      <c r="A18" s="168">
        <v>2</v>
      </c>
      <c r="B18" s="110" t="str">
        <f>CONCATENATE(ФОРМА!C6, " ", ФОРМА!D15)</f>
        <v>СПб, г. Зеленогорск, д. 506 Монтаж в кабельном киоске</v>
      </c>
      <c r="C18" s="110" t="str">
        <f>ФОРМА!$C$5</f>
        <v>Курортный РЭС</v>
      </c>
      <c r="D18" s="110" t="str">
        <f>ФОРМА!D21</f>
        <v>ГУП "Водоканал"</v>
      </c>
      <c r="E18" s="110" t="str">
        <f>ФОРМА!E21</f>
        <v>21-042046</v>
      </c>
      <c r="F18" s="110" t="s">
        <v>37</v>
      </c>
      <c r="G18" s="110" t="s">
        <v>37</v>
      </c>
      <c r="H18" s="110" t="s">
        <v>37</v>
      </c>
      <c r="I18" s="265" t="str">
        <f>ФОРМА!B21</f>
        <v>НАРТИС-И3СО-SP31-А1R1-230-5-100A-SN-RF433/1-P1-EHKMOQ1V3-D</v>
      </c>
      <c r="J18" s="265"/>
      <c r="K18" s="111">
        <v>1</v>
      </c>
      <c r="L18" s="276" t="str">
        <f>ФОРМА!C21</f>
        <v>023240076902</v>
      </c>
      <c r="M18" s="276"/>
      <c r="N18" s="125" t="s">
        <v>37</v>
      </c>
      <c r="O18" s="110" t="str">
        <f>ФОРМА!F21</f>
        <v>Х= 60.205934, 
У= 29.708399</v>
      </c>
      <c r="P18" s="167" t="str">
        <f>ФОРМА!$B$15</f>
        <v>1.2.</v>
      </c>
      <c r="R18" s="114">
        <f t="shared" ref="R18:R37" si="0">IF(I18=0,0,1)</f>
        <v>1</v>
      </c>
    </row>
    <row r="19" spans="1:18" ht="51" hidden="1" customHeight="1" x14ac:dyDescent="0.25">
      <c r="A19" s="168">
        <v>3</v>
      </c>
      <c r="B19" s="110" t="str">
        <f>CONCATENATE(ФОРМА!C6, " ", ФОРМА!D15)</f>
        <v>СПб, г. Зеленогорск, д. 506 Монтаж в кабельном киоске</v>
      </c>
      <c r="C19" s="110" t="str">
        <f>ФОРМА!$C$5</f>
        <v>Курортный РЭС</v>
      </c>
      <c r="D19" s="110">
        <f>ФОРМА!D22</f>
        <v>0</v>
      </c>
      <c r="E19" s="110">
        <f>ФОРМА!E22</f>
        <v>0</v>
      </c>
      <c r="F19" s="110" t="s">
        <v>37</v>
      </c>
      <c r="G19" s="110" t="s">
        <v>37</v>
      </c>
      <c r="H19" s="110" t="s">
        <v>37</v>
      </c>
      <c r="I19" s="265">
        <f>ФОРМА!B22</f>
        <v>0</v>
      </c>
      <c r="J19" s="265"/>
      <c r="K19" s="111">
        <v>1</v>
      </c>
      <c r="L19" s="276">
        <f>ФОРМА!C22</f>
        <v>0</v>
      </c>
      <c r="M19" s="276"/>
      <c r="N19" s="125" t="s">
        <v>37</v>
      </c>
      <c r="O19" s="110">
        <f>ФОРМА!F22</f>
        <v>0</v>
      </c>
      <c r="P19" s="167" t="str">
        <f>ФОРМА!$B$15</f>
        <v>1.2.</v>
      </c>
      <c r="R19" s="114">
        <f t="shared" si="0"/>
        <v>0</v>
      </c>
    </row>
    <row r="20" spans="1:18" ht="51" hidden="1" customHeight="1" x14ac:dyDescent="0.25">
      <c r="A20" s="168">
        <v>4</v>
      </c>
      <c r="B20" s="110" t="str">
        <f>CONCATENATE(ФОРМА!C6, " ", ФОРМА!D15)</f>
        <v>СПб, г. Зеленогорск, д. 506 Монтаж в кабельном киоске</v>
      </c>
      <c r="C20" s="110" t="str">
        <f>ФОРМА!$C$5</f>
        <v>Курортный РЭС</v>
      </c>
      <c r="D20" s="110">
        <f>ФОРМА!D23</f>
        <v>0</v>
      </c>
      <c r="E20" s="110">
        <f>ФОРМА!E23</f>
        <v>0</v>
      </c>
      <c r="F20" s="110" t="s">
        <v>37</v>
      </c>
      <c r="G20" s="110" t="s">
        <v>37</v>
      </c>
      <c r="H20" s="110" t="s">
        <v>37</v>
      </c>
      <c r="I20" s="265">
        <f>ФОРМА!B23</f>
        <v>0</v>
      </c>
      <c r="J20" s="265"/>
      <c r="K20" s="111">
        <v>1</v>
      </c>
      <c r="L20" s="276">
        <f>ФОРМА!C23</f>
        <v>0</v>
      </c>
      <c r="M20" s="276"/>
      <c r="N20" s="125" t="s">
        <v>37</v>
      </c>
      <c r="O20" s="110">
        <f>ФОРМА!F23</f>
        <v>0</v>
      </c>
      <c r="P20" s="167" t="str">
        <f>ФОРМА!$B$15</f>
        <v>1.2.</v>
      </c>
      <c r="R20" s="114">
        <f t="shared" si="0"/>
        <v>0</v>
      </c>
    </row>
    <row r="21" spans="1:18" ht="39.6" hidden="1" x14ac:dyDescent="0.25">
      <c r="A21" s="168">
        <v>5</v>
      </c>
      <c r="B21" s="110" t="str">
        <f>CONCATENATE(ФОРМА!C6, " ", ФОРМА!D15)</f>
        <v>СПб, г. Зеленогорск, д. 506 Монтаж в кабельном киоске</v>
      </c>
      <c r="C21" s="110" t="str">
        <f>ФОРМА!$C$5</f>
        <v>Курортный РЭС</v>
      </c>
      <c r="D21" s="110">
        <f>ФОРМА!D24</f>
        <v>0</v>
      </c>
      <c r="E21" s="110">
        <f>ФОРМА!E24</f>
        <v>0</v>
      </c>
      <c r="F21" s="110" t="s">
        <v>37</v>
      </c>
      <c r="G21" s="110" t="s">
        <v>37</v>
      </c>
      <c r="H21" s="110" t="s">
        <v>37</v>
      </c>
      <c r="I21" s="265">
        <f>ФОРМА!B24</f>
        <v>0</v>
      </c>
      <c r="J21" s="265"/>
      <c r="K21" s="111">
        <v>1</v>
      </c>
      <c r="L21" s="276">
        <f>ФОРМА!C24</f>
        <v>0</v>
      </c>
      <c r="M21" s="276"/>
      <c r="N21" s="125" t="s">
        <v>37</v>
      </c>
      <c r="O21" s="110">
        <f>ФОРМА!F24</f>
        <v>0</v>
      </c>
      <c r="P21" s="167" t="str">
        <f>ФОРМА!$B$15</f>
        <v>1.2.</v>
      </c>
      <c r="R21" s="114">
        <f t="shared" si="0"/>
        <v>0</v>
      </c>
    </row>
    <row r="22" spans="1:18" ht="39.6" hidden="1" x14ac:dyDescent="0.25">
      <c r="A22" s="168">
        <v>6</v>
      </c>
      <c r="B22" s="110" t="str">
        <f>CONCATENATE(ФОРМА!C6, " ", ФОРМА!D15)</f>
        <v>СПб, г. Зеленогорск, д. 506 Монтаж в кабельном киоске</v>
      </c>
      <c r="C22" s="110" t="str">
        <f>ФОРМА!$C$5</f>
        <v>Курортный РЭС</v>
      </c>
      <c r="D22" s="110">
        <f>ФОРМА!D25</f>
        <v>0</v>
      </c>
      <c r="E22" s="110">
        <f>ФОРМА!E25</f>
        <v>0</v>
      </c>
      <c r="F22" s="110" t="s">
        <v>37</v>
      </c>
      <c r="G22" s="110" t="s">
        <v>37</v>
      </c>
      <c r="H22" s="110" t="s">
        <v>37</v>
      </c>
      <c r="I22" s="265">
        <f>ФОРМА!B25</f>
        <v>0</v>
      </c>
      <c r="J22" s="265"/>
      <c r="K22" s="111">
        <v>1</v>
      </c>
      <c r="L22" s="276">
        <f>ФОРМА!C25</f>
        <v>0</v>
      </c>
      <c r="M22" s="276"/>
      <c r="N22" s="125" t="s">
        <v>37</v>
      </c>
      <c r="O22" s="110">
        <f>ФОРМА!F25</f>
        <v>0</v>
      </c>
      <c r="P22" s="167" t="str">
        <f>ФОРМА!$B$15</f>
        <v>1.2.</v>
      </c>
      <c r="R22" s="114">
        <f t="shared" si="0"/>
        <v>0</v>
      </c>
    </row>
    <row r="23" spans="1:18" ht="39.6" hidden="1" x14ac:dyDescent="0.25">
      <c r="A23" s="168">
        <v>7</v>
      </c>
      <c r="B23" s="110" t="str">
        <f>CONCATENATE(ФОРМА!C6, " ", ФОРМА!D15)</f>
        <v>СПб, г. Зеленогорск, д. 506 Монтаж в кабельном киоске</v>
      </c>
      <c r="C23" s="110" t="str">
        <f>ФОРМА!$C$5</f>
        <v>Курортный РЭС</v>
      </c>
      <c r="D23" s="110">
        <f>ФОРМА!D26</f>
        <v>0</v>
      </c>
      <c r="E23" s="110">
        <f>ФОРМА!E26</f>
        <v>0</v>
      </c>
      <c r="F23" s="110" t="s">
        <v>37</v>
      </c>
      <c r="G23" s="110" t="s">
        <v>37</v>
      </c>
      <c r="H23" s="110" t="s">
        <v>37</v>
      </c>
      <c r="I23" s="265">
        <f>ФОРМА!B26</f>
        <v>0</v>
      </c>
      <c r="J23" s="265"/>
      <c r="K23" s="111">
        <v>1</v>
      </c>
      <c r="L23" s="276">
        <f>ФОРМА!C26</f>
        <v>0</v>
      </c>
      <c r="M23" s="276"/>
      <c r="N23" s="125" t="s">
        <v>37</v>
      </c>
      <c r="O23" s="110">
        <f>ФОРМА!F26</f>
        <v>0</v>
      </c>
      <c r="P23" s="167" t="str">
        <f>ФОРМА!$B$15</f>
        <v>1.2.</v>
      </c>
      <c r="R23" s="114">
        <f t="shared" si="0"/>
        <v>0</v>
      </c>
    </row>
    <row r="24" spans="1:18" ht="39.6" hidden="1" x14ac:dyDescent="0.25">
      <c r="A24" s="168">
        <v>8</v>
      </c>
      <c r="B24" s="110" t="str">
        <f>CONCATENATE(ФОРМА!C6, " ", ФОРМА!D15)</f>
        <v>СПб, г. Зеленогорск, д. 506 Монтаж в кабельном киоске</v>
      </c>
      <c r="C24" s="110" t="str">
        <f>ФОРМА!$C$5</f>
        <v>Курортный РЭС</v>
      </c>
      <c r="D24" s="110">
        <f>ФОРМА!D27</f>
        <v>0</v>
      </c>
      <c r="E24" s="110">
        <f>ФОРМА!E27</f>
        <v>0</v>
      </c>
      <c r="F24" s="110" t="s">
        <v>37</v>
      </c>
      <c r="G24" s="110" t="s">
        <v>37</v>
      </c>
      <c r="H24" s="110" t="s">
        <v>37</v>
      </c>
      <c r="I24" s="265">
        <f>ФОРМА!B27</f>
        <v>0</v>
      </c>
      <c r="J24" s="265"/>
      <c r="K24" s="111">
        <v>1</v>
      </c>
      <c r="L24" s="276">
        <f>ФОРМА!C27</f>
        <v>0</v>
      </c>
      <c r="M24" s="276"/>
      <c r="N24" s="125" t="s">
        <v>37</v>
      </c>
      <c r="O24" s="110">
        <f>ФОРМА!F27</f>
        <v>0</v>
      </c>
      <c r="P24" s="167" t="str">
        <f>ФОРМА!$B$15</f>
        <v>1.2.</v>
      </c>
      <c r="R24" s="114">
        <f t="shared" si="0"/>
        <v>0</v>
      </c>
    </row>
    <row r="25" spans="1:18" ht="51" hidden="1" customHeight="1" x14ac:dyDescent="0.25">
      <c r="A25" s="168">
        <v>9</v>
      </c>
      <c r="B25" s="110" t="str">
        <f>CONCATENATE(ФОРМА!C6, " ", ФОРМА!D15)</f>
        <v>СПб, г. Зеленогорск, д. 506 Монтаж в кабельном киоске</v>
      </c>
      <c r="C25" s="110" t="str">
        <f>ФОРМА!$C$5</f>
        <v>Курортный РЭС</v>
      </c>
      <c r="D25" s="110">
        <f>ФОРМА!D28</f>
        <v>0</v>
      </c>
      <c r="E25" s="110">
        <f>ФОРМА!E28</f>
        <v>0</v>
      </c>
      <c r="F25" s="110" t="s">
        <v>37</v>
      </c>
      <c r="G25" s="110" t="s">
        <v>37</v>
      </c>
      <c r="H25" s="110" t="s">
        <v>37</v>
      </c>
      <c r="I25" s="265">
        <f>ФОРМА!B28</f>
        <v>0</v>
      </c>
      <c r="J25" s="265"/>
      <c r="K25" s="111">
        <f>K24</f>
        <v>1</v>
      </c>
      <c r="L25" s="276">
        <f>ФОРМА!C28</f>
        <v>0</v>
      </c>
      <c r="M25" s="276"/>
      <c r="N25" s="125" t="s">
        <v>37</v>
      </c>
      <c r="O25" s="110">
        <f>ФОРМА!F28</f>
        <v>0</v>
      </c>
      <c r="P25" s="167" t="str">
        <f>ФОРМА!$B$15</f>
        <v>1.2.</v>
      </c>
      <c r="R25" s="114">
        <f t="shared" si="0"/>
        <v>0</v>
      </c>
    </row>
    <row r="26" spans="1:18" ht="51" hidden="1" customHeight="1" x14ac:dyDescent="0.25">
      <c r="A26" s="168">
        <v>10</v>
      </c>
      <c r="B26" s="110" t="str">
        <f>B25</f>
        <v>СПб, г. Зеленогорск, д. 506 Монтаж в кабельном киоске</v>
      </c>
      <c r="C26" s="110" t="str">
        <f>ФОРМА!$C$5</f>
        <v>Курортный РЭС</v>
      </c>
      <c r="D26" s="110">
        <f>ФОРМА!D29</f>
        <v>0</v>
      </c>
      <c r="E26" s="110">
        <f>ФОРМА!E29</f>
        <v>0</v>
      </c>
      <c r="F26" s="110" t="s">
        <v>37</v>
      </c>
      <c r="G26" s="110" t="s">
        <v>37</v>
      </c>
      <c r="H26" s="110" t="s">
        <v>37</v>
      </c>
      <c r="I26" s="265">
        <f>ФОРМА!B29</f>
        <v>0</v>
      </c>
      <c r="J26" s="265"/>
      <c r="K26" s="111">
        <f t="shared" ref="K26:K37" si="1">K25</f>
        <v>1</v>
      </c>
      <c r="L26" s="276">
        <f>ФОРМА!C29</f>
        <v>0</v>
      </c>
      <c r="M26" s="276"/>
      <c r="N26" s="125" t="s">
        <v>37</v>
      </c>
      <c r="O26" s="110">
        <f>ФОРМА!F29</f>
        <v>0</v>
      </c>
      <c r="P26" s="167" t="str">
        <f>ФОРМА!$B$15</f>
        <v>1.2.</v>
      </c>
      <c r="R26" s="114">
        <f t="shared" si="0"/>
        <v>0</v>
      </c>
    </row>
    <row r="27" spans="1:18" ht="51" hidden="1" customHeight="1" x14ac:dyDescent="0.25">
      <c r="A27" s="168">
        <v>11</v>
      </c>
      <c r="B27" s="110" t="str">
        <f t="shared" ref="B27:B37" si="2">B26</f>
        <v>СПб, г. Зеленогорск, д. 506 Монтаж в кабельном киоске</v>
      </c>
      <c r="C27" s="110" t="str">
        <f>ФОРМА!$C$5</f>
        <v>Курортный РЭС</v>
      </c>
      <c r="D27" s="110">
        <f>ФОРМА!D30</f>
        <v>0</v>
      </c>
      <c r="E27" s="110">
        <f>ФОРМА!E30</f>
        <v>0</v>
      </c>
      <c r="F27" s="110" t="s">
        <v>37</v>
      </c>
      <c r="G27" s="110" t="s">
        <v>37</v>
      </c>
      <c r="H27" s="110" t="s">
        <v>37</v>
      </c>
      <c r="I27" s="265">
        <f>ФОРМА!B30</f>
        <v>0</v>
      </c>
      <c r="J27" s="265"/>
      <c r="K27" s="111">
        <f t="shared" si="1"/>
        <v>1</v>
      </c>
      <c r="L27" s="276">
        <f>ФОРМА!C30</f>
        <v>0</v>
      </c>
      <c r="M27" s="276"/>
      <c r="N27" s="125" t="s">
        <v>37</v>
      </c>
      <c r="O27" s="110">
        <f>ФОРМА!F30</f>
        <v>0</v>
      </c>
      <c r="P27" s="167" t="str">
        <f>ФОРМА!$B$15</f>
        <v>1.2.</v>
      </c>
      <c r="R27" s="114">
        <f t="shared" si="0"/>
        <v>0</v>
      </c>
    </row>
    <row r="28" spans="1:18" ht="51" hidden="1" customHeight="1" x14ac:dyDescent="0.25">
      <c r="A28" s="168">
        <v>12</v>
      </c>
      <c r="B28" s="110" t="str">
        <f t="shared" si="2"/>
        <v>СПб, г. Зеленогорск, д. 506 Монтаж в кабельном киоске</v>
      </c>
      <c r="C28" s="110" t="str">
        <f>ФОРМА!$C$5</f>
        <v>Курортный РЭС</v>
      </c>
      <c r="D28" s="110">
        <f>ФОРМА!D31</f>
        <v>0</v>
      </c>
      <c r="E28" s="110">
        <f>ФОРМА!E31</f>
        <v>0</v>
      </c>
      <c r="F28" s="110" t="s">
        <v>37</v>
      </c>
      <c r="G28" s="110" t="s">
        <v>37</v>
      </c>
      <c r="H28" s="110" t="s">
        <v>37</v>
      </c>
      <c r="I28" s="265">
        <f>ФОРМА!B31</f>
        <v>0</v>
      </c>
      <c r="J28" s="265"/>
      <c r="K28" s="111">
        <f t="shared" si="1"/>
        <v>1</v>
      </c>
      <c r="L28" s="276">
        <f>ФОРМА!C31</f>
        <v>0</v>
      </c>
      <c r="M28" s="276"/>
      <c r="N28" s="125" t="s">
        <v>37</v>
      </c>
      <c r="O28" s="110">
        <f>ФОРМА!F31</f>
        <v>0</v>
      </c>
      <c r="P28" s="167" t="str">
        <f>ФОРМА!$B$15</f>
        <v>1.2.</v>
      </c>
      <c r="R28" s="114">
        <f t="shared" si="0"/>
        <v>0</v>
      </c>
    </row>
    <row r="29" spans="1:18" ht="51" hidden="1" customHeight="1" x14ac:dyDescent="0.25">
      <c r="A29" s="168">
        <v>13</v>
      </c>
      <c r="B29" s="110" t="str">
        <f t="shared" si="2"/>
        <v>СПб, г. Зеленогорск, д. 506 Монтаж в кабельном киоске</v>
      </c>
      <c r="C29" s="110" t="str">
        <f>ФОРМА!$C$5</f>
        <v>Курортный РЭС</v>
      </c>
      <c r="D29" s="110">
        <f>ФОРМА!D32</f>
        <v>0</v>
      </c>
      <c r="E29" s="110">
        <f>ФОРМА!E32</f>
        <v>0</v>
      </c>
      <c r="F29" s="110" t="s">
        <v>37</v>
      </c>
      <c r="G29" s="110" t="s">
        <v>37</v>
      </c>
      <c r="H29" s="110" t="s">
        <v>37</v>
      </c>
      <c r="I29" s="265">
        <f>ФОРМА!B32</f>
        <v>0</v>
      </c>
      <c r="J29" s="265"/>
      <c r="K29" s="111">
        <f t="shared" si="1"/>
        <v>1</v>
      </c>
      <c r="L29" s="276">
        <f>ФОРМА!C32</f>
        <v>0</v>
      </c>
      <c r="M29" s="276"/>
      <c r="N29" s="125" t="s">
        <v>37</v>
      </c>
      <c r="O29" s="110">
        <f>ФОРМА!F32</f>
        <v>0</v>
      </c>
      <c r="P29" s="167" t="str">
        <f>ФОРМА!$B$15</f>
        <v>1.2.</v>
      </c>
      <c r="R29" s="114">
        <f t="shared" si="0"/>
        <v>0</v>
      </c>
    </row>
    <row r="30" spans="1:18" ht="51" hidden="1" customHeight="1" x14ac:dyDescent="0.25">
      <c r="A30" s="168">
        <v>14</v>
      </c>
      <c r="B30" s="110" t="str">
        <f t="shared" si="2"/>
        <v>СПб, г. Зеленогорск, д. 506 Монтаж в кабельном киоске</v>
      </c>
      <c r="C30" s="110" t="str">
        <f>ФОРМА!$C$5</f>
        <v>Курортный РЭС</v>
      </c>
      <c r="D30" s="110">
        <f>ФОРМА!D33</f>
        <v>0</v>
      </c>
      <c r="E30" s="110">
        <f>ФОРМА!E33</f>
        <v>0</v>
      </c>
      <c r="F30" s="110" t="s">
        <v>37</v>
      </c>
      <c r="G30" s="110" t="s">
        <v>37</v>
      </c>
      <c r="H30" s="110" t="s">
        <v>37</v>
      </c>
      <c r="I30" s="265">
        <f>ФОРМА!B33</f>
        <v>0</v>
      </c>
      <c r="J30" s="265"/>
      <c r="K30" s="111">
        <f t="shared" si="1"/>
        <v>1</v>
      </c>
      <c r="L30" s="276">
        <f>ФОРМА!C33</f>
        <v>0</v>
      </c>
      <c r="M30" s="276"/>
      <c r="N30" s="125" t="s">
        <v>37</v>
      </c>
      <c r="O30" s="110">
        <f>ФОРМА!F33</f>
        <v>0</v>
      </c>
      <c r="P30" s="167" t="str">
        <f>ФОРМА!$B$15</f>
        <v>1.2.</v>
      </c>
      <c r="R30" s="114">
        <f t="shared" si="0"/>
        <v>0</v>
      </c>
    </row>
    <row r="31" spans="1:18" ht="51" hidden="1" customHeight="1" x14ac:dyDescent="0.25">
      <c r="A31" s="168">
        <v>15</v>
      </c>
      <c r="B31" s="110" t="str">
        <f t="shared" si="2"/>
        <v>СПб, г. Зеленогорск, д. 506 Монтаж в кабельном киоске</v>
      </c>
      <c r="C31" s="110" t="str">
        <f>ФОРМА!$C$5</f>
        <v>Курортный РЭС</v>
      </c>
      <c r="D31" s="110">
        <f>ФОРМА!D34</f>
        <v>0</v>
      </c>
      <c r="E31" s="110">
        <f>ФОРМА!E34</f>
        <v>0</v>
      </c>
      <c r="F31" s="110" t="s">
        <v>37</v>
      </c>
      <c r="G31" s="110" t="s">
        <v>37</v>
      </c>
      <c r="H31" s="110" t="s">
        <v>37</v>
      </c>
      <c r="I31" s="265">
        <f>ФОРМА!B34</f>
        <v>0</v>
      </c>
      <c r="J31" s="265"/>
      <c r="K31" s="111">
        <f t="shared" si="1"/>
        <v>1</v>
      </c>
      <c r="L31" s="276">
        <f>ФОРМА!C34</f>
        <v>0</v>
      </c>
      <c r="M31" s="276"/>
      <c r="N31" s="125" t="s">
        <v>37</v>
      </c>
      <c r="O31" s="110">
        <f>ФОРМА!F34</f>
        <v>0</v>
      </c>
      <c r="P31" s="167" t="str">
        <f>ФОРМА!$B$15</f>
        <v>1.2.</v>
      </c>
      <c r="R31" s="114">
        <f t="shared" si="0"/>
        <v>0</v>
      </c>
    </row>
    <row r="32" spans="1:18" ht="51" hidden="1" customHeight="1" x14ac:dyDescent="0.25">
      <c r="A32" s="168">
        <v>16</v>
      </c>
      <c r="B32" s="110" t="str">
        <f t="shared" si="2"/>
        <v>СПб, г. Зеленогорск, д. 506 Монтаж в кабельном киоске</v>
      </c>
      <c r="C32" s="110" t="str">
        <f>ФОРМА!$C$5</f>
        <v>Курортный РЭС</v>
      </c>
      <c r="D32" s="110">
        <f>ФОРМА!D35</f>
        <v>0</v>
      </c>
      <c r="E32" s="110">
        <f>ФОРМА!E35</f>
        <v>0</v>
      </c>
      <c r="F32" s="110" t="s">
        <v>37</v>
      </c>
      <c r="G32" s="110" t="s">
        <v>37</v>
      </c>
      <c r="H32" s="110" t="s">
        <v>37</v>
      </c>
      <c r="I32" s="265">
        <f>ФОРМА!B35</f>
        <v>0</v>
      </c>
      <c r="J32" s="265"/>
      <c r="K32" s="111">
        <f t="shared" si="1"/>
        <v>1</v>
      </c>
      <c r="L32" s="276">
        <f>ФОРМА!C35</f>
        <v>0</v>
      </c>
      <c r="M32" s="276"/>
      <c r="N32" s="125" t="s">
        <v>37</v>
      </c>
      <c r="O32" s="110">
        <f>ФОРМА!F35</f>
        <v>0</v>
      </c>
      <c r="P32" s="167" t="str">
        <f>ФОРМА!$B$15</f>
        <v>1.2.</v>
      </c>
      <c r="R32" s="114">
        <f t="shared" si="0"/>
        <v>0</v>
      </c>
    </row>
    <row r="33" spans="1:18" ht="51" hidden="1" customHeight="1" x14ac:dyDescent="0.25">
      <c r="A33" s="168">
        <v>17</v>
      </c>
      <c r="B33" s="110" t="str">
        <f t="shared" si="2"/>
        <v>СПб, г. Зеленогорск, д. 506 Монтаж в кабельном киоске</v>
      </c>
      <c r="C33" s="110" t="str">
        <f>ФОРМА!$C$5</f>
        <v>Курортный РЭС</v>
      </c>
      <c r="D33" s="110">
        <f>ФОРМА!D36</f>
        <v>0</v>
      </c>
      <c r="E33" s="110">
        <f>ФОРМА!E36</f>
        <v>0</v>
      </c>
      <c r="F33" s="110" t="s">
        <v>37</v>
      </c>
      <c r="G33" s="110" t="s">
        <v>37</v>
      </c>
      <c r="H33" s="110" t="s">
        <v>37</v>
      </c>
      <c r="I33" s="265">
        <f>ФОРМА!B36</f>
        <v>0</v>
      </c>
      <c r="J33" s="265"/>
      <c r="K33" s="111">
        <f t="shared" si="1"/>
        <v>1</v>
      </c>
      <c r="L33" s="276">
        <f>ФОРМА!C36</f>
        <v>0</v>
      </c>
      <c r="M33" s="276"/>
      <c r="N33" s="125" t="s">
        <v>37</v>
      </c>
      <c r="O33" s="110">
        <f>ФОРМА!F36</f>
        <v>0</v>
      </c>
      <c r="P33" s="167" t="str">
        <f>ФОРМА!$B$15</f>
        <v>1.2.</v>
      </c>
      <c r="R33" s="114">
        <f t="shared" si="0"/>
        <v>0</v>
      </c>
    </row>
    <row r="34" spans="1:18" ht="51" hidden="1" customHeight="1" x14ac:dyDescent="0.25">
      <c r="A34" s="168">
        <v>18</v>
      </c>
      <c r="B34" s="110" t="str">
        <f t="shared" si="2"/>
        <v>СПб, г. Зеленогорск, д. 506 Монтаж в кабельном киоске</v>
      </c>
      <c r="C34" s="110" t="str">
        <f>ФОРМА!$C$5</f>
        <v>Курортный РЭС</v>
      </c>
      <c r="D34" s="110">
        <f>ФОРМА!D37</f>
        <v>0</v>
      </c>
      <c r="E34" s="110">
        <f>ФОРМА!E37</f>
        <v>0</v>
      </c>
      <c r="F34" s="110" t="s">
        <v>37</v>
      </c>
      <c r="G34" s="110" t="s">
        <v>37</v>
      </c>
      <c r="H34" s="110" t="s">
        <v>37</v>
      </c>
      <c r="I34" s="265">
        <f>ФОРМА!B37</f>
        <v>0</v>
      </c>
      <c r="J34" s="265"/>
      <c r="K34" s="111">
        <f t="shared" si="1"/>
        <v>1</v>
      </c>
      <c r="L34" s="276">
        <f>ФОРМА!C37</f>
        <v>0</v>
      </c>
      <c r="M34" s="276"/>
      <c r="N34" s="125" t="s">
        <v>37</v>
      </c>
      <c r="O34" s="110">
        <f>ФОРМА!F37</f>
        <v>0</v>
      </c>
      <c r="P34" s="167" t="str">
        <f>ФОРМА!$B$15</f>
        <v>1.2.</v>
      </c>
      <c r="R34" s="114">
        <f t="shared" si="0"/>
        <v>0</v>
      </c>
    </row>
    <row r="35" spans="1:18" ht="51" hidden="1" customHeight="1" x14ac:dyDescent="0.25">
      <c r="A35" s="168">
        <v>19</v>
      </c>
      <c r="B35" s="110" t="str">
        <f t="shared" si="2"/>
        <v>СПб, г. Зеленогорск, д. 506 Монтаж в кабельном киоске</v>
      </c>
      <c r="C35" s="110" t="str">
        <f>ФОРМА!$C$5</f>
        <v>Курортный РЭС</v>
      </c>
      <c r="D35" s="110">
        <f>ФОРМА!D38</f>
        <v>0</v>
      </c>
      <c r="E35" s="110">
        <f>ФОРМА!E38</f>
        <v>0</v>
      </c>
      <c r="F35" s="110" t="s">
        <v>37</v>
      </c>
      <c r="G35" s="110" t="s">
        <v>37</v>
      </c>
      <c r="H35" s="110" t="s">
        <v>37</v>
      </c>
      <c r="I35" s="265">
        <f>ФОРМА!B38</f>
        <v>0</v>
      </c>
      <c r="J35" s="265"/>
      <c r="K35" s="111">
        <f t="shared" si="1"/>
        <v>1</v>
      </c>
      <c r="L35" s="276">
        <f>ФОРМА!C38</f>
        <v>0</v>
      </c>
      <c r="M35" s="276"/>
      <c r="N35" s="125" t="s">
        <v>37</v>
      </c>
      <c r="O35" s="110">
        <f>ФОРМА!F38</f>
        <v>0</v>
      </c>
      <c r="P35" s="167" t="str">
        <f>ФОРМА!$B$15</f>
        <v>1.2.</v>
      </c>
      <c r="R35" s="114">
        <f t="shared" si="0"/>
        <v>0</v>
      </c>
    </row>
    <row r="36" spans="1:18" ht="51" hidden="1" customHeight="1" x14ac:dyDescent="0.25">
      <c r="A36" s="168">
        <v>20</v>
      </c>
      <c r="B36" s="110" t="str">
        <f t="shared" si="2"/>
        <v>СПб, г. Зеленогорск, д. 506 Монтаж в кабельном киоске</v>
      </c>
      <c r="C36" s="110" t="str">
        <f>ФОРМА!$C$5</f>
        <v>Курортный РЭС</v>
      </c>
      <c r="D36" s="110">
        <f>ФОРМА!D39</f>
        <v>0</v>
      </c>
      <c r="E36" s="110">
        <f>ФОРМА!E39</f>
        <v>0</v>
      </c>
      <c r="F36" s="110" t="s">
        <v>37</v>
      </c>
      <c r="G36" s="110" t="s">
        <v>37</v>
      </c>
      <c r="H36" s="110" t="s">
        <v>37</v>
      </c>
      <c r="I36" s="265">
        <f>ФОРМА!B39</f>
        <v>0</v>
      </c>
      <c r="J36" s="265"/>
      <c r="K36" s="111">
        <f t="shared" si="1"/>
        <v>1</v>
      </c>
      <c r="L36" s="276">
        <f>ФОРМА!C39</f>
        <v>0</v>
      </c>
      <c r="M36" s="276"/>
      <c r="N36" s="125" t="s">
        <v>37</v>
      </c>
      <c r="O36" s="110">
        <f>ФОРМА!F39</f>
        <v>0</v>
      </c>
      <c r="P36" s="167" t="str">
        <f>ФОРМА!$B$15</f>
        <v>1.2.</v>
      </c>
      <c r="R36" s="114">
        <f t="shared" si="0"/>
        <v>0</v>
      </c>
    </row>
    <row r="37" spans="1:18" ht="51" hidden="1" customHeight="1" x14ac:dyDescent="0.25">
      <c r="A37" s="168">
        <v>21</v>
      </c>
      <c r="B37" s="110" t="str">
        <f t="shared" si="2"/>
        <v>СПб, г. Зеленогорск, д. 506 Монтаж в кабельном киоске</v>
      </c>
      <c r="C37" s="110" t="str">
        <f>ФОРМА!$C$5</f>
        <v>Курортный РЭС</v>
      </c>
      <c r="D37" s="110">
        <f>ФОРМА!D40</f>
        <v>0</v>
      </c>
      <c r="E37" s="110">
        <f>ФОРМА!E40</f>
        <v>0</v>
      </c>
      <c r="F37" s="110" t="s">
        <v>37</v>
      </c>
      <c r="G37" s="110" t="s">
        <v>37</v>
      </c>
      <c r="H37" s="110" t="s">
        <v>37</v>
      </c>
      <c r="I37" s="265">
        <f>ФОРМА!B40</f>
        <v>0</v>
      </c>
      <c r="J37" s="265"/>
      <c r="K37" s="111">
        <f t="shared" si="1"/>
        <v>1</v>
      </c>
      <c r="L37" s="276">
        <f>ФОРМА!C40</f>
        <v>0</v>
      </c>
      <c r="M37" s="276"/>
      <c r="N37" s="125" t="s">
        <v>37</v>
      </c>
      <c r="O37" s="110">
        <f>ФОРМА!F40</f>
        <v>0</v>
      </c>
      <c r="P37" s="167" t="str">
        <f>ФОРМА!$B$15</f>
        <v>1.2.</v>
      </c>
      <c r="R37" s="114">
        <f t="shared" si="0"/>
        <v>0</v>
      </c>
    </row>
    <row r="39" spans="1:18" ht="60.6" customHeight="1" x14ac:dyDescent="0.3">
      <c r="A39" s="269" t="s">
        <v>366</v>
      </c>
      <c r="B39" s="270"/>
      <c r="C39" s="270"/>
      <c r="E39" s="261"/>
      <c r="F39" s="261"/>
      <c r="G39" s="261"/>
      <c r="H39" s="58"/>
      <c r="I39" s="264" t="str">
        <f>ПОДПИСИ!D8</f>
        <v xml:space="preserve">А.В. Курбатов </v>
      </c>
      <c r="J39" s="264"/>
      <c r="K39" s="264"/>
    </row>
    <row r="40" spans="1:18" ht="10.5" customHeight="1" x14ac:dyDescent="0.25">
      <c r="B40" s="54"/>
      <c r="C40" s="54"/>
      <c r="E40" s="259" t="s">
        <v>29</v>
      </c>
      <c r="F40" s="259"/>
      <c r="G40" s="259"/>
      <c r="H40" s="54"/>
      <c r="I40" s="54"/>
      <c r="J40" s="54"/>
      <c r="K40" s="54"/>
    </row>
    <row r="41" spans="1:18" ht="69.900000000000006" customHeight="1" x14ac:dyDescent="0.3">
      <c r="A41" s="205" t="s">
        <v>367</v>
      </c>
      <c r="B41" s="271"/>
      <c r="C41" s="271"/>
      <c r="E41" s="261"/>
      <c r="F41" s="261"/>
      <c r="G41" s="261"/>
      <c r="H41" s="58"/>
      <c r="I41" s="264" t="str">
        <f>ПОДПИСИ!D6</f>
        <v>А.Б. Казанцев</v>
      </c>
      <c r="J41" s="264"/>
      <c r="K41" s="264"/>
    </row>
    <row r="42" spans="1:18" x14ac:dyDescent="0.25">
      <c r="E42" s="259" t="s">
        <v>29</v>
      </c>
      <c r="F42" s="259"/>
      <c r="G42" s="259"/>
      <c r="H42" s="54"/>
      <c r="I42" s="54"/>
      <c r="J42" s="54"/>
      <c r="K42" s="54"/>
    </row>
  </sheetData>
  <autoFilter ref="R16:R37" xr:uid="{00000000-0001-0000-0800-000000000000}">
    <filterColumn colId="0">
      <filters>
        <filter val="1"/>
      </filters>
    </filterColumn>
  </autoFilter>
  <mergeCells count="78">
    <mergeCell ref="I35:J35"/>
    <mergeCell ref="L35:M35"/>
    <mergeCell ref="I36:J36"/>
    <mergeCell ref="L36:M36"/>
    <mergeCell ref="I37:J37"/>
    <mergeCell ref="L37:M37"/>
    <mergeCell ref="I32:J32"/>
    <mergeCell ref="L32:M32"/>
    <mergeCell ref="I33:J33"/>
    <mergeCell ref="L33:M33"/>
    <mergeCell ref="I34:J34"/>
    <mergeCell ref="L34:M34"/>
    <mergeCell ref="I29:J29"/>
    <mergeCell ref="L29:M29"/>
    <mergeCell ref="I30:J30"/>
    <mergeCell ref="L30:M30"/>
    <mergeCell ref="I31:J31"/>
    <mergeCell ref="L31:M31"/>
    <mergeCell ref="L26:M26"/>
    <mergeCell ref="I27:J27"/>
    <mergeCell ref="L27:M27"/>
    <mergeCell ref="I28:J28"/>
    <mergeCell ref="L28:M28"/>
    <mergeCell ref="L24:M24"/>
    <mergeCell ref="I25:J25"/>
    <mergeCell ref="L25:M25"/>
    <mergeCell ref="L21:M21"/>
    <mergeCell ref="I22:J22"/>
    <mergeCell ref="L22:M22"/>
    <mergeCell ref="I23:J23"/>
    <mergeCell ref="L23:M23"/>
    <mergeCell ref="L18:M18"/>
    <mergeCell ref="I19:J19"/>
    <mergeCell ref="L19:M19"/>
    <mergeCell ref="I20:J20"/>
    <mergeCell ref="L20:M20"/>
    <mergeCell ref="M11:P11"/>
    <mergeCell ref="A39:C39"/>
    <mergeCell ref="A41:C41"/>
    <mergeCell ref="I41:K41"/>
    <mergeCell ref="M9:P9"/>
    <mergeCell ref="I15:P15"/>
    <mergeCell ref="A11:B11"/>
    <mergeCell ref="A12:B12"/>
    <mergeCell ref="N12:P12"/>
    <mergeCell ref="A13:P13"/>
    <mergeCell ref="A15:A16"/>
    <mergeCell ref="L17:M17"/>
    <mergeCell ref="L16:M16"/>
    <mergeCell ref="L10:P10"/>
    <mergeCell ref="A9:B9"/>
    <mergeCell ref="A10:B10"/>
    <mergeCell ref="E42:G42"/>
    <mergeCell ref="B15:B16"/>
    <mergeCell ref="E39:G39"/>
    <mergeCell ref="E40:G40"/>
    <mergeCell ref="I39:K39"/>
    <mergeCell ref="E41:G41"/>
    <mergeCell ref="I17:J17"/>
    <mergeCell ref="F15:H15"/>
    <mergeCell ref="E15:E16"/>
    <mergeCell ref="D15:D16"/>
    <mergeCell ref="C15:C16"/>
    <mergeCell ref="I16:J16"/>
    <mergeCell ref="I18:J18"/>
    <mergeCell ref="I21:J21"/>
    <mergeCell ref="I24:J24"/>
    <mergeCell ref="I26:J26"/>
    <mergeCell ref="A1:B1"/>
    <mergeCell ref="A5:B5"/>
    <mergeCell ref="A6:B6"/>
    <mergeCell ref="M8:P8"/>
    <mergeCell ref="N6:P6"/>
    <mergeCell ref="A7:B7"/>
    <mergeCell ref="N1:P1"/>
    <mergeCell ref="M5:P5"/>
    <mergeCell ref="M7:P7"/>
    <mergeCell ref="A8:B8"/>
  </mergeCells>
  <pageMargins left="0.70866141732283472" right="0.70866141732283472" top="0.74803149606299213" bottom="0.74803149606299213" header="0.31496062992125984" footer="0.31496062992125984"/>
  <pageSetup paperSize="9" scale="74" fitToHeight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9">
    <tabColor theme="6" tint="0.79998168889431442"/>
    <pageSetUpPr fitToPage="1"/>
  </sheetPr>
  <dimension ref="A1:DH90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BC36" sqref="BC36"/>
    </sheetView>
  </sheetViews>
  <sheetFormatPr defaultColWidth="9.109375" defaultRowHeight="14.4" outlineLevelRow="1" x14ac:dyDescent="0.3"/>
  <cols>
    <col min="1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/>
      <c r="DD1"/>
      <c r="DE1"/>
      <c r="DF1"/>
      <c r="DH1" s="82"/>
    </row>
    <row r="2" spans="1:112" ht="27" customHeight="1" x14ac:dyDescent="0.3">
      <c r="A2" s="277" t="s">
        <v>181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78"/>
      <c r="BJ2" s="278"/>
      <c r="BK2" s="278"/>
      <c r="BL2" s="278"/>
      <c r="BM2" s="278"/>
      <c r="BN2" s="278"/>
      <c r="BO2" s="278"/>
      <c r="BP2" s="278"/>
      <c r="BQ2" s="278"/>
      <c r="BR2" s="278"/>
      <c r="BS2" s="278"/>
      <c r="BT2" s="278"/>
      <c r="BU2" s="278"/>
      <c r="BV2" s="278"/>
      <c r="BW2" s="278"/>
      <c r="BX2" s="278"/>
      <c r="BY2" s="278"/>
      <c r="BZ2" s="278"/>
      <c r="CA2" s="278"/>
      <c r="CB2" s="278"/>
      <c r="CC2" s="278"/>
      <c r="CD2" s="278"/>
      <c r="CE2" s="278"/>
      <c r="CF2" s="278"/>
      <c r="CG2" s="278"/>
      <c r="CH2" s="278"/>
      <c r="CI2" s="278"/>
      <c r="CJ2" s="278"/>
      <c r="CK2" s="278"/>
      <c r="CL2" s="278"/>
      <c r="CM2" s="278"/>
      <c r="CN2" s="278"/>
      <c r="CO2" s="278"/>
      <c r="CP2" s="278"/>
      <c r="CQ2" s="278"/>
      <c r="CR2" s="278"/>
      <c r="CS2" s="278"/>
      <c r="CT2" s="278"/>
      <c r="CU2" s="278"/>
      <c r="CV2" s="278"/>
      <c r="CW2" s="278"/>
      <c r="CX2" s="278"/>
      <c r="CY2" s="278"/>
      <c r="CZ2" s="278"/>
      <c r="DA2" s="278"/>
      <c r="DB2" s="278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74.25" customHeight="1" x14ac:dyDescent="0.3">
      <c r="A4" s="280" t="str">
        <f>CONCATENATE("Пусковой комплекс: ",ФОРМА!B6)</f>
        <v>Пусковой комплекс: 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0"/>
      <c r="BA4" s="280"/>
      <c r="BB4" s="280"/>
      <c r="BC4" s="280"/>
      <c r="BD4" s="280"/>
      <c r="BE4" s="280"/>
      <c r="BF4" s="280"/>
      <c r="BG4" s="280"/>
      <c r="BH4" s="280"/>
      <c r="BI4" s="280"/>
      <c r="BJ4" s="280"/>
      <c r="BK4" s="280"/>
      <c r="BL4" s="280"/>
      <c r="BM4" s="280"/>
      <c r="BN4" s="280"/>
      <c r="BO4" s="280"/>
      <c r="BP4" s="280"/>
      <c r="BQ4" s="280"/>
      <c r="BR4" s="280"/>
      <c r="BS4" s="280"/>
      <c r="BT4" s="280"/>
      <c r="BU4" s="280"/>
      <c r="BV4" s="280"/>
      <c r="BW4" s="280"/>
      <c r="BX4" s="280"/>
      <c r="BY4" s="280"/>
      <c r="BZ4" s="280"/>
      <c r="CA4" s="280"/>
      <c r="CB4" s="280"/>
      <c r="CC4" s="280"/>
      <c r="CD4" s="280"/>
      <c r="CE4" s="280"/>
      <c r="CF4" s="280"/>
      <c r="CG4" s="280"/>
      <c r="CH4" s="280"/>
      <c r="CI4" s="280"/>
      <c r="CJ4" s="280"/>
      <c r="CK4" s="280"/>
      <c r="CL4" s="280"/>
      <c r="CM4" s="280"/>
      <c r="CN4" s="280"/>
      <c r="CO4" s="280"/>
      <c r="CP4" s="280"/>
      <c r="CQ4" s="280"/>
      <c r="CR4" s="280"/>
      <c r="CS4" s="280"/>
      <c r="CT4" s="280"/>
      <c r="CU4" s="280"/>
      <c r="CV4" s="280"/>
      <c r="CW4" s="280"/>
      <c r="CX4" s="280"/>
      <c r="CY4" s="280"/>
      <c r="CZ4" s="280"/>
      <c r="DA4" s="280"/>
      <c r="DB4" s="280"/>
    </row>
    <row r="5" spans="1:112" ht="15.6" x14ac:dyDescent="0.3">
      <c r="A5" s="281" t="s">
        <v>182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  <c r="BB5" s="281"/>
      <c r="BC5" s="281"/>
      <c r="BD5" s="281"/>
      <c r="BE5" s="281"/>
      <c r="BF5" s="281"/>
      <c r="BG5" s="281"/>
      <c r="BH5" s="281"/>
      <c r="BI5" s="281"/>
      <c r="BJ5" s="281"/>
      <c r="BK5" s="281"/>
      <c r="BL5" s="281"/>
      <c r="BM5" s="281"/>
      <c r="BN5" s="281"/>
      <c r="BO5" s="281"/>
      <c r="BP5" s="281"/>
      <c r="BQ5" s="281"/>
      <c r="BR5" s="281"/>
      <c r="BS5" s="281"/>
      <c r="BT5" s="281"/>
      <c r="BU5" s="281"/>
      <c r="BV5" s="281"/>
      <c r="BW5" s="281"/>
      <c r="BX5" s="281"/>
      <c r="BY5" s="281"/>
      <c r="BZ5" s="281"/>
      <c r="CA5" s="281"/>
      <c r="CB5" s="281"/>
      <c r="CC5" s="281"/>
      <c r="CD5" s="281"/>
      <c r="CE5" s="281"/>
      <c r="CF5" s="281"/>
      <c r="CG5" s="281"/>
      <c r="CH5" s="281"/>
      <c r="CI5" s="281"/>
      <c r="CJ5" s="281"/>
      <c r="CK5" s="281"/>
      <c r="CL5" s="281"/>
      <c r="CM5" s="281"/>
      <c r="CN5" s="281"/>
      <c r="CO5" s="281"/>
      <c r="CP5" s="281"/>
      <c r="CQ5" s="281"/>
      <c r="CR5" s="281"/>
      <c r="CS5" s="281"/>
      <c r="CT5" s="281"/>
      <c r="CU5" s="281"/>
      <c r="CV5" s="281"/>
      <c r="CW5" s="281"/>
      <c r="CX5" s="281"/>
      <c r="CY5" s="281"/>
      <c r="CZ5" s="281"/>
      <c r="DA5" s="281"/>
      <c r="DB5" s="281"/>
    </row>
    <row r="6" spans="1:112" ht="15.6" x14ac:dyDescent="0.3">
      <c r="A6" s="126" t="str">
        <f>CONCATENATE(ФОРМА!E12,ФОРМА!E13," от ",ФОРМА!F13)</f>
        <v>Договор подряда №23-15038 от 03.07.2023 г.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</row>
    <row r="7" spans="1:112" ht="69.75" customHeight="1" x14ac:dyDescent="0.3">
      <c r="A7" s="27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7" s="28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0"/>
      <c r="N7" s="280"/>
      <c r="O7" s="280"/>
      <c r="P7" s="280"/>
      <c r="Q7" s="280"/>
      <c r="R7" s="280"/>
      <c r="S7" s="280"/>
      <c r="T7" s="280"/>
      <c r="U7" s="280"/>
      <c r="V7" s="280"/>
      <c r="W7" s="280"/>
      <c r="X7" s="280"/>
      <c r="Y7" s="280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  <c r="AM7" s="280"/>
      <c r="AN7" s="280"/>
      <c r="AO7" s="280"/>
      <c r="AP7" s="280"/>
      <c r="AQ7" s="280"/>
      <c r="AR7" s="280"/>
      <c r="AS7" s="280"/>
      <c r="AT7" s="280"/>
      <c r="AU7" s="280"/>
      <c r="AV7" s="280"/>
      <c r="AW7" s="280"/>
      <c r="AX7" s="280"/>
      <c r="AY7" s="280"/>
      <c r="AZ7" s="280"/>
      <c r="BA7" s="280"/>
      <c r="BB7" s="280"/>
      <c r="BC7" s="280"/>
      <c r="BD7" s="280"/>
      <c r="BE7" s="280"/>
      <c r="BF7" s="280"/>
      <c r="BG7" s="280"/>
      <c r="BH7" s="280"/>
      <c r="BI7" s="280"/>
      <c r="BJ7" s="280"/>
      <c r="BK7" s="280"/>
      <c r="BL7" s="280"/>
      <c r="BM7" s="280"/>
      <c r="BN7" s="280"/>
      <c r="BO7" s="280"/>
      <c r="BP7" s="280"/>
      <c r="BQ7" s="280"/>
      <c r="BR7" s="280"/>
      <c r="BS7" s="280"/>
      <c r="BT7" s="280"/>
      <c r="BU7" s="280"/>
      <c r="BV7" s="280"/>
      <c r="BW7" s="280"/>
      <c r="BX7" s="280"/>
      <c r="BY7" s="280"/>
      <c r="BZ7" s="280"/>
      <c r="CA7" s="280"/>
      <c r="CB7" s="280"/>
      <c r="CC7" s="280"/>
      <c r="CD7" s="280"/>
      <c r="CE7" s="280"/>
      <c r="CF7" s="280"/>
      <c r="CG7" s="280"/>
      <c r="CH7" s="280"/>
      <c r="CI7" s="280"/>
      <c r="CJ7" s="280"/>
      <c r="CK7" s="280"/>
      <c r="CL7" s="280"/>
      <c r="CM7" s="280"/>
      <c r="CN7" s="280"/>
      <c r="CO7" s="280"/>
      <c r="CP7" s="280"/>
      <c r="CQ7" s="280"/>
      <c r="CR7" s="280"/>
      <c r="CS7" s="280"/>
      <c r="CT7" s="280"/>
      <c r="CU7" s="280"/>
      <c r="CV7" s="280"/>
      <c r="CW7" s="280"/>
      <c r="CX7" s="280"/>
      <c r="CY7" s="280"/>
      <c r="CZ7" s="280"/>
      <c r="DA7" s="280"/>
      <c r="DB7" s="280"/>
    </row>
    <row r="8" spans="1:112" ht="15.6" x14ac:dyDescent="0.3">
      <c r="A8" s="286" t="s">
        <v>183</v>
      </c>
      <c r="B8" s="286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286"/>
      <c r="AQ8" s="286"/>
      <c r="AR8" s="286"/>
      <c r="AS8" s="286"/>
      <c r="AT8" s="286"/>
      <c r="AU8" s="286"/>
      <c r="AV8" s="286"/>
      <c r="AW8" s="286"/>
      <c r="AX8" s="286"/>
      <c r="AY8" s="286"/>
      <c r="AZ8" s="286"/>
      <c r="BA8" s="286"/>
      <c r="BB8" s="286"/>
      <c r="BC8" s="286"/>
      <c r="BD8" s="286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86"/>
      <c r="BT8" s="286"/>
      <c r="BU8" s="286"/>
      <c r="BV8" s="286"/>
      <c r="BW8" s="286"/>
      <c r="BX8" s="286"/>
      <c r="BY8" s="286"/>
      <c r="BZ8" s="286"/>
      <c r="CA8" s="286"/>
      <c r="CB8" s="286"/>
      <c r="CC8" s="286"/>
      <c r="CD8" s="286"/>
      <c r="CE8" s="286"/>
      <c r="CF8" s="286"/>
      <c r="CG8" s="286"/>
      <c r="CH8" s="286"/>
      <c r="CI8" s="286"/>
      <c r="CJ8" s="286"/>
      <c r="CK8" s="286"/>
      <c r="CL8" s="286"/>
      <c r="CM8" s="286"/>
      <c r="CN8" s="286"/>
      <c r="CO8" s="286"/>
      <c r="CP8" s="286"/>
      <c r="CQ8" s="286"/>
      <c r="CR8" s="286"/>
      <c r="CS8" s="286"/>
      <c r="CT8" s="286"/>
      <c r="CU8" s="286"/>
      <c r="CV8" s="286"/>
      <c r="CW8" s="286"/>
      <c r="CX8" s="286"/>
      <c r="CY8" s="286"/>
      <c r="CZ8" s="286"/>
      <c r="DA8" s="286"/>
      <c r="DB8" s="286"/>
    </row>
    <row r="9" spans="1:112" ht="33.75" customHeight="1" x14ac:dyDescent="0.3">
      <c r="A9" s="280" t="s">
        <v>184</v>
      </c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  <c r="S9" s="280"/>
      <c r="T9" s="280"/>
      <c r="U9" s="280"/>
      <c r="V9" s="280"/>
      <c r="W9" s="280"/>
      <c r="X9" s="280"/>
      <c r="Y9" s="280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  <c r="AM9" s="280"/>
      <c r="AN9" s="280"/>
      <c r="AO9" s="280"/>
      <c r="AP9" s="280"/>
      <c r="AQ9" s="280"/>
      <c r="AR9" s="280"/>
      <c r="AS9" s="280"/>
      <c r="AT9" s="280"/>
      <c r="AU9" s="280"/>
      <c r="AV9" s="280"/>
      <c r="AW9" s="280"/>
      <c r="AX9" s="280"/>
      <c r="AY9" s="280"/>
      <c r="AZ9" s="280"/>
      <c r="BA9" s="280"/>
      <c r="BB9" s="280"/>
      <c r="BC9" s="280"/>
      <c r="BD9" s="280"/>
      <c r="BE9" s="280"/>
      <c r="BF9" s="280"/>
      <c r="BG9" s="280"/>
      <c r="BH9" s="280"/>
      <c r="BI9" s="280"/>
      <c r="BJ9" s="280"/>
      <c r="BK9" s="280"/>
      <c r="BL9" s="280"/>
      <c r="BM9" s="280"/>
      <c r="BN9" s="280"/>
      <c r="BO9" s="280"/>
      <c r="BP9" s="280"/>
      <c r="BQ9" s="280"/>
      <c r="BR9" s="280"/>
      <c r="BS9" s="280"/>
      <c r="BT9" s="280"/>
      <c r="BU9" s="280"/>
      <c r="BV9" s="280"/>
      <c r="BW9" s="280"/>
      <c r="BX9" s="280"/>
      <c r="BY9" s="280"/>
      <c r="BZ9" s="280"/>
      <c r="CA9" s="280"/>
      <c r="CB9" s="280"/>
      <c r="CC9" s="280"/>
      <c r="CD9" s="280"/>
      <c r="CE9" s="280"/>
      <c r="CF9" s="280"/>
      <c r="CG9" s="280"/>
      <c r="CH9" s="280"/>
      <c r="CI9" s="280"/>
      <c r="CJ9" s="280"/>
      <c r="CK9" s="280"/>
      <c r="CL9" s="280"/>
      <c r="CM9" s="280"/>
      <c r="CN9" s="280"/>
      <c r="CO9" s="280"/>
      <c r="CP9" s="280"/>
      <c r="CQ9" s="280"/>
      <c r="CR9" s="280"/>
      <c r="CS9" s="280"/>
      <c r="CT9" s="280"/>
      <c r="CU9" s="280"/>
      <c r="CV9" s="280"/>
      <c r="CW9" s="280"/>
      <c r="CX9" s="280"/>
      <c r="CY9" s="280"/>
      <c r="CZ9" s="280"/>
      <c r="DA9" s="280"/>
      <c r="DB9" s="280"/>
    </row>
    <row r="10" spans="1:112" ht="15.75" customHeight="1" x14ac:dyDescent="0.3">
      <c r="A10" s="271" t="s">
        <v>185</v>
      </c>
      <c r="B10" s="287"/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</row>
    <row r="11" spans="1:112" ht="15.6" x14ac:dyDescent="0.3">
      <c r="A11" s="126" t="str">
        <f>CONCATENATE("с «",ФОРМА!E14,"» ",ФОРМА!F14," ",ФОРМА!G14,"г. по «",ФОРМА!E14,"» ",ФОРМА!F14," ",ФОРМА!G14,"г.")</f>
        <v>с «14» ноября 2024г. по «14» ноября 2024г.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22"/>
      <c r="BW11" s="122"/>
      <c r="BX11" s="122"/>
      <c r="BY11" s="122"/>
      <c r="BZ11" s="122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</row>
    <row r="12" spans="1:112" ht="15.6" x14ac:dyDescent="0.3">
      <c r="A12" s="286" t="s">
        <v>187</v>
      </c>
      <c r="B12" s="286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</row>
    <row r="13" spans="1:112" ht="69" customHeight="1" x14ac:dyDescent="0.3">
      <c r="A13" s="27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13" s="28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280"/>
      <c r="X13" s="280"/>
      <c r="Y13" s="280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  <c r="AM13" s="280"/>
      <c r="AN13" s="280"/>
      <c r="AO13" s="280"/>
      <c r="AP13" s="280"/>
      <c r="AQ13" s="280"/>
      <c r="AR13" s="280"/>
      <c r="AS13" s="280"/>
      <c r="AT13" s="280"/>
      <c r="AU13" s="280"/>
      <c r="AV13" s="280"/>
      <c r="AW13" s="280"/>
      <c r="AX13" s="280"/>
      <c r="AY13" s="280"/>
      <c r="AZ13" s="280"/>
      <c r="BA13" s="280"/>
      <c r="BB13" s="280"/>
      <c r="BC13" s="280"/>
      <c r="BD13" s="280"/>
      <c r="BE13" s="280"/>
      <c r="BF13" s="280"/>
      <c r="BG13" s="280"/>
      <c r="BH13" s="280"/>
      <c r="BI13" s="280"/>
      <c r="BJ13" s="280"/>
      <c r="BK13" s="280"/>
      <c r="BL13" s="280"/>
      <c r="BM13" s="280"/>
      <c r="BN13" s="280"/>
      <c r="BO13" s="280"/>
      <c r="BP13" s="280"/>
      <c r="BQ13" s="280"/>
      <c r="BR13" s="280"/>
      <c r="BS13" s="280"/>
      <c r="BT13" s="280"/>
      <c r="BU13" s="280"/>
      <c r="BV13" s="280"/>
      <c r="BW13" s="280"/>
      <c r="BX13" s="280"/>
      <c r="BY13" s="280"/>
      <c r="BZ13" s="280"/>
      <c r="CA13" s="280"/>
      <c r="CB13" s="280"/>
      <c r="CC13" s="280"/>
      <c r="CD13" s="280"/>
      <c r="CE13" s="280"/>
      <c r="CF13" s="280"/>
      <c r="CG13" s="280"/>
      <c r="CH13" s="280"/>
      <c r="CI13" s="280"/>
      <c r="CJ13" s="280"/>
      <c r="CK13" s="280"/>
      <c r="CL13" s="280"/>
      <c r="CM13" s="280"/>
      <c r="CN13" s="280"/>
      <c r="CO13" s="280"/>
      <c r="CP13" s="280"/>
      <c r="CQ13" s="280"/>
      <c r="CR13" s="280"/>
      <c r="CS13" s="280"/>
      <c r="CT13" s="280"/>
      <c r="CU13" s="280"/>
      <c r="CV13" s="280"/>
      <c r="CW13" s="280"/>
      <c r="CX13" s="280"/>
      <c r="CY13" s="280"/>
      <c r="CZ13" s="280"/>
      <c r="DA13" s="280"/>
      <c r="DB13" s="280"/>
    </row>
    <row r="14" spans="1:112" ht="9" customHeight="1" x14ac:dyDescent="0.3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BZ14" s="122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</row>
    <row r="15" spans="1:112" ht="15.6" x14ac:dyDescent="0.3">
      <c r="A15" s="118" t="s">
        <v>188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</row>
    <row r="16" spans="1:112" ht="15.6" x14ac:dyDescent="0.3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</row>
    <row r="17" spans="1:106" ht="15.6" x14ac:dyDescent="0.3">
      <c r="A17" s="281" t="s">
        <v>189</v>
      </c>
      <c r="B17" s="281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1"/>
      <c r="AZ17" s="281"/>
      <c r="BA17" s="281"/>
      <c r="BB17" s="281"/>
      <c r="BC17" s="281"/>
      <c r="BD17" s="281"/>
      <c r="BE17" s="281"/>
      <c r="BF17" s="281"/>
      <c r="BG17" s="281"/>
      <c r="BH17" s="281"/>
      <c r="BI17" s="281"/>
      <c r="BJ17" s="281"/>
      <c r="BK17" s="281"/>
      <c r="BL17" s="281"/>
      <c r="BM17" s="281"/>
      <c r="BN17" s="281"/>
      <c r="BO17" s="281"/>
      <c r="BP17" s="281"/>
      <c r="BQ17" s="281"/>
      <c r="BR17" s="281"/>
      <c r="BS17" s="281"/>
      <c r="BT17" s="281"/>
      <c r="BU17" s="281"/>
      <c r="BV17" s="281"/>
      <c r="BW17" s="281"/>
      <c r="BX17" s="281"/>
      <c r="BY17" s="281"/>
      <c r="BZ17" s="281"/>
      <c r="CA17" s="281"/>
      <c r="CB17" s="281"/>
      <c r="CC17" s="281"/>
      <c r="CD17" s="281"/>
      <c r="CE17" s="281"/>
      <c r="CF17" s="281"/>
      <c r="CG17" s="281"/>
      <c r="CH17" s="281"/>
      <c r="CI17" s="281"/>
      <c r="CJ17" s="281"/>
      <c r="CK17" s="281"/>
      <c r="CL17" s="281"/>
      <c r="CM17" s="281"/>
      <c r="CN17" s="281"/>
      <c r="CO17" s="281"/>
      <c r="CP17" s="281"/>
      <c r="CQ17" s="281"/>
      <c r="CR17" s="281"/>
      <c r="CS17" s="281"/>
      <c r="CT17" s="281"/>
      <c r="CU17" s="281"/>
      <c r="CV17" s="281"/>
      <c r="CW17" s="281"/>
      <c r="CX17" s="281"/>
      <c r="CY17" s="281"/>
      <c r="CZ17" s="281"/>
      <c r="DA17" s="281"/>
      <c r="DB17" s="281"/>
    </row>
    <row r="18" spans="1:106" ht="31.5" customHeight="1" x14ac:dyDescent="0.3">
      <c r="A18" s="282" t="s">
        <v>191</v>
      </c>
      <c r="B18" s="282"/>
      <c r="C18" s="282"/>
      <c r="D18" s="282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  <c r="AA18" s="282"/>
      <c r="AB18" s="282"/>
      <c r="AC18" s="282"/>
      <c r="AD18" s="282"/>
      <c r="AE18" s="282"/>
      <c r="AF18" s="282"/>
      <c r="AG18" s="282"/>
      <c r="AH18" s="282"/>
      <c r="AI18" s="282"/>
      <c r="AJ18" s="282"/>
      <c r="AK18" s="282"/>
      <c r="AL18" s="282"/>
      <c r="AM18" s="282"/>
      <c r="AN18" s="282"/>
      <c r="AO18" s="282"/>
      <c r="AP18" s="282"/>
      <c r="AQ18" s="282"/>
      <c r="AR18" s="282"/>
      <c r="AS18" s="282"/>
      <c r="AT18" s="282"/>
      <c r="AU18" s="282"/>
      <c r="AV18" s="282"/>
      <c r="AW18" s="282"/>
      <c r="AX18" s="282"/>
      <c r="AY18" s="282"/>
      <c r="AZ18" s="282"/>
      <c r="BA18" s="282"/>
      <c r="BB18" s="282"/>
      <c r="BC18" s="282"/>
      <c r="BD18" s="282"/>
      <c r="BE18" s="282"/>
      <c r="BF18" s="282"/>
      <c r="BG18" s="282"/>
      <c r="BH18" s="282"/>
      <c r="BI18" s="282"/>
      <c r="BJ18" s="282"/>
      <c r="BK18" s="282"/>
      <c r="BL18" s="282"/>
      <c r="BM18" s="282"/>
      <c r="BN18" s="282"/>
      <c r="BO18" s="282"/>
      <c r="BP18" s="282"/>
      <c r="BQ18" s="282"/>
      <c r="BR18" s="282"/>
      <c r="BS18" s="282"/>
      <c r="BT18" s="282"/>
      <c r="BU18" s="282"/>
      <c r="BV18" s="282"/>
      <c r="BW18" s="282"/>
      <c r="BX18" s="282"/>
      <c r="BY18" s="282"/>
      <c r="BZ18" s="282"/>
      <c r="CA18" s="282"/>
      <c r="CB18" s="282"/>
      <c r="CC18" s="282"/>
      <c r="CD18" s="282"/>
      <c r="CE18" s="282"/>
      <c r="CF18" s="282"/>
      <c r="CG18" s="282"/>
      <c r="CH18" s="282" t="s">
        <v>190</v>
      </c>
      <c r="CI18" s="282"/>
      <c r="CJ18" s="282"/>
      <c r="CK18" s="282"/>
      <c r="CL18" s="282"/>
      <c r="CM18" s="282"/>
      <c r="CN18" s="282"/>
      <c r="CO18" s="282"/>
      <c r="CP18" s="282"/>
      <c r="CQ18" s="282"/>
      <c r="CR18" s="282"/>
      <c r="CS18" s="282"/>
      <c r="CT18" s="282"/>
      <c r="CU18" s="282"/>
      <c r="CV18" s="282"/>
      <c r="CW18" s="282"/>
      <c r="CX18" s="282"/>
      <c r="CY18" s="282"/>
      <c r="CZ18" s="282"/>
      <c r="DA18" s="282"/>
      <c r="DB18" s="282"/>
    </row>
    <row r="19" spans="1:106" x14ac:dyDescent="0.3">
      <c r="A19" s="283" t="s">
        <v>193</v>
      </c>
      <c r="B19" s="284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  <c r="AA19" s="284"/>
      <c r="AB19" s="284"/>
      <c r="AC19" s="284"/>
      <c r="AD19" s="284"/>
      <c r="AE19" s="284"/>
      <c r="AF19" s="284"/>
      <c r="AG19" s="284"/>
      <c r="AH19" s="284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4"/>
      <c r="AW19" s="284"/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  <c r="BS19" s="284"/>
      <c r="BT19" s="284"/>
      <c r="BU19" s="284"/>
      <c r="BV19" s="284"/>
      <c r="BW19" s="284"/>
      <c r="BX19" s="284"/>
      <c r="BY19" s="284"/>
      <c r="BZ19" s="284"/>
      <c r="CA19" s="284"/>
      <c r="CB19" s="284"/>
      <c r="CC19" s="284"/>
      <c r="CD19" s="284"/>
      <c r="CE19" s="284"/>
      <c r="CF19" s="284"/>
      <c r="CG19" s="284"/>
      <c r="CH19" s="284"/>
      <c r="CI19" s="284"/>
      <c r="CJ19" s="284"/>
      <c r="CK19" s="284"/>
      <c r="CL19" s="284"/>
      <c r="CM19" s="284"/>
      <c r="CN19" s="284"/>
      <c r="CO19" s="284"/>
      <c r="CP19" s="284"/>
      <c r="CQ19" s="284"/>
      <c r="CR19" s="284"/>
      <c r="CS19" s="284"/>
      <c r="CT19" s="284"/>
      <c r="CU19" s="284"/>
      <c r="CV19" s="284"/>
      <c r="CW19" s="284"/>
      <c r="CX19" s="284"/>
      <c r="CY19" s="284"/>
      <c r="CZ19" s="284"/>
      <c r="DA19" s="284"/>
      <c r="DB19" s="285"/>
    </row>
    <row r="20" spans="1:106" x14ac:dyDescent="0.3">
      <c r="A20" s="288" t="s">
        <v>194</v>
      </c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  <c r="AM20" s="288"/>
      <c r="AN20" s="288"/>
      <c r="AO20" s="288"/>
      <c r="AP20" s="288"/>
      <c r="AQ20" s="288"/>
      <c r="AR20" s="288"/>
      <c r="AS20" s="288"/>
      <c r="AT20" s="288"/>
      <c r="AU20" s="288"/>
      <c r="AV20" s="288"/>
      <c r="AW20" s="288"/>
      <c r="AX20" s="288"/>
      <c r="AY20" s="288"/>
      <c r="AZ20" s="288"/>
      <c r="BA20" s="288"/>
      <c r="BB20" s="288"/>
      <c r="BC20" s="288"/>
      <c r="BD20" s="288"/>
      <c r="BE20" s="288"/>
      <c r="BF20" s="288"/>
      <c r="BG20" s="288"/>
      <c r="BH20" s="288"/>
      <c r="BI20" s="288"/>
      <c r="BJ20" s="288"/>
      <c r="BK20" s="288"/>
      <c r="BL20" s="288"/>
      <c r="BM20" s="288"/>
      <c r="BN20" s="288"/>
      <c r="BO20" s="288"/>
      <c r="BP20" s="288"/>
      <c r="BQ20" s="288"/>
      <c r="BR20" s="288"/>
      <c r="BS20" s="288"/>
      <c r="BT20" s="288"/>
      <c r="BU20" s="288"/>
      <c r="BV20" s="288"/>
      <c r="BW20" s="288"/>
      <c r="BX20" s="288"/>
      <c r="BY20" s="288"/>
      <c r="BZ20" s="288"/>
      <c r="CA20" s="288"/>
      <c r="CB20" s="288"/>
      <c r="CC20" s="288"/>
      <c r="CD20" s="288"/>
      <c r="CE20" s="288"/>
      <c r="CF20" s="288"/>
      <c r="CG20" s="288"/>
      <c r="CH20" s="289" t="s">
        <v>192</v>
      </c>
      <c r="CI20" s="289"/>
      <c r="CJ20" s="289"/>
      <c r="CK20" s="289"/>
      <c r="CL20" s="289"/>
      <c r="CM20" s="289"/>
      <c r="CN20" s="289"/>
      <c r="CO20" s="289"/>
      <c r="CP20" s="289"/>
      <c r="CQ20" s="289"/>
      <c r="CR20" s="289"/>
      <c r="CS20" s="289"/>
      <c r="CT20" s="289"/>
      <c r="CU20" s="289"/>
      <c r="CV20" s="289"/>
      <c r="CW20" s="289"/>
      <c r="CX20" s="289"/>
      <c r="CY20" s="289"/>
      <c r="CZ20" s="289"/>
      <c r="DA20" s="289"/>
      <c r="DB20" s="289"/>
    </row>
    <row r="21" spans="1:106" ht="26.25" customHeight="1" x14ac:dyDescent="0.3">
      <c r="A21" s="288" t="s">
        <v>195</v>
      </c>
      <c r="B21" s="288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88"/>
      <c r="T21" s="288"/>
      <c r="U21" s="288"/>
      <c r="V21" s="288"/>
      <c r="W21" s="288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8"/>
      <c r="AP21" s="288"/>
      <c r="AQ21" s="288"/>
      <c r="AR21" s="288"/>
      <c r="AS21" s="288"/>
      <c r="AT21" s="288"/>
      <c r="AU21" s="288"/>
      <c r="AV21" s="288"/>
      <c r="AW21" s="288"/>
      <c r="AX21" s="288"/>
      <c r="AY21" s="288"/>
      <c r="AZ21" s="288"/>
      <c r="BA21" s="288"/>
      <c r="BB21" s="288"/>
      <c r="BC21" s="288"/>
      <c r="BD21" s="288"/>
      <c r="BE21" s="288"/>
      <c r="BF21" s="288"/>
      <c r="BG21" s="288"/>
      <c r="BH21" s="288"/>
      <c r="BI21" s="288"/>
      <c r="BJ21" s="288"/>
      <c r="BK21" s="288"/>
      <c r="BL21" s="288"/>
      <c r="BM21" s="288"/>
      <c r="BN21" s="288"/>
      <c r="BO21" s="288"/>
      <c r="BP21" s="288"/>
      <c r="BQ21" s="288"/>
      <c r="BR21" s="288"/>
      <c r="BS21" s="288"/>
      <c r="BT21" s="288"/>
      <c r="BU21" s="288"/>
      <c r="BV21" s="288"/>
      <c r="BW21" s="288"/>
      <c r="BX21" s="288"/>
      <c r="BY21" s="288"/>
      <c r="BZ21" s="288"/>
      <c r="CA21" s="288"/>
      <c r="CB21" s="288"/>
      <c r="CC21" s="288"/>
      <c r="CD21" s="288"/>
      <c r="CE21" s="288"/>
      <c r="CF21" s="288"/>
      <c r="CG21" s="288"/>
      <c r="CH21" s="289" t="s">
        <v>192</v>
      </c>
      <c r="CI21" s="289"/>
      <c r="CJ21" s="289"/>
      <c r="CK21" s="289"/>
      <c r="CL21" s="289"/>
      <c r="CM21" s="289"/>
      <c r="CN21" s="289"/>
      <c r="CO21" s="289"/>
      <c r="CP21" s="289"/>
      <c r="CQ21" s="289"/>
      <c r="CR21" s="289"/>
      <c r="CS21" s="289"/>
      <c r="CT21" s="289"/>
      <c r="CU21" s="289"/>
      <c r="CV21" s="289"/>
      <c r="CW21" s="289"/>
      <c r="CX21" s="289"/>
      <c r="CY21" s="289"/>
      <c r="CZ21" s="289"/>
      <c r="DA21" s="289"/>
      <c r="DB21" s="289"/>
    </row>
    <row r="22" spans="1:106" ht="27.75" customHeight="1" x14ac:dyDescent="0.3">
      <c r="A22" s="288" t="s">
        <v>196</v>
      </c>
      <c r="B22" s="288"/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288"/>
      <c r="U22" s="288"/>
      <c r="V22" s="288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  <c r="AN22" s="288"/>
      <c r="AO22" s="288"/>
      <c r="AP22" s="288"/>
      <c r="AQ22" s="288"/>
      <c r="AR22" s="288"/>
      <c r="AS22" s="288"/>
      <c r="AT22" s="288"/>
      <c r="AU22" s="288"/>
      <c r="AV22" s="288"/>
      <c r="AW22" s="288"/>
      <c r="AX22" s="288"/>
      <c r="AY22" s="288"/>
      <c r="AZ22" s="288"/>
      <c r="BA22" s="288"/>
      <c r="BB22" s="288"/>
      <c r="BC22" s="288"/>
      <c r="BD22" s="288"/>
      <c r="BE22" s="288"/>
      <c r="BF22" s="288"/>
      <c r="BG22" s="288"/>
      <c r="BH22" s="288"/>
      <c r="BI22" s="288"/>
      <c r="BJ22" s="288"/>
      <c r="BK22" s="288"/>
      <c r="BL22" s="288"/>
      <c r="BM22" s="288"/>
      <c r="BN22" s="288"/>
      <c r="BO22" s="288"/>
      <c r="BP22" s="288"/>
      <c r="BQ22" s="288"/>
      <c r="BR22" s="288"/>
      <c r="BS22" s="288"/>
      <c r="BT22" s="288"/>
      <c r="BU22" s="288"/>
      <c r="BV22" s="288"/>
      <c r="BW22" s="288"/>
      <c r="BX22" s="288"/>
      <c r="BY22" s="288"/>
      <c r="BZ22" s="288"/>
      <c r="CA22" s="288"/>
      <c r="CB22" s="288"/>
      <c r="CC22" s="288"/>
      <c r="CD22" s="288"/>
      <c r="CE22" s="288"/>
      <c r="CF22" s="288"/>
      <c r="CG22" s="288"/>
      <c r="CH22" s="289" t="s">
        <v>192</v>
      </c>
      <c r="CI22" s="289"/>
      <c r="CJ22" s="289"/>
      <c r="CK22" s="289"/>
      <c r="CL22" s="289"/>
      <c r="CM22" s="289"/>
      <c r="CN22" s="289"/>
      <c r="CO22" s="289"/>
      <c r="CP22" s="289"/>
      <c r="CQ22" s="289"/>
      <c r="CR22" s="289"/>
      <c r="CS22" s="289"/>
      <c r="CT22" s="289"/>
      <c r="CU22" s="289"/>
      <c r="CV22" s="289"/>
      <c r="CW22" s="289"/>
      <c r="CX22" s="289"/>
      <c r="CY22" s="289"/>
      <c r="CZ22" s="289"/>
      <c r="DA22" s="289"/>
      <c r="DB22" s="289"/>
    </row>
    <row r="23" spans="1:106" ht="15.75" customHeight="1" x14ac:dyDescent="0.3">
      <c r="A23" s="283" t="s">
        <v>197</v>
      </c>
      <c r="B23" s="284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4"/>
      <c r="N23" s="284"/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  <c r="AC23" s="284"/>
      <c r="AD23" s="284"/>
      <c r="AE23" s="284"/>
      <c r="AF23" s="284"/>
      <c r="AG23" s="284"/>
      <c r="AH23" s="284"/>
      <c r="AI23" s="284"/>
      <c r="AJ23" s="284"/>
      <c r="AK23" s="284"/>
      <c r="AL23" s="284"/>
      <c r="AM23" s="284"/>
      <c r="AN23" s="284"/>
      <c r="AO23" s="284"/>
      <c r="AP23" s="284"/>
      <c r="AQ23" s="284"/>
      <c r="AR23" s="284"/>
      <c r="AS23" s="284"/>
      <c r="AT23" s="284"/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4"/>
      <c r="BO23" s="284"/>
      <c r="BP23" s="284"/>
      <c r="BQ23" s="284"/>
      <c r="BR23" s="284"/>
      <c r="BS23" s="284"/>
      <c r="BT23" s="284"/>
      <c r="BU23" s="284"/>
      <c r="BV23" s="284"/>
      <c r="BW23" s="284"/>
      <c r="BX23" s="284"/>
      <c r="BY23" s="284"/>
      <c r="BZ23" s="284"/>
      <c r="CA23" s="284"/>
      <c r="CB23" s="284"/>
      <c r="CC23" s="284"/>
      <c r="CD23" s="284"/>
      <c r="CE23" s="284"/>
      <c r="CF23" s="284"/>
      <c r="CG23" s="284"/>
      <c r="CH23" s="284"/>
      <c r="CI23" s="284"/>
      <c r="CJ23" s="284"/>
      <c r="CK23" s="284"/>
      <c r="CL23" s="284"/>
      <c r="CM23" s="284"/>
      <c r="CN23" s="284"/>
      <c r="CO23" s="284"/>
      <c r="CP23" s="284"/>
      <c r="CQ23" s="284"/>
      <c r="CR23" s="284"/>
      <c r="CS23" s="284"/>
      <c r="CT23" s="284"/>
      <c r="CU23" s="284"/>
      <c r="CV23" s="284"/>
      <c r="CW23" s="284"/>
      <c r="CX23" s="284"/>
      <c r="CY23" s="284"/>
      <c r="CZ23" s="284"/>
      <c r="DA23" s="284"/>
      <c r="DB23" s="285"/>
    </row>
    <row r="24" spans="1:106" ht="30" customHeight="1" x14ac:dyDescent="0.3">
      <c r="A24" s="288" t="s">
        <v>198</v>
      </c>
      <c r="B24" s="288"/>
      <c r="C24" s="288"/>
      <c r="D24" s="288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  <c r="AM24" s="288"/>
      <c r="AN24" s="288"/>
      <c r="AO24" s="288"/>
      <c r="AP24" s="288"/>
      <c r="AQ24" s="288"/>
      <c r="AR24" s="288"/>
      <c r="AS24" s="288"/>
      <c r="AT24" s="288"/>
      <c r="AU24" s="288"/>
      <c r="AV24" s="288"/>
      <c r="AW24" s="288"/>
      <c r="AX24" s="288"/>
      <c r="AY24" s="288"/>
      <c r="AZ24" s="288"/>
      <c r="BA24" s="288"/>
      <c r="BB24" s="288"/>
      <c r="BC24" s="288"/>
      <c r="BD24" s="288"/>
      <c r="BE24" s="288"/>
      <c r="BF24" s="288"/>
      <c r="BG24" s="288"/>
      <c r="BH24" s="288"/>
      <c r="BI24" s="288"/>
      <c r="BJ24" s="288"/>
      <c r="BK24" s="288"/>
      <c r="BL24" s="288"/>
      <c r="BM24" s="288"/>
      <c r="BN24" s="288"/>
      <c r="BO24" s="288"/>
      <c r="BP24" s="288"/>
      <c r="BQ24" s="288"/>
      <c r="BR24" s="288"/>
      <c r="BS24" s="288"/>
      <c r="BT24" s="288"/>
      <c r="BU24" s="288"/>
      <c r="BV24" s="288"/>
      <c r="BW24" s="288"/>
      <c r="BX24" s="288"/>
      <c r="BY24" s="288"/>
      <c r="BZ24" s="288"/>
      <c r="CA24" s="288"/>
      <c r="CB24" s="288"/>
      <c r="CC24" s="288"/>
      <c r="CD24" s="288"/>
      <c r="CE24" s="288"/>
      <c r="CF24" s="288"/>
      <c r="CG24" s="288"/>
      <c r="CH24" s="289" t="s">
        <v>192</v>
      </c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</row>
    <row r="25" spans="1:106" ht="28.5" customHeight="1" x14ac:dyDescent="0.3">
      <c r="A25" s="288" t="s">
        <v>199</v>
      </c>
      <c r="B25" s="288"/>
      <c r="C25" s="288"/>
      <c r="D25" s="288"/>
      <c r="E25" s="288"/>
      <c r="F25" s="288"/>
      <c r="G25" s="288"/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9" t="s">
        <v>192</v>
      </c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</row>
    <row r="26" spans="1:106" x14ac:dyDescent="0.3">
      <c r="A26" s="283" t="s">
        <v>208</v>
      </c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4"/>
      <c r="AE26" s="284"/>
      <c r="AF26" s="284"/>
      <c r="AG26" s="284"/>
      <c r="AH26" s="284"/>
      <c r="AI26" s="284"/>
      <c r="AJ26" s="284"/>
      <c r="AK26" s="284"/>
      <c r="AL26" s="284"/>
      <c r="AM26" s="284"/>
      <c r="AN26" s="284"/>
      <c r="AO26" s="284"/>
      <c r="AP26" s="284"/>
      <c r="AQ26" s="284"/>
      <c r="AR26" s="284"/>
      <c r="AS26" s="284"/>
      <c r="AT26" s="284"/>
      <c r="AU26" s="284"/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  <c r="BS26" s="284"/>
      <c r="BT26" s="284"/>
      <c r="BU26" s="284"/>
      <c r="BV26" s="284"/>
      <c r="BW26" s="284"/>
      <c r="BX26" s="284"/>
      <c r="BY26" s="284"/>
      <c r="BZ26" s="284"/>
      <c r="CA26" s="284"/>
      <c r="CB26" s="284"/>
      <c r="CC26" s="284"/>
      <c r="CD26" s="284"/>
      <c r="CE26" s="284"/>
      <c r="CF26" s="284"/>
      <c r="CG26" s="284"/>
      <c r="CH26" s="284"/>
      <c r="CI26" s="284"/>
      <c r="CJ26" s="284"/>
      <c r="CK26" s="284"/>
      <c r="CL26" s="284"/>
      <c r="CM26" s="284"/>
      <c r="CN26" s="284"/>
      <c r="CO26" s="284"/>
      <c r="CP26" s="284"/>
      <c r="CQ26" s="284"/>
      <c r="CR26" s="284"/>
      <c r="CS26" s="284"/>
      <c r="CT26" s="284"/>
      <c r="CU26" s="284"/>
      <c r="CV26" s="284"/>
      <c r="CW26" s="284"/>
      <c r="CX26" s="284"/>
      <c r="CY26" s="284"/>
      <c r="CZ26" s="284"/>
      <c r="DA26" s="284"/>
      <c r="DB26" s="285"/>
    </row>
    <row r="27" spans="1:106" ht="27.75" customHeight="1" x14ac:dyDescent="0.3">
      <c r="A27" s="288" t="s">
        <v>200</v>
      </c>
      <c r="B27" s="288"/>
      <c r="C27" s="288"/>
      <c r="D27" s="288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88"/>
      <c r="BI27" s="288"/>
      <c r="BJ27" s="288"/>
      <c r="BK27" s="288"/>
      <c r="BL27" s="288"/>
      <c r="BM27" s="288"/>
      <c r="BN27" s="288"/>
      <c r="BO27" s="288"/>
      <c r="BP27" s="288"/>
      <c r="BQ27" s="288"/>
      <c r="BR27" s="288"/>
      <c r="BS27" s="288"/>
      <c r="BT27" s="288"/>
      <c r="BU27" s="288"/>
      <c r="BV27" s="288"/>
      <c r="BW27" s="288"/>
      <c r="BX27" s="288"/>
      <c r="BY27" s="288"/>
      <c r="BZ27" s="288"/>
      <c r="CA27" s="288"/>
      <c r="CB27" s="288"/>
      <c r="CC27" s="288"/>
      <c r="CD27" s="288"/>
      <c r="CE27" s="288"/>
      <c r="CF27" s="288"/>
      <c r="CG27" s="288"/>
      <c r="CH27" s="289" t="s">
        <v>192</v>
      </c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</row>
    <row r="28" spans="1:106" x14ac:dyDescent="0.3">
      <c r="A28" s="288" t="s">
        <v>201</v>
      </c>
      <c r="B28" s="288"/>
      <c r="C28" s="288"/>
      <c r="D28" s="288"/>
      <c r="E28" s="288"/>
      <c r="F28" s="288"/>
      <c r="G28" s="288"/>
      <c r="H28" s="288"/>
      <c r="I28" s="288"/>
      <c r="J28" s="288"/>
      <c r="K28" s="288"/>
      <c r="L28" s="288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  <c r="AW28" s="288"/>
      <c r="AX28" s="288"/>
      <c r="AY28" s="288"/>
      <c r="AZ28" s="288"/>
      <c r="BA28" s="288"/>
      <c r="BB28" s="288"/>
      <c r="BC28" s="288"/>
      <c r="BD28" s="288"/>
      <c r="BE28" s="288"/>
      <c r="BF28" s="288"/>
      <c r="BG28" s="288"/>
      <c r="BH28" s="288"/>
      <c r="BI28" s="288"/>
      <c r="BJ28" s="288"/>
      <c r="BK28" s="288"/>
      <c r="BL28" s="288"/>
      <c r="BM28" s="288"/>
      <c r="BN28" s="288"/>
      <c r="BO28" s="288"/>
      <c r="BP28" s="288"/>
      <c r="BQ28" s="288"/>
      <c r="BR28" s="288"/>
      <c r="BS28" s="288"/>
      <c r="BT28" s="288"/>
      <c r="BU28" s="288"/>
      <c r="BV28" s="288"/>
      <c r="BW28" s="288"/>
      <c r="BX28" s="288"/>
      <c r="BY28" s="288"/>
      <c r="BZ28" s="288"/>
      <c r="CA28" s="288"/>
      <c r="CB28" s="288"/>
      <c r="CC28" s="288"/>
      <c r="CD28" s="288"/>
      <c r="CE28" s="288"/>
      <c r="CF28" s="288"/>
      <c r="CG28" s="288"/>
      <c r="CH28" s="289" t="s">
        <v>192</v>
      </c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</row>
    <row r="29" spans="1:106" x14ac:dyDescent="0.3">
      <c r="A29" s="288" t="s">
        <v>202</v>
      </c>
      <c r="B29" s="288"/>
      <c r="C29" s="288"/>
      <c r="D29" s="288"/>
      <c r="E29" s="288"/>
      <c r="F29" s="288"/>
      <c r="G29" s="288"/>
      <c r="H29" s="288"/>
      <c r="I29" s="288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288"/>
      <c r="AD29" s="288"/>
      <c r="AE29" s="288"/>
      <c r="AF29" s="288"/>
      <c r="AG29" s="288"/>
      <c r="AH29" s="288"/>
      <c r="AI29" s="288"/>
      <c r="AJ29" s="288"/>
      <c r="AK29" s="288"/>
      <c r="AL29" s="288"/>
      <c r="AM29" s="288"/>
      <c r="AN29" s="288"/>
      <c r="AO29" s="288"/>
      <c r="AP29" s="288"/>
      <c r="AQ29" s="288"/>
      <c r="AR29" s="288"/>
      <c r="AS29" s="288"/>
      <c r="AT29" s="288"/>
      <c r="AU29" s="288"/>
      <c r="AV29" s="288"/>
      <c r="AW29" s="288"/>
      <c r="AX29" s="288"/>
      <c r="AY29" s="288"/>
      <c r="AZ29" s="288"/>
      <c r="BA29" s="288"/>
      <c r="BB29" s="288"/>
      <c r="BC29" s="288"/>
      <c r="BD29" s="288"/>
      <c r="BE29" s="288"/>
      <c r="BF29" s="288"/>
      <c r="BG29" s="288"/>
      <c r="BH29" s="288"/>
      <c r="BI29" s="288"/>
      <c r="BJ29" s="288"/>
      <c r="BK29" s="288"/>
      <c r="BL29" s="288"/>
      <c r="BM29" s="288"/>
      <c r="BN29" s="288"/>
      <c r="BO29" s="288"/>
      <c r="BP29" s="288"/>
      <c r="BQ29" s="288"/>
      <c r="BR29" s="288"/>
      <c r="BS29" s="288"/>
      <c r="BT29" s="288"/>
      <c r="BU29" s="288"/>
      <c r="BV29" s="288"/>
      <c r="BW29" s="288"/>
      <c r="BX29" s="288"/>
      <c r="BY29" s="288"/>
      <c r="BZ29" s="288"/>
      <c r="CA29" s="288"/>
      <c r="CB29" s="288"/>
      <c r="CC29" s="288"/>
      <c r="CD29" s="288"/>
      <c r="CE29" s="288"/>
      <c r="CF29" s="288"/>
      <c r="CG29" s="288"/>
      <c r="CH29" s="289" t="s">
        <v>192</v>
      </c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</row>
    <row r="30" spans="1:106" x14ac:dyDescent="0.3">
      <c r="A30" s="288" t="s">
        <v>203</v>
      </c>
      <c r="B30" s="288"/>
      <c r="C30" s="288"/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8"/>
      <c r="AC30" s="288"/>
      <c r="AD30" s="288"/>
      <c r="AE30" s="288"/>
      <c r="AF30" s="288"/>
      <c r="AG30" s="288"/>
      <c r="AH30" s="288"/>
      <c r="AI30" s="288"/>
      <c r="AJ30" s="288"/>
      <c r="AK30" s="288"/>
      <c r="AL30" s="288"/>
      <c r="AM30" s="288"/>
      <c r="AN30" s="288"/>
      <c r="AO30" s="288"/>
      <c r="AP30" s="288"/>
      <c r="AQ30" s="288"/>
      <c r="AR30" s="288"/>
      <c r="AS30" s="288"/>
      <c r="AT30" s="288"/>
      <c r="AU30" s="288"/>
      <c r="AV30" s="288"/>
      <c r="AW30" s="288"/>
      <c r="AX30" s="288"/>
      <c r="AY30" s="288"/>
      <c r="AZ30" s="288"/>
      <c r="BA30" s="288"/>
      <c r="BB30" s="288"/>
      <c r="BC30" s="288"/>
      <c r="BD30" s="288"/>
      <c r="BE30" s="288"/>
      <c r="BF30" s="288"/>
      <c r="BG30" s="288"/>
      <c r="BH30" s="288"/>
      <c r="BI30" s="288"/>
      <c r="BJ30" s="288"/>
      <c r="BK30" s="288"/>
      <c r="BL30" s="288"/>
      <c r="BM30" s="288"/>
      <c r="BN30" s="288"/>
      <c r="BO30" s="288"/>
      <c r="BP30" s="288"/>
      <c r="BQ30" s="288"/>
      <c r="BR30" s="288"/>
      <c r="BS30" s="288"/>
      <c r="BT30" s="288"/>
      <c r="BU30" s="288"/>
      <c r="BV30" s="288"/>
      <c r="BW30" s="288"/>
      <c r="BX30" s="288"/>
      <c r="BY30" s="288"/>
      <c r="BZ30" s="288"/>
      <c r="CA30" s="288"/>
      <c r="CB30" s="288"/>
      <c r="CC30" s="288"/>
      <c r="CD30" s="288"/>
      <c r="CE30" s="288"/>
      <c r="CF30" s="288"/>
      <c r="CG30" s="288"/>
      <c r="CH30" s="289" t="s">
        <v>192</v>
      </c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</row>
    <row r="31" spans="1:106" x14ac:dyDescent="0.3">
      <c r="A31" s="288" t="s">
        <v>204</v>
      </c>
      <c r="B31" s="288"/>
      <c r="C31" s="288"/>
      <c r="D31" s="288"/>
      <c r="E31" s="288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8"/>
      <c r="AH31" s="288"/>
      <c r="AI31" s="288"/>
      <c r="AJ31" s="288"/>
      <c r="AK31" s="288"/>
      <c r="AL31" s="288"/>
      <c r="AM31" s="288"/>
      <c r="AN31" s="288"/>
      <c r="AO31" s="288"/>
      <c r="AP31" s="288"/>
      <c r="AQ31" s="288"/>
      <c r="AR31" s="288"/>
      <c r="AS31" s="288"/>
      <c r="AT31" s="288"/>
      <c r="AU31" s="288"/>
      <c r="AV31" s="288"/>
      <c r="AW31" s="288"/>
      <c r="AX31" s="288"/>
      <c r="AY31" s="288"/>
      <c r="AZ31" s="288"/>
      <c r="BA31" s="288"/>
      <c r="BB31" s="288"/>
      <c r="BC31" s="288"/>
      <c r="BD31" s="288"/>
      <c r="BE31" s="288"/>
      <c r="BF31" s="288"/>
      <c r="BG31" s="288"/>
      <c r="BH31" s="288"/>
      <c r="BI31" s="288"/>
      <c r="BJ31" s="288"/>
      <c r="BK31" s="288"/>
      <c r="BL31" s="288"/>
      <c r="BM31" s="288"/>
      <c r="BN31" s="288"/>
      <c r="BO31" s="288"/>
      <c r="BP31" s="288"/>
      <c r="BQ31" s="288"/>
      <c r="BR31" s="288"/>
      <c r="BS31" s="288"/>
      <c r="BT31" s="288"/>
      <c r="BU31" s="288"/>
      <c r="BV31" s="288"/>
      <c r="BW31" s="288"/>
      <c r="BX31" s="288"/>
      <c r="BY31" s="288"/>
      <c r="BZ31" s="288"/>
      <c r="CA31" s="288"/>
      <c r="CB31" s="288"/>
      <c r="CC31" s="288"/>
      <c r="CD31" s="288"/>
      <c r="CE31" s="288"/>
      <c r="CF31" s="288"/>
      <c r="CG31" s="288"/>
      <c r="CH31" s="289" t="s">
        <v>192</v>
      </c>
      <c r="CI31" s="289"/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</row>
    <row r="32" spans="1:106" x14ac:dyDescent="0.3">
      <c r="A32" s="288" t="s">
        <v>205</v>
      </c>
      <c r="B32" s="288"/>
      <c r="C32" s="288"/>
      <c r="D32" s="288"/>
      <c r="E32" s="288"/>
      <c r="F32" s="288"/>
      <c r="G32" s="288"/>
      <c r="H32" s="288"/>
      <c r="I32" s="288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8"/>
      <c r="AV32" s="288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8"/>
      <c r="BN32" s="288"/>
      <c r="BO32" s="288"/>
      <c r="BP32" s="288"/>
      <c r="BQ32" s="288"/>
      <c r="BR32" s="288"/>
      <c r="BS32" s="288"/>
      <c r="BT32" s="288"/>
      <c r="BU32" s="288"/>
      <c r="BV32" s="288"/>
      <c r="BW32" s="288"/>
      <c r="BX32" s="288"/>
      <c r="BY32" s="288"/>
      <c r="BZ32" s="288"/>
      <c r="CA32" s="288"/>
      <c r="CB32" s="288"/>
      <c r="CC32" s="288"/>
      <c r="CD32" s="288"/>
      <c r="CE32" s="288"/>
      <c r="CF32" s="288"/>
      <c r="CG32" s="288"/>
      <c r="CH32" s="289" t="s">
        <v>192</v>
      </c>
      <c r="CI32" s="289"/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</row>
    <row r="33" spans="1:106" x14ac:dyDescent="0.3">
      <c r="A33" s="288" t="s">
        <v>206</v>
      </c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8"/>
      <c r="U33" s="288"/>
      <c r="V33" s="288"/>
      <c r="W33" s="288"/>
      <c r="X33" s="288"/>
      <c r="Y33" s="288"/>
      <c r="Z33" s="288"/>
      <c r="AA33" s="288"/>
      <c r="AB33" s="288"/>
      <c r="AC33" s="288"/>
      <c r="AD33" s="288"/>
      <c r="AE33" s="288"/>
      <c r="AF33" s="288"/>
      <c r="AG33" s="288"/>
      <c r="AH33" s="288"/>
      <c r="AI33" s="288"/>
      <c r="AJ33" s="288"/>
      <c r="AK33" s="288"/>
      <c r="AL33" s="288"/>
      <c r="AM33" s="288"/>
      <c r="AN33" s="288"/>
      <c r="AO33" s="288"/>
      <c r="AP33" s="288"/>
      <c r="AQ33" s="288"/>
      <c r="AR33" s="288"/>
      <c r="AS33" s="288"/>
      <c r="AT33" s="288"/>
      <c r="AU33" s="288"/>
      <c r="AV33" s="288"/>
      <c r="AW33" s="288"/>
      <c r="AX33" s="288"/>
      <c r="AY33" s="288"/>
      <c r="AZ33" s="288"/>
      <c r="BA33" s="288"/>
      <c r="BB33" s="288"/>
      <c r="BC33" s="288"/>
      <c r="BD33" s="288"/>
      <c r="BE33" s="288"/>
      <c r="BF33" s="288"/>
      <c r="BG33" s="288"/>
      <c r="BH33" s="288"/>
      <c r="BI33" s="288"/>
      <c r="BJ33" s="288"/>
      <c r="BK33" s="288"/>
      <c r="BL33" s="288"/>
      <c r="BM33" s="288"/>
      <c r="BN33" s="288"/>
      <c r="BO33" s="288"/>
      <c r="BP33" s="288"/>
      <c r="BQ33" s="288"/>
      <c r="BR33" s="288"/>
      <c r="BS33" s="288"/>
      <c r="BT33" s="288"/>
      <c r="BU33" s="288"/>
      <c r="BV33" s="288"/>
      <c r="BW33" s="288"/>
      <c r="BX33" s="288"/>
      <c r="BY33" s="288"/>
      <c r="BZ33" s="288"/>
      <c r="CA33" s="288"/>
      <c r="CB33" s="288"/>
      <c r="CC33" s="288"/>
      <c r="CD33" s="288"/>
      <c r="CE33" s="288"/>
      <c r="CF33" s="288"/>
      <c r="CG33" s="288"/>
      <c r="CH33" s="289" t="s">
        <v>192</v>
      </c>
      <c r="CI33" s="289"/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</row>
    <row r="34" spans="1:106" x14ac:dyDescent="0.3">
      <c r="A34" s="288" t="s">
        <v>207</v>
      </c>
      <c r="B34" s="288"/>
      <c r="C34" s="288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8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8"/>
      <c r="AI34" s="288"/>
      <c r="AJ34" s="288"/>
      <c r="AK34" s="288"/>
      <c r="AL34" s="288"/>
      <c r="AM34" s="288"/>
      <c r="AN34" s="288"/>
      <c r="AO34" s="288"/>
      <c r="AP34" s="288"/>
      <c r="AQ34" s="288"/>
      <c r="AR34" s="288"/>
      <c r="AS34" s="288"/>
      <c r="AT34" s="288"/>
      <c r="AU34" s="288"/>
      <c r="AV34" s="288"/>
      <c r="AW34" s="288"/>
      <c r="AX34" s="288"/>
      <c r="AY34" s="288"/>
      <c r="AZ34" s="288"/>
      <c r="BA34" s="288"/>
      <c r="BB34" s="288"/>
      <c r="BC34" s="288"/>
      <c r="BD34" s="288"/>
      <c r="BE34" s="288"/>
      <c r="BF34" s="288"/>
      <c r="BG34" s="288"/>
      <c r="BH34" s="288"/>
      <c r="BI34" s="288"/>
      <c r="BJ34" s="288"/>
      <c r="BK34" s="288"/>
      <c r="BL34" s="288"/>
      <c r="BM34" s="288"/>
      <c r="BN34" s="288"/>
      <c r="BO34" s="288"/>
      <c r="BP34" s="288"/>
      <c r="BQ34" s="288"/>
      <c r="BR34" s="288"/>
      <c r="BS34" s="288"/>
      <c r="BT34" s="288"/>
      <c r="BU34" s="288"/>
      <c r="BV34" s="288"/>
      <c r="BW34" s="288"/>
      <c r="BX34" s="288"/>
      <c r="BY34" s="288"/>
      <c r="BZ34" s="288"/>
      <c r="CA34" s="288"/>
      <c r="CB34" s="288"/>
      <c r="CC34" s="288"/>
      <c r="CD34" s="288"/>
      <c r="CE34" s="288"/>
      <c r="CF34" s="288"/>
      <c r="CG34" s="288"/>
      <c r="CH34" s="289" t="s">
        <v>192</v>
      </c>
      <c r="CI34" s="289"/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</row>
    <row r="35" spans="1:106" x14ac:dyDescent="0.3">
      <c r="A35" s="290" t="s">
        <v>209</v>
      </c>
      <c r="B35" s="290"/>
      <c r="C35" s="290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  <c r="AD35" s="290"/>
      <c r="AE35" s="290"/>
      <c r="AF35" s="290"/>
      <c r="AG35" s="290"/>
      <c r="AH35" s="290"/>
      <c r="AI35" s="290"/>
      <c r="AJ35" s="290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M35" s="290"/>
      <c r="BN35" s="290"/>
      <c r="BO35" s="290"/>
      <c r="BP35" s="290"/>
      <c r="BQ35" s="290"/>
      <c r="BR35" s="290"/>
      <c r="BS35" s="290"/>
      <c r="BT35" s="290"/>
      <c r="BU35" s="290"/>
      <c r="BV35" s="290"/>
      <c r="BW35" s="290"/>
      <c r="BX35" s="290"/>
      <c r="BY35" s="290"/>
      <c r="BZ35" s="290"/>
      <c r="CA35" s="290"/>
      <c r="CB35" s="290"/>
      <c r="CC35" s="290"/>
      <c r="CD35" s="290"/>
      <c r="CE35" s="290"/>
      <c r="CF35" s="290"/>
      <c r="CG35" s="290"/>
      <c r="CH35" s="291">
        <v>13</v>
      </c>
      <c r="CI35" s="291"/>
      <c r="CJ35" s="291"/>
      <c r="CK35" s="291"/>
      <c r="CL35" s="291"/>
      <c r="CM35" s="291"/>
      <c r="CN35" s="291"/>
      <c r="CO35" s="291"/>
      <c r="CP35" s="291"/>
      <c r="CQ35" s="291"/>
      <c r="CR35" s="291"/>
      <c r="CS35" s="291"/>
      <c r="CT35" s="291"/>
      <c r="CU35" s="291"/>
      <c r="CV35" s="291"/>
      <c r="CW35" s="291"/>
      <c r="CX35" s="291"/>
      <c r="CY35" s="291"/>
      <c r="CZ35" s="291"/>
      <c r="DA35" s="291"/>
      <c r="DB35" s="291"/>
    </row>
    <row r="36" spans="1:106" ht="15.6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</row>
    <row r="37" spans="1:106" ht="15.6" x14ac:dyDescent="0.3">
      <c r="A37" s="129" t="s">
        <v>210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06" ht="21.75" customHeight="1" x14ac:dyDescent="0.3">
      <c r="A38" s="292"/>
      <c r="B38" s="292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292"/>
      <c r="AL38" s="292"/>
      <c r="AM38" s="292"/>
      <c r="AN38" s="292"/>
      <c r="AO38" s="292"/>
      <c r="AP38" s="292"/>
      <c r="AQ38" s="292"/>
      <c r="AR38" s="292"/>
      <c r="AS38" s="292"/>
      <c r="AT38" s="292"/>
      <c r="AU38" s="292"/>
      <c r="AV38" s="29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  <c r="BR38" s="292"/>
      <c r="BS38" s="292"/>
      <c r="BT38" s="292"/>
      <c r="BU38" s="292"/>
      <c r="BV38" s="292"/>
      <c r="BW38" s="292"/>
      <c r="BX38" s="292"/>
      <c r="BY38" s="292"/>
      <c r="BZ38" s="292"/>
      <c r="CA38" s="292"/>
      <c r="CB38" s="292"/>
      <c r="CC38" s="292"/>
      <c r="CD38" s="292"/>
      <c r="CE38" s="292"/>
      <c r="CF38" s="292"/>
      <c r="CG38" s="292"/>
      <c r="CH38" s="292"/>
      <c r="CI38" s="292"/>
      <c r="CJ38" s="292"/>
      <c r="CK38" s="292"/>
      <c r="CL38" s="292"/>
      <c r="CM38" s="292"/>
      <c r="CN38" s="292"/>
      <c r="CO38" s="292"/>
      <c r="CP38" s="292"/>
      <c r="CQ38" s="292"/>
      <c r="CR38" s="292"/>
      <c r="CS38" s="292"/>
      <c r="CT38" s="292"/>
      <c r="CU38" s="292"/>
      <c r="CV38" s="292"/>
      <c r="CW38" s="292"/>
      <c r="CX38" s="292"/>
      <c r="CY38" s="292"/>
      <c r="CZ38" s="292"/>
      <c r="DA38" s="292"/>
      <c r="DB38" s="292"/>
    </row>
    <row r="39" spans="1:106" ht="24.75" customHeight="1" x14ac:dyDescent="0.3">
      <c r="A39" s="118" t="s">
        <v>211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293"/>
      <c r="AI39" s="293"/>
      <c r="AJ39" s="293"/>
      <c r="AK39" s="293"/>
      <c r="AL39" s="293"/>
      <c r="AM39" s="293"/>
      <c r="AN39" s="293"/>
      <c r="AO39" s="293"/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93"/>
      <c r="BO39" s="293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/>
      <c r="CB39" s="293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93"/>
      <c r="CO39" s="293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93"/>
      <c r="DB39" s="293"/>
    </row>
    <row r="40" spans="1:106" ht="15.6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</row>
    <row r="41" spans="1:106" ht="15.6" x14ac:dyDescent="0.3">
      <c r="A41" s="128" t="s">
        <v>212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06" ht="77.400000000000006" customHeight="1" x14ac:dyDescent="0.3">
      <c r="A42" s="280" t="str">
        <f>CONCATENATE("Измерительные каналы Пускового комплекса: «",ФОРМА!B6)</f>
        <v>Измерительные каналы Пускового комплекса: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42" s="28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0"/>
      <c r="Z42" s="280"/>
      <c r="AA42" s="280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0"/>
      <c r="AX42" s="280"/>
      <c r="AY42" s="280"/>
      <c r="AZ42" s="280"/>
      <c r="BA42" s="280"/>
      <c r="BB42" s="280"/>
      <c r="BC42" s="280"/>
      <c r="BD42" s="280"/>
      <c r="BE42" s="280"/>
      <c r="BF42" s="280"/>
      <c r="BG42" s="280"/>
      <c r="BH42" s="280"/>
      <c r="BI42" s="280"/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0"/>
      <c r="BV42" s="280"/>
      <c r="BW42" s="280"/>
      <c r="BX42" s="280"/>
      <c r="BY42" s="280"/>
      <c r="BZ42" s="280"/>
      <c r="CA42" s="280"/>
      <c r="CB42" s="280"/>
      <c r="CC42" s="280"/>
      <c r="CD42" s="280"/>
      <c r="CE42" s="280"/>
      <c r="CF42" s="280"/>
      <c r="CG42" s="280"/>
      <c r="CH42" s="280"/>
      <c r="CI42" s="280"/>
      <c r="CJ42" s="280"/>
      <c r="CK42" s="280"/>
      <c r="CL42" s="280"/>
      <c r="CM42" s="280"/>
      <c r="CN42" s="280"/>
      <c r="CO42" s="280"/>
      <c r="CP42" s="280"/>
      <c r="CQ42" s="280"/>
      <c r="CR42" s="280"/>
      <c r="CS42" s="280"/>
      <c r="CT42" s="280"/>
      <c r="CU42" s="280"/>
      <c r="CV42" s="280"/>
      <c r="CW42" s="280"/>
      <c r="CX42" s="280"/>
      <c r="CY42" s="280"/>
      <c r="CZ42" s="280"/>
      <c r="DA42" s="280"/>
      <c r="DB42" s="280"/>
    </row>
    <row r="43" spans="1:106" ht="32.25" customHeight="1" x14ac:dyDescent="0.3">
      <c r="A43" s="280" t="s">
        <v>213</v>
      </c>
      <c r="B43" s="28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0"/>
      <c r="N43" s="280"/>
      <c r="O43" s="280"/>
      <c r="P43" s="280"/>
      <c r="Q43" s="280"/>
      <c r="R43" s="280"/>
      <c r="S43" s="280"/>
      <c r="T43" s="280"/>
      <c r="U43" s="280"/>
      <c r="V43" s="280"/>
      <c r="W43" s="280"/>
      <c r="X43" s="280"/>
      <c r="Y43" s="280"/>
      <c r="Z43" s="280"/>
      <c r="AA43" s="280"/>
      <c r="AB43" s="280"/>
      <c r="AC43" s="280"/>
      <c r="AD43" s="280"/>
      <c r="AE43" s="280"/>
      <c r="AF43" s="280"/>
      <c r="AG43" s="280"/>
      <c r="AH43" s="280"/>
      <c r="AI43" s="280"/>
      <c r="AJ43" s="280"/>
      <c r="AK43" s="280"/>
      <c r="AL43" s="280"/>
      <c r="AM43" s="280"/>
      <c r="AN43" s="280"/>
      <c r="AO43" s="280"/>
      <c r="AP43" s="280"/>
      <c r="AQ43" s="280"/>
      <c r="AR43" s="280"/>
      <c r="AS43" s="280"/>
      <c r="AT43" s="280"/>
      <c r="AU43" s="280"/>
      <c r="AV43" s="280"/>
      <c r="AW43" s="280"/>
      <c r="AX43" s="280"/>
      <c r="AY43" s="280"/>
      <c r="AZ43" s="280"/>
      <c r="BA43" s="280"/>
      <c r="BB43" s="280"/>
      <c r="BC43" s="280"/>
      <c r="BD43" s="280"/>
      <c r="BE43" s="280"/>
      <c r="BF43" s="280"/>
      <c r="BG43" s="280"/>
      <c r="BH43" s="280"/>
      <c r="BI43" s="280"/>
      <c r="BJ43" s="280"/>
      <c r="BK43" s="280"/>
      <c r="BL43" s="280"/>
      <c r="BM43" s="280"/>
      <c r="BN43" s="280"/>
      <c r="BO43" s="280"/>
      <c r="BP43" s="280"/>
      <c r="BQ43" s="280"/>
      <c r="BR43" s="280"/>
      <c r="BS43" s="280"/>
      <c r="BT43" s="280"/>
      <c r="BU43" s="280"/>
      <c r="BV43" s="280"/>
      <c r="BW43" s="280"/>
      <c r="BX43" s="280"/>
      <c r="BY43" s="280"/>
      <c r="BZ43" s="280"/>
      <c r="CA43" s="280"/>
      <c r="CB43" s="280"/>
      <c r="CC43" s="280"/>
      <c r="CD43" s="280"/>
      <c r="CE43" s="280"/>
      <c r="CF43" s="280"/>
      <c r="CG43" s="280"/>
      <c r="CH43" s="280"/>
      <c r="CI43" s="280"/>
      <c r="CJ43" s="280"/>
      <c r="CK43" s="280"/>
      <c r="CL43" s="280"/>
      <c r="CM43" s="280"/>
      <c r="CN43" s="280"/>
      <c r="CO43" s="280"/>
      <c r="CP43" s="280"/>
      <c r="CQ43" s="280"/>
      <c r="CR43" s="280"/>
      <c r="CS43" s="280"/>
      <c r="CT43" s="280"/>
      <c r="CU43" s="280"/>
      <c r="CV43" s="280"/>
      <c r="CW43" s="280"/>
      <c r="CX43" s="280"/>
      <c r="CY43" s="280"/>
      <c r="CZ43" s="280"/>
      <c r="DA43" s="280"/>
      <c r="DB43" s="280"/>
    </row>
    <row r="44" spans="1:106" ht="15.6" x14ac:dyDescent="0.3">
      <c r="A44" s="121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  <c r="BL44" s="122"/>
      <c r="BM44" s="122"/>
      <c r="BN44" s="122"/>
      <c r="BO44" s="122"/>
      <c r="BP44" s="122"/>
      <c r="BQ44" s="122"/>
      <c r="BR44" s="122"/>
      <c r="BS44" s="122"/>
      <c r="BT44" s="122"/>
      <c r="BU44" s="122"/>
      <c r="BV44" s="122"/>
      <c r="BW44" s="122"/>
      <c r="BX44" s="122"/>
      <c r="BY44" s="122"/>
      <c r="BZ44" s="122"/>
      <c r="CA44" s="122"/>
      <c r="CB44" s="122"/>
      <c r="CC44" s="122"/>
      <c r="CD44" s="122"/>
      <c r="CE44" s="122"/>
      <c r="CF44" s="122"/>
      <c r="CG44" s="122"/>
      <c r="CH44" s="122"/>
      <c r="CI44" s="122"/>
      <c r="CJ44" s="122"/>
      <c r="CK44" s="122"/>
      <c r="CL44" s="122"/>
      <c r="CM44" s="122"/>
      <c r="CN44" s="122"/>
      <c r="CO44" s="122"/>
      <c r="CP44" s="122"/>
      <c r="CQ44" s="122"/>
      <c r="CR44" s="122"/>
      <c r="CS44" s="122"/>
      <c r="CT44" s="122"/>
      <c r="CU44" s="122"/>
      <c r="CV44" s="122"/>
      <c r="CW44" s="122"/>
      <c r="CX44" s="122"/>
      <c r="CY44" s="122"/>
      <c r="CZ44" s="122"/>
      <c r="DA44" s="122"/>
      <c r="DB44" s="122"/>
    </row>
    <row r="45" spans="1:106" ht="30.75" customHeight="1" x14ac:dyDescent="0.3">
      <c r="A45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  <c r="AE45" s="294"/>
      <c r="AF45" s="294"/>
      <c r="AG45" s="294"/>
      <c r="AH45" s="294"/>
      <c r="AI45" s="294"/>
      <c r="AJ45" s="294"/>
      <c r="AK45" s="294"/>
      <c r="AL45" s="294"/>
      <c r="AM45" s="294"/>
      <c r="AN45" s="294"/>
      <c r="AO45" s="294"/>
      <c r="AP45" s="294"/>
      <c r="AQ45" s="294"/>
      <c r="AR45" s="294"/>
      <c r="AS45" s="294"/>
      <c r="AT45" s="294"/>
      <c r="AU45" s="294"/>
      <c r="AV45" s="294"/>
      <c r="AW45" s="294"/>
      <c r="AX45" s="294"/>
      <c r="AY45" s="294"/>
      <c r="AZ45" s="294"/>
      <c r="BA45" s="294"/>
      <c r="BB45" s="294"/>
      <c r="BC45" s="294"/>
      <c r="BD45" s="294"/>
      <c r="BE45" s="294"/>
      <c r="BF45" s="294"/>
      <c r="BG45" s="294"/>
      <c r="BH45" s="294"/>
      <c r="BI45" s="294"/>
      <c r="BJ45" s="294"/>
      <c r="BK45" s="294"/>
      <c r="BL45" s="294"/>
      <c r="BM45" s="294"/>
      <c r="BN45" s="294"/>
      <c r="BO45" s="294"/>
      <c r="BP45" s="294"/>
      <c r="BQ45" s="294"/>
      <c r="BR45" s="294"/>
      <c r="BS45" s="294"/>
      <c r="BT45" s="294"/>
      <c r="BU45" s="294"/>
      <c r="BV45" s="294"/>
      <c r="BW45" s="294"/>
      <c r="BX45" s="294"/>
      <c r="BY45" s="294"/>
      <c r="BZ45" s="294"/>
      <c r="CA45" s="294"/>
      <c r="CB45" s="294"/>
      <c r="CC45" s="294"/>
      <c r="CD45" s="294"/>
      <c r="CE45" s="294"/>
      <c r="CF45" s="294"/>
      <c r="CG45" s="294"/>
      <c r="CH45" s="294"/>
      <c r="CI45" s="294"/>
      <c r="CJ45" s="294"/>
      <c r="CK45" s="294"/>
      <c r="CL45" s="294"/>
      <c r="CM45" s="294"/>
      <c r="CN45" s="294"/>
      <c r="CO45" s="294"/>
      <c r="CP45" s="294"/>
      <c r="CQ45" s="294"/>
      <c r="CR45" s="294"/>
      <c r="CS45" s="294"/>
      <c r="CT45" s="294"/>
      <c r="CU45" s="294"/>
      <c r="CV45" s="294"/>
      <c r="CW45" s="294"/>
      <c r="CX45" s="294"/>
      <c r="CY45" s="294"/>
      <c r="CZ45" s="294"/>
      <c r="DA45" s="294"/>
      <c r="DB45" s="294"/>
    </row>
    <row r="46" spans="1:106" ht="43.5" customHeight="1" x14ac:dyDescent="0.3">
      <c r="A46" s="287" t="str">
        <f>ПОДПИСИ!D5</f>
        <v>С.А. Куропаткин</v>
      </c>
      <c r="B46" s="287"/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7"/>
      <c r="R46" s="287"/>
      <c r="S46" s="287"/>
      <c r="T46" s="287"/>
      <c r="U46" s="296"/>
      <c r="V46" s="296"/>
      <c r="W46" s="296"/>
      <c r="X46" s="296"/>
      <c r="Y46" s="296"/>
      <c r="Z46" s="296"/>
      <c r="AA46" s="296"/>
      <c r="AB46" s="296"/>
      <c r="AC46" s="296"/>
      <c r="AD46" s="296"/>
      <c r="AE46" s="296"/>
      <c r="AF46" s="296"/>
      <c r="AG46" s="296"/>
      <c r="AH46" s="296"/>
      <c r="AI46" s="296"/>
      <c r="AJ46" s="296"/>
      <c r="AK46" s="296"/>
      <c r="AL46" s="296"/>
      <c r="AM46" s="296"/>
      <c r="AN46" s="296"/>
      <c r="AO46" s="296"/>
      <c r="AP46" s="296"/>
      <c r="AQ46" s="296"/>
      <c r="AR46" s="296"/>
      <c r="AS46" s="296"/>
      <c r="AT46" s="296"/>
      <c r="AU46" s="296"/>
      <c r="AV46" s="296"/>
      <c r="AW46" s="296"/>
      <c r="AX46" s="296"/>
      <c r="AY46" s="296"/>
      <c r="AZ46" s="296"/>
      <c r="BA46" s="296"/>
      <c r="BB46" s="296"/>
      <c r="BC46" s="296"/>
      <c r="BD46" s="296"/>
      <c r="BE46" s="296"/>
      <c r="BF46" s="296"/>
      <c r="BG46" s="271" t="s">
        <v>59</v>
      </c>
      <c r="BH46" s="271"/>
      <c r="BI46" s="271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2"/>
      <c r="CC46" s="122"/>
      <c r="CD46" s="122"/>
      <c r="CE46" s="122"/>
      <c r="CF46" s="122"/>
      <c r="CG46" s="122"/>
      <c r="CH46" s="122"/>
      <c r="CI46" s="122"/>
      <c r="CJ46" s="122"/>
      <c r="CK46" s="122"/>
      <c r="CL46" s="122"/>
      <c r="CM46" s="122"/>
      <c r="CN46" s="122"/>
      <c r="CO46" s="122"/>
      <c r="CP46" s="122"/>
      <c r="CQ46" s="122"/>
      <c r="CR46" s="122"/>
      <c r="CS46" s="122"/>
      <c r="CT46" s="122"/>
      <c r="CU46" s="122"/>
      <c r="CV46" s="122"/>
      <c r="CW46" s="122"/>
      <c r="CX46" s="122"/>
      <c r="CY46" s="122"/>
      <c r="CZ46" s="122"/>
      <c r="DA46" s="122"/>
      <c r="DB46" s="122"/>
    </row>
    <row r="47" spans="1:106" ht="15.6" x14ac:dyDescent="0.3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295" t="s">
        <v>29</v>
      </c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  <c r="AG47" s="295"/>
      <c r="AH47" s="295"/>
      <c r="AI47" s="295"/>
      <c r="AJ47" s="295"/>
      <c r="AK47" s="295"/>
      <c r="AL47" s="295"/>
      <c r="AM47" s="295"/>
      <c r="AN47" s="295"/>
      <c r="AO47" s="295"/>
      <c r="AP47" s="295"/>
      <c r="AQ47" s="295"/>
      <c r="AR47" s="295"/>
      <c r="AS47" s="295"/>
      <c r="AT47" s="295"/>
      <c r="AU47" s="295"/>
      <c r="AV47" s="295"/>
      <c r="AW47" s="295"/>
      <c r="AX47" s="295"/>
      <c r="AY47" s="295"/>
      <c r="AZ47" s="295"/>
      <c r="BA47" s="295"/>
      <c r="BB47" s="295"/>
      <c r="BC47" s="295"/>
      <c r="BD47" s="295"/>
      <c r="BE47" s="295"/>
      <c r="BF47" s="295"/>
      <c r="BG47" s="122"/>
      <c r="BH47" s="122"/>
      <c r="BI47" s="122"/>
      <c r="BJ47" s="122"/>
      <c r="BK47" s="122"/>
      <c r="BL47" s="122"/>
      <c r="BM47" s="122"/>
      <c r="BN47" s="122"/>
      <c r="BO47" s="122"/>
      <c r="BP47" s="122"/>
      <c r="BQ47" s="122"/>
      <c r="BR47" s="122"/>
      <c r="BS47" s="122"/>
      <c r="BT47" s="122"/>
      <c r="BU47" s="122"/>
      <c r="BV47" s="122"/>
      <c r="BW47" s="122"/>
      <c r="BX47" s="122"/>
      <c r="BY47" s="122"/>
      <c r="BZ47" s="122"/>
      <c r="CA47" s="122"/>
      <c r="CB47" s="122"/>
      <c r="CC47" s="122"/>
      <c r="CD47" s="122"/>
      <c r="CE47" s="122"/>
      <c r="CF47" s="122"/>
      <c r="CG47" s="122"/>
      <c r="CH47" s="122"/>
      <c r="CI47" s="122"/>
      <c r="CJ47" s="122"/>
      <c r="CK47" s="122"/>
      <c r="CL47" s="122"/>
      <c r="CM47" s="122"/>
      <c r="CN47" s="122"/>
      <c r="CO47" s="122"/>
      <c r="CP47" s="122"/>
      <c r="CQ47" s="122"/>
      <c r="CR47" s="122"/>
      <c r="CS47" s="122"/>
      <c r="CT47" s="122"/>
      <c r="CU47" s="122"/>
      <c r="CV47" s="122"/>
      <c r="CW47" s="122"/>
      <c r="CX47" s="122"/>
      <c r="CY47" s="122"/>
      <c r="CZ47" s="122"/>
      <c r="DA47" s="122"/>
      <c r="DB47" s="122"/>
    </row>
    <row r="48" spans="1:106" ht="5.25" customHeight="1" x14ac:dyDescent="0.3">
      <c r="A48" s="121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122"/>
      <c r="BT48" s="122"/>
      <c r="BU48" s="122"/>
      <c r="BV48" s="122"/>
      <c r="BW48" s="122"/>
      <c r="BX48" s="122"/>
      <c r="BY48" s="122"/>
      <c r="BZ48" s="122"/>
      <c r="CA48" s="122"/>
      <c r="CB48" s="122"/>
      <c r="CC48" s="122"/>
      <c r="CD48" s="122"/>
      <c r="CE48" s="122"/>
      <c r="CF48" s="122"/>
      <c r="CG48" s="122"/>
      <c r="CH48" s="122"/>
      <c r="CI48" s="122"/>
      <c r="CJ48" s="122"/>
      <c r="CK48" s="122"/>
      <c r="CL48" s="122"/>
      <c r="CM48" s="122"/>
      <c r="CN48" s="122"/>
      <c r="CO48" s="122"/>
      <c r="CP48" s="122"/>
      <c r="CQ48" s="122"/>
      <c r="CR48" s="122"/>
      <c r="CS48" s="122"/>
      <c r="CT48" s="122"/>
      <c r="CU48" s="122"/>
      <c r="CV48" s="122"/>
      <c r="CW48" s="122"/>
      <c r="CX48" s="122"/>
      <c r="CY48" s="122"/>
      <c r="CZ48" s="122"/>
      <c r="DA48" s="122"/>
      <c r="DB48" s="122"/>
    </row>
    <row r="49" spans="1:112" ht="15.6" x14ac:dyDescent="0.3">
      <c r="A49" s="294" t="str">
        <f>ПОДПИСИ!B8</f>
        <v>Производитель работ ООО «Энергострим»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4"/>
      <c r="AL49" s="294"/>
      <c r="AM49" s="294"/>
      <c r="AN49" s="294"/>
      <c r="AO49" s="294"/>
      <c r="AP49" s="294"/>
      <c r="AQ49" s="294"/>
      <c r="AR49" s="294"/>
      <c r="AS49" s="294"/>
      <c r="AT49" s="294"/>
      <c r="AU49" s="294"/>
      <c r="AV49" s="294"/>
      <c r="AW49" s="294"/>
      <c r="AX49" s="294"/>
      <c r="AY49" s="294"/>
      <c r="AZ49" s="294"/>
      <c r="BA49" s="294"/>
      <c r="BB49" s="294"/>
      <c r="BC49" s="294"/>
      <c r="BD49" s="294"/>
      <c r="BE49" s="294"/>
      <c r="BF49" s="294"/>
      <c r="BG49" s="294"/>
      <c r="BH49" s="294"/>
      <c r="BI49" s="294"/>
      <c r="BJ49" s="294"/>
      <c r="BK49" s="294"/>
      <c r="BL49" s="294"/>
      <c r="BM49" s="294"/>
      <c r="BN49" s="294"/>
      <c r="BO49" s="294"/>
      <c r="BP49" s="294"/>
      <c r="BQ49" s="294"/>
      <c r="BR49" s="294"/>
      <c r="BS49" s="294"/>
      <c r="BT49" s="294"/>
      <c r="BU49" s="294"/>
      <c r="BV49" s="294"/>
      <c r="BW49" s="294"/>
      <c r="BX49" s="294"/>
      <c r="BY49" s="294"/>
      <c r="BZ49" s="294"/>
      <c r="CA49" s="294"/>
      <c r="CB49" s="294"/>
      <c r="CC49" s="294"/>
      <c r="CD49" s="294"/>
      <c r="CE49" s="294"/>
      <c r="CF49" s="294"/>
      <c r="CG49" s="294"/>
      <c r="CH49" s="294"/>
      <c r="CI49" s="294"/>
      <c r="CJ49" s="294"/>
      <c r="CK49" s="294"/>
      <c r="CL49" s="294"/>
      <c r="CM49" s="294"/>
      <c r="CN49" s="294"/>
      <c r="CO49" s="294"/>
      <c r="CP49" s="294"/>
      <c r="CQ49" s="294"/>
      <c r="CR49" s="294"/>
      <c r="CS49" s="294"/>
      <c r="CT49" s="294"/>
      <c r="CU49" s="294"/>
      <c r="CV49" s="294"/>
      <c r="CW49" s="294"/>
      <c r="CX49" s="294"/>
      <c r="CY49" s="294"/>
      <c r="CZ49" s="294"/>
      <c r="DA49" s="294"/>
      <c r="DB49" s="294"/>
    </row>
    <row r="50" spans="1:112" ht="42" customHeight="1" x14ac:dyDescent="0.3">
      <c r="A50" s="287" t="str">
        <f>ПОДПИСИ!D8</f>
        <v xml:space="preserve">А.В. Курбатов </v>
      </c>
      <c r="B50" s="287"/>
      <c r="C50" s="287"/>
      <c r="D50" s="287"/>
      <c r="E50" s="287"/>
      <c r="F50" s="287"/>
      <c r="G50" s="287"/>
      <c r="H50" s="287"/>
      <c r="I50" s="287"/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96"/>
      <c r="V50" s="296"/>
      <c r="W50" s="296"/>
      <c r="X50" s="296"/>
      <c r="Y50" s="296"/>
      <c r="Z50" s="296"/>
      <c r="AA50" s="296"/>
      <c r="AB50" s="296"/>
      <c r="AC50" s="296"/>
      <c r="AD50" s="296"/>
      <c r="AE50" s="296"/>
      <c r="AF50" s="296"/>
      <c r="AG50" s="296"/>
      <c r="AH50" s="296"/>
      <c r="AI50" s="296"/>
      <c r="AJ50" s="296"/>
      <c r="AK50" s="296"/>
      <c r="AL50" s="296"/>
      <c r="AM50" s="296"/>
      <c r="AN50" s="296"/>
      <c r="AO50" s="296"/>
      <c r="AP50" s="296"/>
      <c r="AQ50" s="296"/>
      <c r="AR50" s="296"/>
      <c r="AS50" s="296"/>
      <c r="AT50" s="296"/>
      <c r="AU50" s="296"/>
      <c r="AV50" s="296"/>
      <c r="AW50" s="296"/>
      <c r="AX50" s="296"/>
      <c r="AY50" s="296"/>
      <c r="AZ50" s="296"/>
      <c r="BA50" s="296"/>
      <c r="BB50" s="296"/>
      <c r="BC50" s="296"/>
      <c r="BD50" s="296"/>
      <c r="BE50" s="296"/>
      <c r="BF50" s="296"/>
      <c r="BG50" s="271" t="s">
        <v>59</v>
      </c>
      <c r="BH50" s="271"/>
      <c r="BI50" s="271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</row>
    <row r="51" spans="1:112" ht="15.6" x14ac:dyDescent="0.3">
      <c r="A51" s="121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295" t="s">
        <v>29</v>
      </c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295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F51" s="122"/>
      <c r="CG51" s="122"/>
      <c r="CH51" s="122"/>
      <c r="CI51" s="122"/>
      <c r="CJ51" s="122"/>
      <c r="CK51" s="122"/>
      <c r="CL51" s="122"/>
      <c r="CM51" s="122"/>
      <c r="CN51" s="122"/>
      <c r="CO51" s="122"/>
      <c r="CP51" s="122"/>
      <c r="CQ51" s="122"/>
      <c r="CR51" s="122"/>
      <c r="CS51" s="122"/>
      <c r="CT51" s="122"/>
      <c r="CU51" s="122"/>
      <c r="CV51" s="122"/>
      <c r="CW51" s="122"/>
      <c r="CX51" s="122"/>
      <c r="CY51" s="122"/>
      <c r="CZ51" s="122"/>
      <c r="DA51" s="122"/>
      <c r="DB51" s="122"/>
    </row>
    <row r="52" spans="1:112" ht="5.25" customHeight="1" x14ac:dyDescent="0.3">
      <c r="A52" s="121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</row>
    <row r="53" spans="1:112" ht="32.25" customHeight="1" x14ac:dyDescent="0.3">
      <c r="A53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294"/>
      <c r="AF53" s="294"/>
      <c r="AG53" s="294"/>
      <c r="AH53" s="294"/>
      <c r="AI53" s="294"/>
      <c r="AJ53" s="294"/>
      <c r="AK53" s="294"/>
      <c r="AL53" s="294"/>
      <c r="AM53" s="294"/>
      <c r="AN53" s="294"/>
      <c r="AO53" s="294"/>
      <c r="AP53" s="294"/>
      <c r="AQ53" s="294"/>
      <c r="AR53" s="294"/>
      <c r="AS53" s="294"/>
      <c r="AT53" s="294"/>
      <c r="AU53" s="294"/>
      <c r="AV53" s="294"/>
      <c r="AW53" s="294"/>
      <c r="AX53" s="294"/>
      <c r="AY53" s="294"/>
      <c r="AZ53" s="294"/>
      <c r="BA53" s="294"/>
      <c r="BB53" s="294"/>
      <c r="BC53" s="294"/>
      <c r="BD53" s="294"/>
      <c r="BE53" s="294"/>
      <c r="BF53" s="294"/>
      <c r="BG53" s="294"/>
      <c r="BH53" s="294"/>
      <c r="BI53" s="294"/>
      <c r="BJ53" s="294"/>
      <c r="BK53" s="294"/>
      <c r="BL53" s="294"/>
      <c r="BM53" s="294"/>
      <c r="BN53" s="294"/>
      <c r="BO53" s="294"/>
      <c r="BP53" s="294"/>
      <c r="BQ53" s="294"/>
      <c r="BR53" s="294"/>
      <c r="BS53" s="294"/>
      <c r="BT53" s="294"/>
      <c r="BU53" s="294"/>
      <c r="BV53" s="294"/>
      <c r="BW53" s="294"/>
      <c r="BX53" s="294"/>
      <c r="BY53" s="294"/>
      <c r="BZ53" s="294"/>
      <c r="CA53" s="294"/>
      <c r="CB53" s="294"/>
      <c r="CC53" s="294"/>
      <c r="CD53" s="294"/>
      <c r="CE53" s="294"/>
      <c r="CF53" s="294"/>
      <c r="CG53" s="294"/>
      <c r="CH53" s="294"/>
      <c r="CI53" s="294"/>
      <c r="CJ53" s="294"/>
      <c r="CK53" s="294"/>
      <c r="CL53" s="294"/>
      <c r="CM53" s="294"/>
      <c r="CN53" s="294"/>
      <c r="CO53" s="294"/>
      <c r="CP53" s="294"/>
      <c r="CQ53" s="294"/>
      <c r="CR53" s="294"/>
      <c r="CS53" s="294"/>
      <c r="CT53" s="294"/>
      <c r="CU53" s="294"/>
      <c r="CV53" s="294"/>
      <c r="CW53" s="294"/>
      <c r="CX53" s="294"/>
      <c r="CY53" s="294"/>
      <c r="CZ53" s="294"/>
      <c r="DA53" s="294"/>
      <c r="DB53" s="294"/>
    </row>
    <row r="54" spans="1:112" ht="41.25" customHeight="1" x14ac:dyDescent="0.3">
      <c r="A54" s="287" t="str">
        <f>ПОДПИСИ!D7</f>
        <v>А.Б. Казанцев</v>
      </c>
      <c r="B54" s="287"/>
      <c r="C54" s="287"/>
      <c r="D54" s="287"/>
      <c r="E54" s="287"/>
      <c r="F54" s="287"/>
      <c r="G54" s="287"/>
      <c r="H54" s="287"/>
      <c r="I54" s="287"/>
      <c r="J54" s="287"/>
      <c r="K54" s="287"/>
      <c r="L54" s="287"/>
      <c r="M54" s="287"/>
      <c r="N54" s="287"/>
      <c r="O54" s="287"/>
      <c r="P54" s="287"/>
      <c r="Q54" s="287"/>
      <c r="R54" s="287"/>
      <c r="S54" s="287"/>
      <c r="T54" s="287"/>
      <c r="U54" s="296"/>
      <c r="V54" s="296"/>
      <c r="W54" s="296"/>
      <c r="X54" s="296"/>
      <c r="Y54" s="296"/>
      <c r="Z54" s="296"/>
      <c r="AA54" s="296"/>
      <c r="AB54" s="296"/>
      <c r="AC54" s="296"/>
      <c r="AD54" s="296"/>
      <c r="AE54" s="296"/>
      <c r="AF54" s="296"/>
      <c r="AG54" s="296"/>
      <c r="AH54" s="296"/>
      <c r="AI54" s="296"/>
      <c r="AJ54" s="296"/>
      <c r="AK54" s="296"/>
      <c r="AL54" s="296"/>
      <c r="AM54" s="296"/>
      <c r="AN54" s="296"/>
      <c r="AO54" s="296"/>
      <c r="AP54" s="296"/>
      <c r="AQ54" s="296"/>
      <c r="AR54" s="296"/>
      <c r="AS54" s="296"/>
      <c r="AT54" s="296"/>
      <c r="AU54" s="296"/>
      <c r="AV54" s="296"/>
      <c r="AW54" s="296"/>
      <c r="AX54" s="296"/>
      <c r="AY54" s="296"/>
      <c r="AZ54" s="296"/>
      <c r="BA54" s="296"/>
      <c r="BB54" s="296"/>
      <c r="BC54" s="296"/>
      <c r="BD54" s="296"/>
      <c r="BE54" s="296"/>
      <c r="BF54" s="296"/>
      <c r="BG54" s="271" t="s">
        <v>214</v>
      </c>
      <c r="BH54" s="271"/>
      <c r="BI54" s="271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22"/>
      <c r="BU54" s="122"/>
      <c r="BV54" s="122"/>
      <c r="BW54" s="122"/>
      <c r="BX54" s="122"/>
      <c r="BY54" s="122"/>
      <c r="BZ54" s="122"/>
      <c r="CA54" s="122"/>
      <c r="CB54" s="122"/>
      <c r="CC54" s="122"/>
      <c r="CD54" s="122"/>
      <c r="CE54" s="122"/>
      <c r="CF54" s="122"/>
      <c r="CG54" s="122"/>
      <c r="CH54" s="122"/>
      <c r="CI54" s="122"/>
      <c r="CJ54" s="122"/>
      <c r="CK54" s="122"/>
      <c r="CL54" s="122"/>
      <c r="CM54" s="122"/>
      <c r="CN54" s="122"/>
      <c r="CO54" s="122"/>
      <c r="CP54" s="122"/>
      <c r="CQ54" s="122"/>
      <c r="CR54" s="122"/>
      <c r="CS54" s="122"/>
      <c r="CT54" s="122"/>
      <c r="CU54" s="122"/>
      <c r="CV54" s="122"/>
      <c r="CW54" s="122"/>
      <c r="CX54" s="122"/>
      <c r="CY54" s="122"/>
      <c r="CZ54" s="122"/>
      <c r="DA54" s="122"/>
      <c r="DB54" s="122"/>
    </row>
    <row r="55" spans="1:112" ht="15.6" x14ac:dyDescent="0.3">
      <c r="A55" s="121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295" t="s">
        <v>29</v>
      </c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  <c r="AG55" s="295"/>
      <c r="AH55" s="295"/>
      <c r="AI55" s="295"/>
      <c r="AJ55" s="295"/>
      <c r="AK55" s="295"/>
      <c r="AL55" s="295"/>
      <c r="AM55" s="295"/>
      <c r="AN55" s="295"/>
      <c r="AO55" s="295"/>
      <c r="AP55" s="295"/>
      <c r="AQ55" s="295"/>
      <c r="AR55" s="295"/>
      <c r="AS55" s="295"/>
      <c r="AT55" s="295"/>
      <c r="AU55" s="295"/>
      <c r="AV55" s="295"/>
      <c r="AW55" s="295"/>
      <c r="AX55" s="295"/>
      <c r="AY55" s="295"/>
      <c r="AZ55" s="295"/>
      <c r="BA55" s="295"/>
      <c r="BB55" s="295"/>
      <c r="BC55" s="295"/>
      <c r="BD55" s="295"/>
      <c r="BE55" s="295"/>
      <c r="BF55" s="295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</row>
    <row r="56" spans="1:112" ht="13.8" x14ac:dyDescent="0.25">
      <c r="DH56" s="82"/>
    </row>
    <row r="57" spans="1:112" ht="13.8" x14ac:dyDescent="0.25">
      <c r="DH57" s="82"/>
    </row>
    <row r="58" spans="1:112" ht="13.8" x14ac:dyDescent="0.25">
      <c r="DH58" s="82"/>
    </row>
    <row r="60" spans="1:112" ht="13.8" x14ac:dyDescent="0.25">
      <c r="DH60" s="82"/>
    </row>
    <row r="61" spans="1:112" ht="13.8" x14ac:dyDescent="0.25">
      <c r="DH61" s="87"/>
    </row>
    <row r="62" spans="1:112" ht="13.8" x14ac:dyDescent="0.25">
      <c r="DH62" s="82"/>
    </row>
    <row r="63" spans="1:112" ht="13.8" x14ac:dyDescent="0.25">
      <c r="DH63" s="88"/>
    </row>
    <row r="64" spans="1:112" ht="13.8" x14ac:dyDescent="0.25">
      <c r="DH64" s="82"/>
    </row>
    <row r="65" spans="112:112" x14ac:dyDescent="0.3">
      <c r="DH65" s="89"/>
    </row>
    <row r="66" spans="112:112" ht="13.8" x14ac:dyDescent="0.25">
      <c r="DH66" s="82"/>
    </row>
    <row r="67" spans="112:112" ht="13.8" x14ac:dyDescent="0.25">
      <c r="DH67" s="88"/>
    </row>
    <row r="68" spans="112:112" ht="13.8" x14ac:dyDescent="0.25">
      <c r="DH68" s="82"/>
    </row>
    <row r="69" spans="112:112" ht="13.8" x14ac:dyDescent="0.25">
      <c r="DH69" s="87"/>
    </row>
    <row r="70" spans="112:112" ht="13.8" x14ac:dyDescent="0.25">
      <c r="DH70" s="82"/>
    </row>
    <row r="71" spans="112:112" ht="13.8" x14ac:dyDescent="0.25">
      <c r="DH71" s="87"/>
    </row>
    <row r="72" spans="112:112" ht="13.8" x14ac:dyDescent="0.25">
      <c r="DH72" s="82"/>
    </row>
    <row r="74" spans="112:112" ht="13.8" x14ac:dyDescent="0.25">
      <c r="DH74" s="82"/>
    </row>
    <row r="76" spans="112:112" ht="13.8" x14ac:dyDescent="0.25">
      <c r="DH76" s="82"/>
    </row>
    <row r="77" spans="112:112" ht="13.8" x14ac:dyDescent="0.25">
      <c r="DH77" s="82"/>
    </row>
    <row r="79" spans="112:112" ht="13.8" x14ac:dyDescent="0.25">
      <c r="DH79" s="82"/>
    </row>
    <row r="80" spans="112:112" ht="13.8" x14ac:dyDescent="0.25">
      <c r="DH80" s="82"/>
    </row>
    <row r="81" spans="112:112" ht="13.8" x14ac:dyDescent="0.25">
      <c r="DH81" s="82"/>
    </row>
    <row r="82" spans="112:112" ht="13.8" x14ac:dyDescent="0.25">
      <c r="DH82" s="82"/>
    </row>
    <row r="83" spans="112:112" ht="13.8" x14ac:dyDescent="0.25">
      <c r="DH83" s="82"/>
    </row>
    <row r="84" spans="112:112" ht="13.8" x14ac:dyDescent="0.25">
      <c r="DH84" s="82"/>
    </row>
    <row r="85" spans="112:112" ht="13.8" x14ac:dyDescent="0.25">
      <c r="DH85" s="82"/>
    </row>
    <row r="86" spans="112:112" ht="13.8" x14ac:dyDescent="0.25">
      <c r="DH86" s="82"/>
    </row>
    <row r="87" spans="112:112" ht="13.8" x14ac:dyDescent="0.25">
      <c r="DH87" s="82"/>
    </row>
    <row r="88" spans="112:112" ht="13.8" x14ac:dyDescent="0.25">
      <c r="DH88" s="82"/>
    </row>
    <row r="89" spans="112:112" ht="13.8" x14ac:dyDescent="0.25">
      <c r="DH89" s="82"/>
    </row>
    <row r="90" spans="112:112" ht="13.8" x14ac:dyDescent="0.25">
      <c r="DH90" s="82"/>
    </row>
  </sheetData>
  <mergeCells count="63">
    <mergeCell ref="U55:BF55"/>
    <mergeCell ref="U47:BF47"/>
    <mergeCell ref="BG46:BI46"/>
    <mergeCell ref="A49:DB49"/>
    <mergeCell ref="A50:T50"/>
    <mergeCell ref="U50:BF50"/>
    <mergeCell ref="BG50:BI50"/>
    <mergeCell ref="A46:T46"/>
    <mergeCell ref="U46:BF46"/>
    <mergeCell ref="U51:BF51"/>
    <mergeCell ref="A53:DB53"/>
    <mergeCell ref="A54:T54"/>
    <mergeCell ref="U54:BF54"/>
    <mergeCell ref="BG54:BI54"/>
    <mergeCell ref="A38:DB38"/>
    <mergeCell ref="AH39:DB39"/>
    <mergeCell ref="A42:DB42"/>
    <mergeCell ref="A43:DB43"/>
    <mergeCell ref="A45:DB45"/>
    <mergeCell ref="A35:CG35"/>
    <mergeCell ref="CH35:DB35"/>
    <mergeCell ref="A32:CG32"/>
    <mergeCell ref="CH32:DB32"/>
    <mergeCell ref="A33:CG33"/>
    <mergeCell ref="CH33:DB33"/>
    <mergeCell ref="A34:CG34"/>
    <mergeCell ref="CH34:DB34"/>
    <mergeCell ref="A29:CG29"/>
    <mergeCell ref="CH29:DB29"/>
    <mergeCell ref="A30:CG30"/>
    <mergeCell ref="CH30:DB30"/>
    <mergeCell ref="A31:CG31"/>
    <mergeCell ref="CH31:DB31"/>
    <mergeCell ref="A27:CG27"/>
    <mergeCell ref="CH27:DB27"/>
    <mergeCell ref="A28:CG28"/>
    <mergeCell ref="CH28:DB28"/>
    <mergeCell ref="A26:DB26"/>
    <mergeCell ref="A24:CG24"/>
    <mergeCell ref="CH24:DB24"/>
    <mergeCell ref="A25:CG25"/>
    <mergeCell ref="CH25:DB25"/>
    <mergeCell ref="A23:DB23"/>
    <mergeCell ref="A20:CG20"/>
    <mergeCell ref="CH20:DB20"/>
    <mergeCell ref="A21:CG21"/>
    <mergeCell ref="CH21:DB21"/>
    <mergeCell ref="A22:CG22"/>
    <mergeCell ref="CH22:DB22"/>
    <mergeCell ref="A19:DB19"/>
    <mergeCell ref="A4:DB4"/>
    <mergeCell ref="A5:DB5"/>
    <mergeCell ref="A7:DB7"/>
    <mergeCell ref="A8:DB8"/>
    <mergeCell ref="A9:DB9"/>
    <mergeCell ref="A10:DB10"/>
    <mergeCell ref="A12:DB12"/>
    <mergeCell ref="A2:DB2"/>
    <mergeCell ref="A13:DB13"/>
    <mergeCell ref="BC1:DB1"/>
    <mergeCell ref="A17:DB17"/>
    <mergeCell ref="CH18:DB18"/>
    <mergeCell ref="A18:CG18"/>
  </mergeCells>
  <printOptions horizontalCentered="1"/>
  <pageMargins left="0.78740157480314965" right="0.39370078740157483" top="0.59055118110236227" bottom="0.59055118110236227" header="0" footer="0"/>
  <pageSetup paperSize="9" scale="95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 filterMode="1">
    <tabColor theme="6" tint="0.79998168889431442"/>
    <pageSetUpPr fitToPage="1"/>
  </sheetPr>
  <dimension ref="A1:DH75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DD30" sqref="DD30"/>
    </sheetView>
  </sheetViews>
  <sheetFormatPr defaultColWidth="9.109375" defaultRowHeight="14.4" outlineLevelRow="1" x14ac:dyDescent="0.3"/>
  <cols>
    <col min="1" max="25" width="0.88671875" style="9" customWidth="1"/>
    <col min="26" max="26" width="0.109375" style="9" customWidth="1"/>
    <col min="27" max="27" width="0.88671875" style="9" hidden="1" customWidth="1"/>
    <col min="28" max="28" width="0.44140625" style="9" hidden="1" customWidth="1"/>
    <col min="29" max="30" width="0.88671875" style="9" hidden="1" customWidth="1"/>
    <col min="31" max="31" width="3.5546875" style="9" customWidth="1"/>
    <col min="32" max="32" width="2.109375" style="9" customWidth="1"/>
    <col min="33" max="41" width="0.88671875" style="9" customWidth="1"/>
    <col min="42" max="42" width="6.6640625" style="9" customWidth="1"/>
    <col min="43" max="83" width="0.88671875" style="9" customWidth="1"/>
    <col min="84" max="84" width="3" style="9" customWidth="1"/>
    <col min="85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outlineLevel="1" x14ac:dyDescent="0.3">
      <c r="BC1" s="297" t="s">
        <v>18</v>
      </c>
      <c r="BD1" s="297"/>
      <c r="BE1" s="297"/>
      <c r="BF1" s="297"/>
      <c r="BG1" s="297"/>
      <c r="BH1" s="297"/>
      <c r="BI1" s="297"/>
      <c r="BJ1" s="297"/>
      <c r="BK1" s="297"/>
      <c r="BL1" s="297"/>
      <c r="BM1" s="297"/>
      <c r="BN1" s="297"/>
      <c r="BO1" s="297"/>
      <c r="BP1" s="297"/>
      <c r="BQ1" s="297"/>
      <c r="BR1" s="297"/>
      <c r="BS1" s="297"/>
      <c r="BT1" s="297"/>
      <c r="BU1" s="297"/>
      <c r="BV1" s="297"/>
      <c r="BW1" s="297"/>
      <c r="BX1" s="297"/>
      <c r="BY1" s="297"/>
      <c r="BZ1" s="297"/>
      <c r="CA1" s="297"/>
      <c r="CB1" s="297"/>
      <c r="CC1" s="297"/>
      <c r="CD1" s="297"/>
      <c r="CE1" s="297"/>
      <c r="CF1" s="297"/>
      <c r="CG1" s="297"/>
      <c r="CH1" s="297"/>
      <c r="CI1" s="297"/>
      <c r="CJ1" s="297"/>
      <c r="CK1" s="297"/>
      <c r="CL1" s="297"/>
      <c r="CM1" s="297"/>
      <c r="CN1" s="297"/>
      <c r="CO1" s="297"/>
      <c r="CP1" s="297"/>
      <c r="CQ1" s="297"/>
      <c r="CR1" s="297"/>
      <c r="CS1" s="297"/>
      <c r="CT1" s="297"/>
      <c r="CU1" s="297"/>
      <c r="CV1" s="297"/>
      <c r="CW1" s="297"/>
      <c r="CX1" s="297"/>
      <c r="CY1" s="297"/>
      <c r="CZ1" s="297"/>
      <c r="DA1" s="297"/>
      <c r="DB1" s="297"/>
      <c r="DC1"/>
      <c r="DD1"/>
      <c r="DE1"/>
      <c r="DF1"/>
      <c r="DH1" s="82"/>
    </row>
    <row r="2" spans="1:112" ht="15" customHeight="1" outlineLevel="1" x14ac:dyDescent="0.3">
      <c r="AS2" s="298" t="s">
        <v>216</v>
      </c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  <c r="DC2"/>
      <c r="DD2"/>
      <c r="DE2"/>
      <c r="DF2"/>
      <c r="DH2" s="82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83.4" customHeight="1" x14ac:dyDescent="0.3">
      <c r="A4" s="280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0"/>
      <c r="N4" s="280"/>
      <c r="O4" s="280"/>
      <c r="P4" s="280"/>
      <c r="Q4" s="280"/>
      <c r="R4" s="280"/>
      <c r="S4" s="280"/>
      <c r="T4" s="280"/>
      <c r="U4" s="280"/>
      <c r="V4" s="280"/>
      <c r="W4" s="280"/>
      <c r="X4" s="280"/>
      <c r="Y4" s="280"/>
      <c r="Z4" s="280"/>
      <c r="AA4" s="280"/>
      <c r="AB4" s="280"/>
      <c r="AC4" s="280"/>
      <c r="AD4" s="280"/>
      <c r="AE4" s="280"/>
      <c r="AF4" s="280"/>
      <c r="AG4" s="280"/>
      <c r="AH4" s="280"/>
      <c r="AI4" s="280"/>
      <c r="AJ4" s="280"/>
      <c r="AK4" s="280"/>
      <c r="AL4" s="280"/>
      <c r="AM4" s="280"/>
      <c r="AN4" s="280"/>
      <c r="AO4" s="280"/>
      <c r="AP4" s="280"/>
      <c r="AQ4" s="280"/>
      <c r="AR4" s="280"/>
      <c r="AS4" s="280"/>
      <c r="AT4" s="280"/>
      <c r="AU4" s="280"/>
      <c r="AV4" s="280"/>
      <c r="AW4" s="280"/>
      <c r="AX4" s="280"/>
      <c r="AY4" s="280"/>
      <c r="AZ4" s="280"/>
      <c r="BA4" s="280"/>
      <c r="BB4" s="280"/>
      <c r="BC4" s="280"/>
      <c r="BD4" s="280"/>
      <c r="BE4" s="280"/>
      <c r="BF4" s="280"/>
      <c r="BG4" s="280"/>
      <c r="BH4" s="280"/>
      <c r="BI4" s="280"/>
      <c r="BJ4" s="280"/>
      <c r="BK4" s="280"/>
      <c r="BL4" s="280"/>
      <c r="BM4" s="280"/>
      <c r="BN4" s="280"/>
      <c r="BO4" s="280"/>
      <c r="BP4" s="280"/>
      <c r="BQ4" s="280"/>
      <c r="BR4" s="280"/>
      <c r="BS4" s="280"/>
      <c r="BT4" s="280"/>
      <c r="BU4" s="280"/>
      <c r="BV4" s="280"/>
      <c r="BW4" s="280"/>
      <c r="BX4" s="280"/>
      <c r="BY4" s="280"/>
      <c r="BZ4" s="280"/>
      <c r="CA4" s="280"/>
      <c r="CB4" s="280"/>
      <c r="CC4" s="280"/>
      <c r="CD4" s="280"/>
      <c r="CE4" s="280"/>
      <c r="CF4" s="280"/>
      <c r="CG4" s="280"/>
      <c r="CH4" s="280"/>
      <c r="CI4" s="280"/>
      <c r="CJ4" s="280"/>
      <c r="CK4" s="280"/>
      <c r="CL4" s="280"/>
      <c r="CM4" s="280"/>
      <c r="CN4" s="280"/>
      <c r="CO4" s="280"/>
      <c r="CP4" s="280"/>
      <c r="CQ4" s="280"/>
      <c r="CR4" s="280"/>
      <c r="CS4" s="280"/>
      <c r="CT4" s="280"/>
      <c r="CU4" s="280"/>
      <c r="CV4" s="280"/>
      <c r="CW4" s="280"/>
      <c r="CX4" s="280"/>
      <c r="CY4" s="280"/>
      <c r="CZ4" s="280"/>
      <c r="DA4" s="280"/>
      <c r="DB4" s="280"/>
    </row>
    <row r="5" spans="1:112" ht="15.6" x14ac:dyDescent="0.3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</row>
    <row r="6" spans="1:112" ht="16.5" customHeight="1" x14ac:dyDescent="0.3">
      <c r="A6" s="282" t="s">
        <v>116</v>
      </c>
      <c r="B6" s="282"/>
      <c r="C6" s="282"/>
      <c r="D6" s="282"/>
      <c r="E6" s="282"/>
      <c r="F6" s="282"/>
      <c r="G6" s="282" t="s">
        <v>167</v>
      </c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 t="s">
        <v>168</v>
      </c>
      <c r="AH6" s="282"/>
      <c r="AI6" s="282"/>
      <c r="AJ6" s="282"/>
      <c r="AK6" s="282"/>
      <c r="AL6" s="282"/>
      <c r="AM6" s="282"/>
      <c r="AN6" s="282"/>
      <c r="AO6" s="282"/>
      <c r="AP6" s="282"/>
      <c r="AQ6" s="282" t="s">
        <v>218</v>
      </c>
      <c r="AR6" s="282"/>
      <c r="AS6" s="282"/>
      <c r="AT6" s="282"/>
      <c r="AU6" s="282"/>
      <c r="AV6" s="282"/>
      <c r="AW6" s="282"/>
      <c r="AX6" s="282"/>
      <c r="AY6" s="282"/>
      <c r="AZ6" s="282"/>
      <c r="BA6" s="282"/>
      <c r="BB6" s="282"/>
      <c r="BC6" s="282"/>
      <c r="BD6" s="282"/>
      <c r="BE6" s="282"/>
      <c r="BF6" s="282"/>
      <c r="BG6" s="282"/>
      <c r="BH6" s="282"/>
      <c r="BI6" s="282"/>
      <c r="BJ6" s="282"/>
      <c r="BK6" s="282" t="s">
        <v>217</v>
      </c>
      <c r="BL6" s="282"/>
      <c r="BM6" s="282"/>
      <c r="BN6" s="282"/>
      <c r="BO6" s="282"/>
      <c r="BP6" s="282"/>
      <c r="BQ6" s="282"/>
      <c r="BR6" s="282"/>
      <c r="BS6" s="282"/>
      <c r="BT6" s="282"/>
      <c r="BU6" s="282"/>
      <c r="BV6" s="282"/>
      <c r="BW6" s="282"/>
      <c r="BX6" s="282"/>
      <c r="BY6" s="282"/>
      <c r="BZ6" s="282"/>
      <c r="CA6" s="282"/>
      <c r="CB6" s="282"/>
      <c r="CC6" s="282"/>
      <c r="CD6" s="282"/>
      <c r="CE6" s="282"/>
      <c r="CF6" s="282"/>
      <c r="CG6" s="282"/>
      <c r="CH6" s="282"/>
      <c r="CI6" s="282"/>
      <c r="CJ6" s="282"/>
      <c r="CK6" s="282"/>
      <c r="CL6" s="282"/>
      <c r="CM6" s="282"/>
      <c r="CN6" s="282"/>
      <c r="CO6" s="282"/>
      <c r="CP6" s="282"/>
      <c r="CQ6" s="282"/>
      <c r="CR6" s="282"/>
      <c r="CS6" s="282"/>
      <c r="CT6" s="282"/>
      <c r="CU6" s="282"/>
      <c r="CV6" s="282"/>
      <c r="CW6" s="282"/>
      <c r="CX6" s="282"/>
      <c r="CY6" s="282"/>
      <c r="CZ6" s="282"/>
      <c r="DA6" s="282"/>
      <c r="DB6" s="282"/>
      <c r="DD6" s="419" t="s">
        <v>454</v>
      </c>
    </row>
    <row r="7" spans="1:112" ht="17.25" customHeight="1" x14ac:dyDescent="0.3">
      <c r="A7" s="282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/>
      <c r="AH7" s="282"/>
      <c r="AI7" s="282"/>
      <c r="AJ7" s="282"/>
      <c r="AK7" s="282"/>
      <c r="AL7" s="282"/>
      <c r="AM7" s="282"/>
      <c r="AN7" s="282"/>
      <c r="AO7" s="282"/>
      <c r="AP7" s="282"/>
      <c r="AQ7" s="282"/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  <c r="BH7" s="282"/>
      <c r="BI7" s="282"/>
      <c r="BJ7" s="282"/>
      <c r="BK7" s="282" t="s">
        <v>162</v>
      </c>
      <c r="BL7" s="282"/>
      <c r="BM7" s="282"/>
      <c r="BN7" s="282"/>
      <c r="BO7" s="282"/>
      <c r="BP7" s="282"/>
      <c r="BQ7" s="282"/>
      <c r="BR7" s="282"/>
      <c r="BS7" s="282"/>
      <c r="BT7" s="282"/>
      <c r="BU7" s="282"/>
      <c r="BV7" s="282"/>
      <c r="BW7" s="282"/>
      <c r="BX7" s="282"/>
      <c r="BY7" s="282"/>
      <c r="BZ7" s="282"/>
      <c r="CA7" s="282"/>
      <c r="CB7" s="282"/>
      <c r="CC7" s="282"/>
      <c r="CD7" s="282"/>
      <c r="CE7" s="282"/>
      <c r="CF7" s="282"/>
      <c r="CG7" s="282" t="s">
        <v>175</v>
      </c>
      <c r="CH7" s="282"/>
      <c r="CI7" s="282"/>
      <c r="CJ7" s="282"/>
      <c r="CK7" s="282"/>
      <c r="CL7" s="282"/>
      <c r="CM7" s="282"/>
      <c r="CN7" s="282"/>
      <c r="CO7" s="282"/>
      <c r="CP7" s="282"/>
      <c r="CQ7" s="282"/>
      <c r="CR7" s="282"/>
      <c r="CS7" s="282"/>
      <c r="CT7" s="282"/>
      <c r="CU7" s="282"/>
      <c r="CV7" s="282"/>
      <c r="CW7" s="282"/>
      <c r="CX7" s="282"/>
      <c r="CY7" s="282"/>
      <c r="CZ7" s="282"/>
      <c r="DA7" s="282"/>
      <c r="DB7" s="282"/>
      <c r="DD7" s="419"/>
    </row>
    <row r="8" spans="1:112" ht="55.5" customHeight="1" x14ac:dyDescent="0.3">
      <c r="A8" s="289">
        <v>1</v>
      </c>
      <c r="B8" s="289"/>
      <c r="C8" s="289"/>
      <c r="D8" s="289"/>
      <c r="E8" s="289"/>
      <c r="F8" s="289"/>
      <c r="G8" s="289" t="str">
        <f>CONCATENATE(ФОРМА!$C$6, " ", ФОРМА!$D$15)</f>
        <v>СПб, г. Зеленогорск, д. 506 Монтаж в кабельном киоске</v>
      </c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 t="str">
        <f>ФОРМА!$C$5</f>
        <v>Курортный РЭС</v>
      </c>
      <c r="AH8" s="289"/>
      <c r="AI8" s="289"/>
      <c r="AJ8" s="289"/>
      <c r="AK8" s="289"/>
      <c r="AL8" s="289"/>
      <c r="AM8" s="289"/>
      <c r="AN8" s="289"/>
      <c r="AO8" s="289"/>
      <c r="AP8" s="289"/>
      <c r="AQ8" s="289" t="str">
        <f>ФОРМА!D20</f>
        <v>ГУП "Водоканал"</v>
      </c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 t="str">
        <f>ФОРМА!B20</f>
        <v>НАРТИС-И3СО-SP31-А1R1-230-5-100A-SN-RF433/1-P1-EHKMOQ1V3-D</v>
      </c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99" t="str">
        <f>ФОРМА!C20</f>
        <v>023240077933</v>
      </c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D8" s="9">
        <f>IF(AQ8=0,0,1)</f>
        <v>1</v>
      </c>
    </row>
    <row r="9" spans="1:112" ht="55.5" customHeight="1" x14ac:dyDescent="0.3">
      <c r="A9" s="289">
        <v>2</v>
      </c>
      <c r="B9" s="289"/>
      <c r="C9" s="289"/>
      <c r="D9" s="289"/>
      <c r="E9" s="289"/>
      <c r="F9" s="289"/>
      <c r="G9" s="289" t="str">
        <f>CONCATENATE(ФОРМА!$C$6, " ", ФОРМА!$D$15)</f>
        <v>СПб, г. Зеленогорск, д. 506 Монтаж в кабельном киоске</v>
      </c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 t="str">
        <f>ФОРМА!$C$5</f>
        <v>Курортный РЭС</v>
      </c>
      <c r="AH9" s="289"/>
      <c r="AI9" s="289"/>
      <c r="AJ9" s="289"/>
      <c r="AK9" s="289"/>
      <c r="AL9" s="289"/>
      <c r="AM9" s="289"/>
      <c r="AN9" s="289"/>
      <c r="AO9" s="289"/>
      <c r="AP9" s="289"/>
      <c r="AQ9" s="289" t="str">
        <f>ФОРМА!D21</f>
        <v>ГУП "Водоканал"</v>
      </c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 t="str">
        <f>ФОРМА!B21</f>
        <v>НАРТИС-И3СО-SP31-А1R1-230-5-100A-SN-RF433/1-P1-EHKMOQ1V3-D</v>
      </c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99" t="str">
        <f>ФОРМА!C21</f>
        <v>023240076902</v>
      </c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D9" s="9">
        <f t="shared" ref="DD9:DD28" si="0">IF(AQ9=0,0,1)</f>
        <v>1</v>
      </c>
    </row>
    <row r="10" spans="1:112" ht="55.5" hidden="1" customHeight="1" x14ac:dyDescent="0.3">
      <c r="A10" s="289">
        <v>3</v>
      </c>
      <c r="B10" s="289"/>
      <c r="C10" s="289"/>
      <c r="D10" s="289"/>
      <c r="E10" s="289"/>
      <c r="F10" s="289"/>
      <c r="G10" s="289" t="str">
        <f>CONCATENATE(ФОРМА!$C$6, " ", ФОРМА!$D$15)</f>
        <v>СПб, г. Зеленогорск, д. 506 Монтаж в кабельном киоске</v>
      </c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 t="str">
        <f>ФОРМА!$C$5</f>
        <v>Курортный РЭС</v>
      </c>
      <c r="AH10" s="289"/>
      <c r="AI10" s="289"/>
      <c r="AJ10" s="289"/>
      <c r="AK10" s="289"/>
      <c r="AL10" s="289"/>
      <c r="AM10" s="289"/>
      <c r="AN10" s="289"/>
      <c r="AO10" s="289"/>
      <c r="AP10" s="289"/>
      <c r="AQ10" s="289">
        <f>ФОРМА!D22</f>
        <v>0</v>
      </c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>
        <f>ФОРМА!B22</f>
        <v>0</v>
      </c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89"/>
      <c r="CD10" s="289"/>
      <c r="CE10" s="289"/>
      <c r="CF10" s="289"/>
      <c r="CG10" s="299">
        <f>ФОРМА!C22</f>
        <v>0</v>
      </c>
      <c r="CH10" s="289"/>
      <c r="CI10" s="289"/>
      <c r="CJ10" s="289"/>
      <c r="CK10" s="289"/>
      <c r="CL10" s="289"/>
      <c r="CM10" s="289"/>
      <c r="CN10" s="289"/>
      <c r="CO10" s="289"/>
      <c r="CP10" s="289"/>
      <c r="CQ10" s="289"/>
      <c r="CR10" s="289"/>
      <c r="CS10" s="289"/>
      <c r="CT10" s="289"/>
      <c r="CU10" s="289"/>
      <c r="CV10" s="289"/>
      <c r="CW10" s="289"/>
      <c r="CX10" s="289"/>
      <c r="CY10" s="289"/>
      <c r="CZ10" s="289"/>
      <c r="DA10" s="289"/>
      <c r="DB10" s="289"/>
      <c r="DD10" s="9">
        <f t="shared" si="0"/>
        <v>0</v>
      </c>
    </row>
    <row r="11" spans="1:112" ht="55.5" hidden="1" customHeight="1" x14ac:dyDescent="0.3">
      <c r="A11" s="289">
        <v>4</v>
      </c>
      <c r="B11" s="289"/>
      <c r="C11" s="289"/>
      <c r="D11" s="289"/>
      <c r="E11" s="289"/>
      <c r="F11" s="289"/>
      <c r="G11" s="289" t="str">
        <f>CONCATENATE(ФОРМА!$C$6, " ", ФОРМА!$D$15)</f>
        <v>СПб, г. Зеленогорск, д. 506 Монтаж в кабельном киоске</v>
      </c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 t="str">
        <f>ФОРМА!$C$5</f>
        <v>Курортный РЭС</v>
      </c>
      <c r="AH11" s="289"/>
      <c r="AI11" s="289"/>
      <c r="AJ11" s="289"/>
      <c r="AK11" s="289"/>
      <c r="AL11" s="289"/>
      <c r="AM11" s="289"/>
      <c r="AN11" s="289"/>
      <c r="AO11" s="289"/>
      <c r="AP11" s="289"/>
      <c r="AQ11" s="289">
        <f>ФОРМА!D23</f>
        <v>0</v>
      </c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>
        <f>ФОРМА!B23</f>
        <v>0</v>
      </c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99">
        <f>ФОРМА!C23</f>
        <v>0</v>
      </c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D11" s="9">
        <f t="shared" si="0"/>
        <v>0</v>
      </c>
    </row>
    <row r="12" spans="1:112" ht="55.5" hidden="1" customHeight="1" x14ac:dyDescent="0.3">
      <c r="A12" s="289">
        <v>5</v>
      </c>
      <c r="B12" s="289"/>
      <c r="C12" s="289"/>
      <c r="D12" s="289"/>
      <c r="E12" s="289"/>
      <c r="F12" s="289"/>
      <c r="G12" s="289" t="str">
        <f>CONCATENATE(ФОРМА!$C$6, " ", ФОРМА!$D$15)</f>
        <v>СПб, г. Зеленогорск, д. 506 Монтаж в кабельном киоске</v>
      </c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 t="str">
        <f>ФОРМА!$C$5</f>
        <v>Курортный РЭС</v>
      </c>
      <c r="AH12" s="289"/>
      <c r="AI12" s="289"/>
      <c r="AJ12" s="289"/>
      <c r="AK12" s="289"/>
      <c r="AL12" s="289"/>
      <c r="AM12" s="289"/>
      <c r="AN12" s="289"/>
      <c r="AO12" s="289"/>
      <c r="AP12" s="289"/>
      <c r="AQ12" s="289">
        <f>ФОРМА!D24</f>
        <v>0</v>
      </c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>
        <f>ФОРМА!B24</f>
        <v>0</v>
      </c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89"/>
      <c r="CD12" s="289"/>
      <c r="CE12" s="289"/>
      <c r="CF12" s="289"/>
      <c r="CG12" s="299">
        <f>ФОРМА!C24</f>
        <v>0</v>
      </c>
      <c r="CH12" s="289"/>
      <c r="CI12" s="289"/>
      <c r="CJ12" s="289"/>
      <c r="CK12" s="289"/>
      <c r="CL12" s="289"/>
      <c r="CM12" s="289"/>
      <c r="CN12" s="289"/>
      <c r="CO12" s="289"/>
      <c r="CP12" s="289"/>
      <c r="CQ12" s="289"/>
      <c r="CR12" s="289"/>
      <c r="CS12" s="289"/>
      <c r="CT12" s="289"/>
      <c r="CU12" s="289"/>
      <c r="CV12" s="289"/>
      <c r="CW12" s="289"/>
      <c r="CX12" s="289"/>
      <c r="CY12" s="289"/>
      <c r="CZ12" s="289"/>
      <c r="DA12" s="289"/>
      <c r="DB12" s="289"/>
      <c r="DD12" s="9">
        <f t="shared" si="0"/>
        <v>0</v>
      </c>
    </row>
    <row r="13" spans="1:112" ht="55.5" hidden="1" customHeight="1" x14ac:dyDescent="0.3">
      <c r="A13" s="289">
        <v>6</v>
      </c>
      <c r="B13" s="289"/>
      <c r="C13" s="289"/>
      <c r="D13" s="289"/>
      <c r="E13" s="289"/>
      <c r="F13" s="289"/>
      <c r="G13" s="289" t="str">
        <f>CONCATENATE(ФОРМА!$C$6, " ", ФОРМА!$D$15)</f>
        <v>СПб, г. Зеленогорск, д. 506 Монтаж в кабельном киоске</v>
      </c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 t="str">
        <f>ФОРМА!$C$5</f>
        <v>Курортный РЭС</v>
      </c>
      <c r="AH13" s="289"/>
      <c r="AI13" s="289"/>
      <c r="AJ13" s="289"/>
      <c r="AK13" s="289"/>
      <c r="AL13" s="289"/>
      <c r="AM13" s="289"/>
      <c r="AN13" s="289"/>
      <c r="AO13" s="289"/>
      <c r="AP13" s="289"/>
      <c r="AQ13" s="289">
        <f>ФОРМА!D25</f>
        <v>0</v>
      </c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>
        <f>ФОРМА!B25</f>
        <v>0</v>
      </c>
      <c r="BL13" s="289"/>
      <c r="BM13" s="289"/>
      <c r="BN13" s="289"/>
      <c r="BO13" s="289"/>
      <c r="BP13" s="289"/>
      <c r="BQ13" s="289"/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89"/>
      <c r="CD13" s="289"/>
      <c r="CE13" s="289"/>
      <c r="CF13" s="289"/>
      <c r="CG13" s="299">
        <f>ФОРМА!C25</f>
        <v>0</v>
      </c>
      <c r="CH13" s="289"/>
      <c r="CI13" s="289"/>
      <c r="CJ13" s="289"/>
      <c r="CK13" s="289"/>
      <c r="CL13" s="289"/>
      <c r="CM13" s="289"/>
      <c r="CN13" s="289"/>
      <c r="CO13" s="289"/>
      <c r="CP13" s="289"/>
      <c r="CQ13" s="289"/>
      <c r="CR13" s="289"/>
      <c r="CS13" s="289"/>
      <c r="CT13" s="289"/>
      <c r="CU13" s="289"/>
      <c r="CV13" s="289"/>
      <c r="CW13" s="289"/>
      <c r="CX13" s="289"/>
      <c r="CY13" s="289"/>
      <c r="CZ13" s="289"/>
      <c r="DA13" s="289"/>
      <c r="DB13" s="289"/>
      <c r="DD13" s="9">
        <f t="shared" si="0"/>
        <v>0</v>
      </c>
    </row>
    <row r="14" spans="1:112" ht="55.5" hidden="1" customHeight="1" x14ac:dyDescent="0.3">
      <c r="A14" s="289">
        <v>7</v>
      </c>
      <c r="B14" s="289"/>
      <c r="C14" s="289"/>
      <c r="D14" s="289"/>
      <c r="E14" s="289"/>
      <c r="F14" s="289"/>
      <c r="G14" s="289" t="str">
        <f>CONCATENATE(ФОРМА!$C$6, " ", ФОРМА!$D$15)</f>
        <v>СПб, г. Зеленогорск, д. 506 Монтаж в кабельном киоске</v>
      </c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 t="str">
        <f>ФОРМА!$C$5</f>
        <v>Курортный РЭС</v>
      </c>
      <c r="AH14" s="289"/>
      <c r="AI14" s="289"/>
      <c r="AJ14" s="289"/>
      <c r="AK14" s="289"/>
      <c r="AL14" s="289"/>
      <c r="AM14" s="289"/>
      <c r="AN14" s="289"/>
      <c r="AO14" s="289"/>
      <c r="AP14" s="289"/>
      <c r="AQ14" s="289">
        <f>ФОРМА!D26</f>
        <v>0</v>
      </c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>
        <f>ФОРМА!B26</f>
        <v>0</v>
      </c>
      <c r="BL14" s="289"/>
      <c r="BM14" s="289"/>
      <c r="BN14" s="289"/>
      <c r="BO14" s="289"/>
      <c r="BP14" s="289"/>
      <c r="BQ14" s="289"/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89"/>
      <c r="CD14" s="289"/>
      <c r="CE14" s="289"/>
      <c r="CF14" s="289"/>
      <c r="CG14" s="299">
        <f>ФОРМА!C26</f>
        <v>0</v>
      </c>
      <c r="CH14" s="289"/>
      <c r="CI14" s="289"/>
      <c r="CJ14" s="289"/>
      <c r="CK14" s="289"/>
      <c r="CL14" s="289"/>
      <c r="CM14" s="289"/>
      <c r="CN14" s="289"/>
      <c r="CO14" s="289"/>
      <c r="CP14" s="289"/>
      <c r="CQ14" s="289"/>
      <c r="CR14" s="289"/>
      <c r="CS14" s="289"/>
      <c r="CT14" s="289"/>
      <c r="CU14" s="289"/>
      <c r="CV14" s="289"/>
      <c r="CW14" s="289"/>
      <c r="CX14" s="289"/>
      <c r="CY14" s="289"/>
      <c r="CZ14" s="289"/>
      <c r="DA14" s="289"/>
      <c r="DB14" s="289"/>
      <c r="DD14" s="9">
        <f t="shared" si="0"/>
        <v>0</v>
      </c>
    </row>
    <row r="15" spans="1:112" ht="55.5" hidden="1" customHeight="1" x14ac:dyDescent="0.3">
      <c r="A15" s="289">
        <v>8</v>
      </c>
      <c r="B15" s="289"/>
      <c r="C15" s="289"/>
      <c r="D15" s="289"/>
      <c r="E15" s="289"/>
      <c r="F15" s="289"/>
      <c r="G15" s="289" t="str">
        <f>CONCATENATE(ФОРМА!$C$6, " ", ФОРМА!$D$15)</f>
        <v>СПб, г. Зеленогорск, д. 506 Монтаж в кабельном киоске</v>
      </c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 t="str">
        <f>ФОРМА!$C$5</f>
        <v>Курортный РЭС</v>
      </c>
      <c r="AH15" s="289"/>
      <c r="AI15" s="289"/>
      <c r="AJ15" s="289"/>
      <c r="AK15" s="289"/>
      <c r="AL15" s="289"/>
      <c r="AM15" s="289"/>
      <c r="AN15" s="289"/>
      <c r="AO15" s="289"/>
      <c r="AP15" s="289"/>
      <c r="AQ15" s="289">
        <f>ФОРМА!D27</f>
        <v>0</v>
      </c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>
        <f>ФОРМА!B27</f>
        <v>0</v>
      </c>
      <c r="BL15" s="289"/>
      <c r="BM15" s="289"/>
      <c r="BN15" s="289"/>
      <c r="BO15" s="289"/>
      <c r="BP15" s="289"/>
      <c r="BQ15" s="289"/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89"/>
      <c r="CD15" s="289"/>
      <c r="CE15" s="289"/>
      <c r="CF15" s="289"/>
      <c r="CG15" s="299">
        <f>ФОРМА!C27</f>
        <v>0</v>
      </c>
      <c r="CH15" s="289"/>
      <c r="CI15" s="289"/>
      <c r="CJ15" s="289"/>
      <c r="CK15" s="289"/>
      <c r="CL15" s="289"/>
      <c r="CM15" s="289"/>
      <c r="CN15" s="289"/>
      <c r="CO15" s="289"/>
      <c r="CP15" s="289"/>
      <c r="CQ15" s="289"/>
      <c r="CR15" s="289"/>
      <c r="CS15" s="289"/>
      <c r="CT15" s="289"/>
      <c r="CU15" s="289"/>
      <c r="CV15" s="289"/>
      <c r="CW15" s="289"/>
      <c r="CX15" s="289"/>
      <c r="CY15" s="289"/>
      <c r="CZ15" s="289"/>
      <c r="DA15" s="289"/>
      <c r="DB15" s="289"/>
      <c r="DD15" s="9">
        <f t="shared" si="0"/>
        <v>0</v>
      </c>
    </row>
    <row r="16" spans="1:112" ht="55.5" hidden="1" customHeight="1" x14ac:dyDescent="0.3">
      <c r="A16" s="289">
        <v>9</v>
      </c>
      <c r="B16" s="289"/>
      <c r="C16" s="289"/>
      <c r="D16" s="289"/>
      <c r="E16" s="289"/>
      <c r="F16" s="289"/>
      <c r="G16" s="289" t="str">
        <f>CONCATENATE(ФОРМА!$C$6, " ", ФОРМА!$D$15)</f>
        <v>СПб, г. Зеленогорск, д. 506 Монтаж в кабельном киоске</v>
      </c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 t="str">
        <f>ФОРМА!$C$5</f>
        <v>Курортный РЭС</v>
      </c>
      <c r="AH16" s="289"/>
      <c r="AI16" s="289"/>
      <c r="AJ16" s="289"/>
      <c r="AK16" s="289"/>
      <c r="AL16" s="289"/>
      <c r="AM16" s="289"/>
      <c r="AN16" s="289"/>
      <c r="AO16" s="289"/>
      <c r="AP16" s="289"/>
      <c r="AQ16" s="289">
        <f>ФОРМА!D28</f>
        <v>0</v>
      </c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>
        <f>ФОРМА!B28</f>
        <v>0</v>
      </c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89"/>
      <c r="CD16" s="289"/>
      <c r="CE16" s="289"/>
      <c r="CF16" s="289"/>
      <c r="CG16" s="299">
        <f>ФОРМА!C28</f>
        <v>0</v>
      </c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D16" s="9">
        <f t="shared" si="0"/>
        <v>0</v>
      </c>
    </row>
    <row r="17" spans="1:108" ht="55.5" hidden="1" customHeight="1" x14ac:dyDescent="0.3">
      <c r="A17" s="289">
        <v>10</v>
      </c>
      <c r="B17" s="289"/>
      <c r="C17" s="289"/>
      <c r="D17" s="289"/>
      <c r="E17" s="289"/>
      <c r="F17" s="289"/>
      <c r="G17" s="289" t="str">
        <f>CONCATENATE(ФОРМА!$C$6, " ", ФОРМА!$D$15)</f>
        <v>СПб, г. Зеленогорск, д. 506 Монтаж в кабельном киоске</v>
      </c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 t="str">
        <f>ФОРМА!$C$5</f>
        <v>Курортный РЭС</v>
      </c>
      <c r="AH17" s="289"/>
      <c r="AI17" s="289"/>
      <c r="AJ17" s="289"/>
      <c r="AK17" s="289"/>
      <c r="AL17" s="289"/>
      <c r="AM17" s="289"/>
      <c r="AN17" s="289"/>
      <c r="AO17" s="289"/>
      <c r="AP17" s="289"/>
      <c r="AQ17" s="289">
        <f>ФОРМА!D29</f>
        <v>0</v>
      </c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>
        <f>ФОРМА!B29</f>
        <v>0</v>
      </c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89"/>
      <c r="CD17" s="289"/>
      <c r="CE17" s="289"/>
      <c r="CF17" s="289"/>
      <c r="CG17" s="299">
        <f>ФОРМА!C29</f>
        <v>0</v>
      </c>
      <c r="CH17" s="289"/>
      <c r="CI17" s="289"/>
      <c r="CJ17" s="289"/>
      <c r="CK17" s="289"/>
      <c r="CL17" s="289"/>
      <c r="CM17" s="289"/>
      <c r="CN17" s="289"/>
      <c r="CO17" s="289"/>
      <c r="CP17" s="289"/>
      <c r="CQ17" s="289"/>
      <c r="CR17" s="289"/>
      <c r="CS17" s="289"/>
      <c r="CT17" s="289"/>
      <c r="CU17" s="289"/>
      <c r="CV17" s="289"/>
      <c r="CW17" s="289"/>
      <c r="CX17" s="289"/>
      <c r="CY17" s="289"/>
      <c r="CZ17" s="289"/>
      <c r="DA17" s="289"/>
      <c r="DB17" s="289"/>
      <c r="DD17" s="9">
        <f t="shared" si="0"/>
        <v>0</v>
      </c>
    </row>
    <row r="18" spans="1:108" ht="55.5" hidden="1" customHeight="1" x14ac:dyDescent="0.3">
      <c r="A18" s="289">
        <v>11</v>
      </c>
      <c r="B18" s="289"/>
      <c r="C18" s="289"/>
      <c r="D18" s="289"/>
      <c r="E18" s="289"/>
      <c r="F18" s="289"/>
      <c r="G18" s="289" t="str">
        <f>CONCATENATE(ФОРМА!$C$6, " ", ФОРМА!$D$15)</f>
        <v>СПб, г. Зеленогорск, д. 506 Монтаж в кабельном киоске</v>
      </c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 t="str">
        <f>ФОРМА!$C$5</f>
        <v>Курортный РЭС</v>
      </c>
      <c r="AH18" s="289"/>
      <c r="AI18" s="289"/>
      <c r="AJ18" s="289"/>
      <c r="AK18" s="289"/>
      <c r="AL18" s="289"/>
      <c r="AM18" s="289"/>
      <c r="AN18" s="289"/>
      <c r="AO18" s="289"/>
      <c r="AP18" s="289"/>
      <c r="AQ18" s="289">
        <f>ФОРМА!D30</f>
        <v>0</v>
      </c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>
        <f>ФОРМА!B30</f>
        <v>0</v>
      </c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89"/>
      <c r="CD18" s="289"/>
      <c r="CE18" s="289"/>
      <c r="CF18" s="289"/>
      <c r="CG18" s="299">
        <f>ФОРМА!C30</f>
        <v>0</v>
      </c>
      <c r="CH18" s="289"/>
      <c r="CI18" s="289"/>
      <c r="CJ18" s="289"/>
      <c r="CK18" s="289"/>
      <c r="CL18" s="289"/>
      <c r="CM18" s="289"/>
      <c r="CN18" s="289"/>
      <c r="CO18" s="289"/>
      <c r="CP18" s="289"/>
      <c r="CQ18" s="289"/>
      <c r="CR18" s="289"/>
      <c r="CS18" s="289"/>
      <c r="CT18" s="289"/>
      <c r="CU18" s="289"/>
      <c r="CV18" s="289"/>
      <c r="CW18" s="289"/>
      <c r="CX18" s="289"/>
      <c r="CY18" s="289"/>
      <c r="CZ18" s="289"/>
      <c r="DA18" s="289"/>
      <c r="DB18" s="289"/>
      <c r="DD18" s="9">
        <f t="shared" si="0"/>
        <v>0</v>
      </c>
    </row>
    <row r="19" spans="1:108" ht="55.5" hidden="1" customHeight="1" x14ac:dyDescent="0.3">
      <c r="A19" s="289">
        <v>12</v>
      </c>
      <c r="B19" s="289"/>
      <c r="C19" s="289"/>
      <c r="D19" s="289"/>
      <c r="E19" s="289"/>
      <c r="F19" s="289"/>
      <c r="G19" s="289" t="str">
        <f>CONCATENATE(ФОРМА!$C$6, " ", ФОРМА!$D$15)</f>
        <v>СПб, г. Зеленогорск, д. 506 Монтаж в кабельном киоске</v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 t="str">
        <f>ФОРМА!$C$5</f>
        <v>Курортный РЭС</v>
      </c>
      <c r="AH19" s="289"/>
      <c r="AI19" s="289"/>
      <c r="AJ19" s="289"/>
      <c r="AK19" s="289"/>
      <c r="AL19" s="289"/>
      <c r="AM19" s="289"/>
      <c r="AN19" s="289"/>
      <c r="AO19" s="289"/>
      <c r="AP19" s="289"/>
      <c r="AQ19" s="289">
        <f>ФОРМА!D31</f>
        <v>0</v>
      </c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>
        <f>ФОРМА!B31</f>
        <v>0</v>
      </c>
      <c r="BL19" s="289"/>
      <c r="BM19" s="289"/>
      <c r="BN19" s="289"/>
      <c r="BO19" s="289"/>
      <c r="BP19" s="289"/>
      <c r="BQ19" s="289"/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89"/>
      <c r="CD19" s="289"/>
      <c r="CE19" s="289"/>
      <c r="CF19" s="289"/>
      <c r="CG19" s="299">
        <f>ФОРМА!C31</f>
        <v>0</v>
      </c>
      <c r="CH19" s="289"/>
      <c r="CI19" s="289"/>
      <c r="CJ19" s="289"/>
      <c r="CK19" s="289"/>
      <c r="CL19" s="289"/>
      <c r="CM19" s="289"/>
      <c r="CN19" s="289"/>
      <c r="CO19" s="289"/>
      <c r="CP19" s="289"/>
      <c r="CQ19" s="289"/>
      <c r="CR19" s="289"/>
      <c r="CS19" s="289"/>
      <c r="CT19" s="289"/>
      <c r="CU19" s="289"/>
      <c r="CV19" s="289"/>
      <c r="CW19" s="289"/>
      <c r="CX19" s="289"/>
      <c r="CY19" s="289"/>
      <c r="CZ19" s="289"/>
      <c r="DA19" s="289"/>
      <c r="DB19" s="289"/>
      <c r="DD19" s="9">
        <f t="shared" si="0"/>
        <v>0</v>
      </c>
    </row>
    <row r="20" spans="1:108" ht="55.5" hidden="1" customHeight="1" x14ac:dyDescent="0.3">
      <c r="A20" s="289">
        <v>13</v>
      </c>
      <c r="B20" s="289"/>
      <c r="C20" s="289"/>
      <c r="D20" s="289"/>
      <c r="E20" s="289"/>
      <c r="F20" s="289"/>
      <c r="G20" s="289" t="str">
        <f>CONCATENATE(ФОРМА!$C$6, " ", ФОРМА!$D$15)</f>
        <v>СПб, г. Зеленогорск, д. 506 Монтаж в кабельном киоске</v>
      </c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 t="str">
        <f>ФОРМА!$C$5</f>
        <v>Курортный РЭС</v>
      </c>
      <c r="AH20" s="289"/>
      <c r="AI20" s="289"/>
      <c r="AJ20" s="289"/>
      <c r="AK20" s="289"/>
      <c r="AL20" s="289"/>
      <c r="AM20" s="289"/>
      <c r="AN20" s="289"/>
      <c r="AO20" s="289"/>
      <c r="AP20" s="289"/>
      <c r="AQ20" s="289">
        <f>ФОРМА!D32</f>
        <v>0</v>
      </c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>
        <f>ФОРМА!B32</f>
        <v>0</v>
      </c>
      <c r="BL20" s="289"/>
      <c r="BM20" s="289"/>
      <c r="BN20" s="289"/>
      <c r="BO20" s="289"/>
      <c r="BP20" s="289"/>
      <c r="BQ20" s="289"/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89"/>
      <c r="CD20" s="289"/>
      <c r="CE20" s="289"/>
      <c r="CF20" s="289"/>
      <c r="CG20" s="299">
        <f>ФОРМА!C32</f>
        <v>0</v>
      </c>
      <c r="CH20" s="289"/>
      <c r="CI20" s="289"/>
      <c r="CJ20" s="289"/>
      <c r="CK20" s="289"/>
      <c r="CL20" s="289"/>
      <c r="CM20" s="289"/>
      <c r="CN20" s="289"/>
      <c r="CO20" s="289"/>
      <c r="CP20" s="289"/>
      <c r="CQ20" s="289"/>
      <c r="CR20" s="289"/>
      <c r="CS20" s="289"/>
      <c r="CT20" s="289"/>
      <c r="CU20" s="289"/>
      <c r="CV20" s="289"/>
      <c r="CW20" s="289"/>
      <c r="CX20" s="289"/>
      <c r="CY20" s="289"/>
      <c r="CZ20" s="289"/>
      <c r="DA20" s="289"/>
      <c r="DB20" s="289"/>
      <c r="DD20" s="9">
        <f t="shared" si="0"/>
        <v>0</v>
      </c>
    </row>
    <row r="21" spans="1:108" ht="55.5" hidden="1" customHeight="1" x14ac:dyDescent="0.3">
      <c r="A21" s="289">
        <v>14</v>
      </c>
      <c r="B21" s="289"/>
      <c r="C21" s="289"/>
      <c r="D21" s="289"/>
      <c r="E21" s="289"/>
      <c r="F21" s="289"/>
      <c r="G21" s="289" t="str">
        <f>CONCATENATE(ФОРМА!$C$6, " ", ФОРМА!$D$15)</f>
        <v>СПб, г. Зеленогорск, д. 506 Монтаж в кабельном киоске</v>
      </c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 t="str">
        <f>ФОРМА!$C$5</f>
        <v>Курортный РЭС</v>
      </c>
      <c r="AH21" s="289"/>
      <c r="AI21" s="289"/>
      <c r="AJ21" s="289"/>
      <c r="AK21" s="289"/>
      <c r="AL21" s="289"/>
      <c r="AM21" s="289"/>
      <c r="AN21" s="289"/>
      <c r="AO21" s="289"/>
      <c r="AP21" s="289"/>
      <c r="AQ21" s="289">
        <f>ФОРМА!D33</f>
        <v>0</v>
      </c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>
        <f>ФОРМА!B33</f>
        <v>0</v>
      </c>
      <c r="BL21" s="289"/>
      <c r="BM21" s="289"/>
      <c r="BN21" s="289"/>
      <c r="BO21" s="289"/>
      <c r="BP21" s="289"/>
      <c r="BQ21" s="289"/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89"/>
      <c r="CD21" s="289"/>
      <c r="CE21" s="289"/>
      <c r="CF21" s="289"/>
      <c r="CG21" s="299">
        <f>ФОРМА!C33</f>
        <v>0</v>
      </c>
      <c r="CH21" s="289"/>
      <c r="CI21" s="289"/>
      <c r="CJ21" s="289"/>
      <c r="CK21" s="289"/>
      <c r="CL21" s="289"/>
      <c r="CM21" s="289"/>
      <c r="CN21" s="289"/>
      <c r="CO21" s="289"/>
      <c r="CP21" s="289"/>
      <c r="CQ21" s="289"/>
      <c r="CR21" s="289"/>
      <c r="CS21" s="289"/>
      <c r="CT21" s="289"/>
      <c r="CU21" s="289"/>
      <c r="CV21" s="289"/>
      <c r="CW21" s="289"/>
      <c r="CX21" s="289"/>
      <c r="CY21" s="289"/>
      <c r="CZ21" s="289"/>
      <c r="DA21" s="289"/>
      <c r="DB21" s="289"/>
      <c r="DD21" s="9">
        <f t="shared" si="0"/>
        <v>0</v>
      </c>
    </row>
    <row r="22" spans="1:108" ht="55.5" hidden="1" customHeight="1" x14ac:dyDescent="0.3">
      <c r="A22" s="289">
        <v>15</v>
      </c>
      <c r="B22" s="289"/>
      <c r="C22" s="289"/>
      <c r="D22" s="289"/>
      <c r="E22" s="289"/>
      <c r="F22" s="289"/>
      <c r="G22" s="289" t="str">
        <f>CONCATENATE(ФОРМА!$C$6, " ", ФОРМА!$D$15)</f>
        <v>СПб, г. Зеленогорск, д. 506 Монтаж в кабельном киоске</v>
      </c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 t="str">
        <f>ФОРМА!$C$5</f>
        <v>Курортный РЭС</v>
      </c>
      <c r="AH22" s="289"/>
      <c r="AI22" s="289"/>
      <c r="AJ22" s="289"/>
      <c r="AK22" s="289"/>
      <c r="AL22" s="289"/>
      <c r="AM22" s="289"/>
      <c r="AN22" s="289"/>
      <c r="AO22" s="289"/>
      <c r="AP22" s="289"/>
      <c r="AQ22" s="289">
        <f>ФОРМА!D34</f>
        <v>0</v>
      </c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>
        <f>ФОРМА!B34</f>
        <v>0</v>
      </c>
      <c r="BL22" s="289"/>
      <c r="BM22" s="289"/>
      <c r="BN22" s="289"/>
      <c r="BO22" s="289"/>
      <c r="BP22" s="289"/>
      <c r="BQ22" s="289"/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89"/>
      <c r="CD22" s="289"/>
      <c r="CE22" s="289"/>
      <c r="CF22" s="289"/>
      <c r="CG22" s="299">
        <f>ФОРМА!C34</f>
        <v>0</v>
      </c>
      <c r="CH22" s="289"/>
      <c r="CI22" s="289"/>
      <c r="CJ22" s="289"/>
      <c r="CK22" s="289"/>
      <c r="CL22" s="289"/>
      <c r="CM22" s="289"/>
      <c r="CN22" s="289"/>
      <c r="CO22" s="289"/>
      <c r="CP22" s="289"/>
      <c r="CQ22" s="289"/>
      <c r="CR22" s="289"/>
      <c r="CS22" s="289"/>
      <c r="CT22" s="289"/>
      <c r="CU22" s="289"/>
      <c r="CV22" s="289"/>
      <c r="CW22" s="289"/>
      <c r="CX22" s="289"/>
      <c r="CY22" s="289"/>
      <c r="CZ22" s="289"/>
      <c r="DA22" s="289"/>
      <c r="DB22" s="289"/>
      <c r="DD22" s="9">
        <f t="shared" si="0"/>
        <v>0</v>
      </c>
    </row>
    <row r="23" spans="1:108" ht="55.5" hidden="1" customHeight="1" x14ac:dyDescent="0.3">
      <c r="A23" s="289">
        <v>16</v>
      </c>
      <c r="B23" s="289"/>
      <c r="C23" s="289"/>
      <c r="D23" s="289"/>
      <c r="E23" s="289"/>
      <c r="F23" s="289"/>
      <c r="G23" s="289" t="str">
        <f>CONCATENATE(ФОРМА!$C$6, " ", ФОРМА!$D$15)</f>
        <v>СПб, г. Зеленогорск, д. 506 Монтаж в кабельном киоске</v>
      </c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 t="str">
        <f>ФОРМА!$C$5</f>
        <v>Курортный РЭС</v>
      </c>
      <c r="AH23" s="289"/>
      <c r="AI23" s="289"/>
      <c r="AJ23" s="289"/>
      <c r="AK23" s="289"/>
      <c r="AL23" s="289"/>
      <c r="AM23" s="289"/>
      <c r="AN23" s="289"/>
      <c r="AO23" s="289"/>
      <c r="AP23" s="289"/>
      <c r="AQ23" s="289">
        <f>ФОРМА!D35</f>
        <v>0</v>
      </c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>
        <f>ФОРМА!B35</f>
        <v>0</v>
      </c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89"/>
      <c r="CD23" s="289"/>
      <c r="CE23" s="289"/>
      <c r="CF23" s="289"/>
      <c r="CG23" s="299">
        <f>ФОРМА!C35</f>
        <v>0</v>
      </c>
      <c r="CH23" s="289"/>
      <c r="CI23" s="289"/>
      <c r="CJ23" s="289"/>
      <c r="CK23" s="289"/>
      <c r="CL23" s="289"/>
      <c r="CM23" s="289"/>
      <c r="CN23" s="289"/>
      <c r="CO23" s="289"/>
      <c r="CP23" s="289"/>
      <c r="CQ23" s="289"/>
      <c r="CR23" s="289"/>
      <c r="CS23" s="289"/>
      <c r="CT23" s="289"/>
      <c r="CU23" s="289"/>
      <c r="CV23" s="289"/>
      <c r="CW23" s="289"/>
      <c r="CX23" s="289"/>
      <c r="CY23" s="289"/>
      <c r="CZ23" s="289"/>
      <c r="DA23" s="289"/>
      <c r="DB23" s="289"/>
      <c r="DD23" s="9">
        <f t="shared" si="0"/>
        <v>0</v>
      </c>
    </row>
    <row r="24" spans="1:108" ht="55.5" hidden="1" customHeight="1" x14ac:dyDescent="0.3">
      <c r="A24" s="289">
        <v>17</v>
      </c>
      <c r="B24" s="289"/>
      <c r="C24" s="289"/>
      <c r="D24" s="289"/>
      <c r="E24" s="289"/>
      <c r="F24" s="289"/>
      <c r="G24" s="289" t="str">
        <f>CONCATENATE(ФОРМА!$C$6, " ", ФОРМА!$D$15)</f>
        <v>СПб, г. Зеленогорск, д. 506 Монтаж в кабельном киоске</v>
      </c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 t="str">
        <f>ФОРМА!$C$5</f>
        <v>Курортный РЭС</v>
      </c>
      <c r="AH24" s="289"/>
      <c r="AI24" s="289"/>
      <c r="AJ24" s="289"/>
      <c r="AK24" s="289"/>
      <c r="AL24" s="289"/>
      <c r="AM24" s="289"/>
      <c r="AN24" s="289"/>
      <c r="AO24" s="289"/>
      <c r="AP24" s="289"/>
      <c r="AQ24" s="289">
        <f>ФОРМА!D36</f>
        <v>0</v>
      </c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>
        <f>ФОРМА!B36</f>
        <v>0</v>
      </c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89"/>
      <c r="CD24" s="289"/>
      <c r="CE24" s="289"/>
      <c r="CF24" s="289"/>
      <c r="CG24" s="299">
        <f>ФОРМА!C36</f>
        <v>0</v>
      </c>
      <c r="CH24" s="289"/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  <c r="DD24" s="9">
        <f t="shared" si="0"/>
        <v>0</v>
      </c>
    </row>
    <row r="25" spans="1:108" ht="55.5" hidden="1" customHeight="1" x14ac:dyDescent="0.3">
      <c r="A25" s="289">
        <v>18</v>
      </c>
      <c r="B25" s="289"/>
      <c r="C25" s="289"/>
      <c r="D25" s="289"/>
      <c r="E25" s="289"/>
      <c r="F25" s="289"/>
      <c r="G25" s="289" t="str">
        <f>CONCATENATE(ФОРМА!$C$6, " ", ФОРМА!$D$15)</f>
        <v>СПб, г. Зеленогорск, д. 506 Монтаж в кабельном киоске</v>
      </c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 t="str">
        <f>ФОРМА!$C$5</f>
        <v>Курортный РЭС</v>
      </c>
      <c r="AH25" s="289"/>
      <c r="AI25" s="289"/>
      <c r="AJ25" s="289"/>
      <c r="AK25" s="289"/>
      <c r="AL25" s="289"/>
      <c r="AM25" s="289"/>
      <c r="AN25" s="289"/>
      <c r="AO25" s="289"/>
      <c r="AP25" s="289"/>
      <c r="AQ25" s="289">
        <f>ФОРМА!D37</f>
        <v>0</v>
      </c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>
        <f>ФОРМА!B37</f>
        <v>0</v>
      </c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89"/>
      <c r="CD25" s="289"/>
      <c r="CE25" s="289"/>
      <c r="CF25" s="289"/>
      <c r="CG25" s="299">
        <f>ФОРМА!C37</f>
        <v>0</v>
      </c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D25" s="9">
        <f t="shared" si="0"/>
        <v>0</v>
      </c>
    </row>
    <row r="26" spans="1:108" ht="55.5" hidden="1" customHeight="1" x14ac:dyDescent="0.3">
      <c r="A26" s="289">
        <v>19</v>
      </c>
      <c r="B26" s="289"/>
      <c r="C26" s="289"/>
      <c r="D26" s="289"/>
      <c r="E26" s="289"/>
      <c r="F26" s="289"/>
      <c r="G26" s="289" t="str">
        <f>CONCATENATE(ФОРМА!$C$6, " ", ФОРМА!$D$15)</f>
        <v>СПб, г. Зеленогорск, д. 506 Монтаж в кабельном киоске</v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 t="str">
        <f>ФОРМА!$C$5</f>
        <v>Курортный РЭС</v>
      </c>
      <c r="AH26" s="289"/>
      <c r="AI26" s="289"/>
      <c r="AJ26" s="289"/>
      <c r="AK26" s="289"/>
      <c r="AL26" s="289"/>
      <c r="AM26" s="289"/>
      <c r="AN26" s="289"/>
      <c r="AO26" s="289"/>
      <c r="AP26" s="289"/>
      <c r="AQ26" s="289">
        <f>ФОРМА!D38</f>
        <v>0</v>
      </c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>
        <f>ФОРМА!B38</f>
        <v>0</v>
      </c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99">
        <f>ФОРМА!C38</f>
        <v>0</v>
      </c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D26" s="9">
        <f t="shared" si="0"/>
        <v>0</v>
      </c>
    </row>
    <row r="27" spans="1:108" ht="55.5" hidden="1" customHeight="1" x14ac:dyDescent="0.3">
      <c r="A27" s="289">
        <v>20</v>
      </c>
      <c r="B27" s="289"/>
      <c r="C27" s="289"/>
      <c r="D27" s="289"/>
      <c r="E27" s="289"/>
      <c r="F27" s="289"/>
      <c r="G27" s="289" t="str">
        <f>CONCATENATE(ФОРМА!$C$6, " ", ФОРМА!$D$15)</f>
        <v>СПб, г. Зеленогорск, д. 506 Монтаж в кабельном киоске</v>
      </c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 t="str">
        <f>ФОРМА!$C$5</f>
        <v>Курортный РЭС</v>
      </c>
      <c r="AH27" s="289"/>
      <c r="AI27" s="289"/>
      <c r="AJ27" s="289"/>
      <c r="AK27" s="289"/>
      <c r="AL27" s="289"/>
      <c r="AM27" s="289"/>
      <c r="AN27" s="289"/>
      <c r="AO27" s="289"/>
      <c r="AP27" s="289"/>
      <c r="AQ27" s="289">
        <f>ФОРМА!D39</f>
        <v>0</v>
      </c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>
        <f>ФОРМА!B39</f>
        <v>0</v>
      </c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89"/>
      <c r="CD27" s="289"/>
      <c r="CE27" s="289"/>
      <c r="CF27" s="289"/>
      <c r="CG27" s="299">
        <f>ФОРМА!C39</f>
        <v>0</v>
      </c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D27" s="9">
        <f t="shared" si="0"/>
        <v>0</v>
      </c>
    </row>
    <row r="28" spans="1:108" ht="55.5" hidden="1" customHeight="1" x14ac:dyDescent="0.3">
      <c r="A28" s="289">
        <v>21</v>
      </c>
      <c r="B28" s="289"/>
      <c r="C28" s="289"/>
      <c r="D28" s="289"/>
      <c r="E28" s="289"/>
      <c r="F28" s="289"/>
      <c r="G28" s="289" t="str">
        <f>CONCATENATE(ФОРМА!$C$6, " ", ФОРМА!$D$15)</f>
        <v>СПб, г. Зеленогорск, д. 506 Монтаж в кабельном киоске</v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 t="str">
        <f>ФОРМА!$C$5</f>
        <v>Курортный РЭС</v>
      </c>
      <c r="AH28" s="289"/>
      <c r="AI28" s="289"/>
      <c r="AJ28" s="289"/>
      <c r="AK28" s="289"/>
      <c r="AL28" s="289"/>
      <c r="AM28" s="289"/>
      <c r="AN28" s="289"/>
      <c r="AO28" s="289"/>
      <c r="AP28" s="289"/>
      <c r="AQ28" s="289">
        <f>ФОРМА!D40</f>
        <v>0</v>
      </c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>
        <f>ФОРМА!B40</f>
        <v>0</v>
      </c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89"/>
      <c r="CD28" s="289"/>
      <c r="CE28" s="289"/>
      <c r="CF28" s="289"/>
      <c r="CG28" s="299">
        <f>ФОРМА!C40</f>
        <v>0</v>
      </c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D28" s="9">
        <f t="shared" si="0"/>
        <v>0</v>
      </c>
    </row>
    <row r="29" spans="1:108" ht="7.5" customHeight="1" x14ac:dyDescent="0.3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2"/>
      <c r="BN29" s="122"/>
      <c r="BO29" s="122"/>
      <c r="BP29" s="122"/>
      <c r="BQ29" s="122"/>
      <c r="BR29" s="122"/>
      <c r="BS29" s="122"/>
      <c r="BT29" s="122"/>
      <c r="BU29" s="122"/>
      <c r="BV29" s="122"/>
      <c r="BW29" s="122"/>
      <c r="BX29" s="122"/>
      <c r="BY29" s="122"/>
      <c r="BZ29" s="122"/>
      <c r="CA29" s="122"/>
      <c r="CB29" s="122"/>
      <c r="CC29" s="122"/>
      <c r="CD29" s="122"/>
      <c r="CE29" s="122"/>
      <c r="CF29" s="122"/>
      <c r="CG29" s="122"/>
      <c r="CH29" s="122"/>
      <c r="CI29" s="122"/>
      <c r="CJ29" s="122"/>
      <c r="CK29" s="122"/>
      <c r="CL29" s="122"/>
      <c r="CM29" s="122"/>
      <c r="CN29" s="122"/>
      <c r="CO29" s="122"/>
      <c r="CP29" s="122"/>
      <c r="CQ29" s="122"/>
      <c r="CR29" s="122"/>
      <c r="CS29" s="122"/>
      <c r="CT29" s="122"/>
      <c r="CU29" s="122"/>
      <c r="CV29" s="122"/>
      <c r="CW29" s="122"/>
      <c r="CX29" s="122"/>
      <c r="CY29" s="122"/>
      <c r="CZ29" s="122"/>
      <c r="DA29" s="122"/>
      <c r="DB29" s="122"/>
    </row>
    <row r="30" spans="1:108" ht="30.75" customHeight="1" x14ac:dyDescent="0.3">
      <c r="A30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30" s="294"/>
      <c r="C30" s="294"/>
      <c r="D30" s="294"/>
      <c r="E30" s="294"/>
      <c r="F30" s="294"/>
      <c r="G30" s="294"/>
      <c r="H30" s="294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4"/>
      <c r="AC30" s="294"/>
      <c r="AD30" s="294"/>
      <c r="AE30" s="294"/>
      <c r="AF30" s="294"/>
      <c r="AG30" s="294"/>
      <c r="AH30" s="294"/>
      <c r="AI30" s="294"/>
      <c r="AJ30" s="294"/>
      <c r="AK30" s="294"/>
      <c r="AL30" s="294"/>
      <c r="AM30" s="294"/>
      <c r="AN30" s="294"/>
      <c r="AO30" s="294"/>
      <c r="AP30" s="294"/>
      <c r="AQ30" s="294"/>
      <c r="AR30" s="294"/>
      <c r="AS30" s="294"/>
      <c r="AT30" s="294"/>
      <c r="AU30" s="294"/>
      <c r="AV30" s="294"/>
      <c r="AW30" s="294"/>
      <c r="AX30" s="294"/>
      <c r="AY30" s="294"/>
      <c r="AZ30" s="294"/>
      <c r="BA30" s="294"/>
      <c r="BB30" s="294"/>
      <c r="BC30" s="294"/>
      <c r="BD30" s="294"/>
      <c r="BE30" s="294"/>
      <c r="BF30" s="294"/>
      <c r="BG30" s="294"/>
      <c r="BH30" s="294"/>
      <c r="BI30" s="294"/>
      <c r="BJ30" s="294"/>
      <c r="BK30" s="294"/>
      <c r="BL30" s="294"/>
      <c r="BM30" s="294"/>
      <c r="BN30" s="294"/>
      <c r="BO30" s="294"/>
      <c r="BP30" s="294"/>
      <c r="BQ30" s="294"/>
      <c r="BR30" s="294"/>
      <c r="BS30" s="294"/>
      <c r="BT30" s="294"/>
      <c r="BU30" s="294"/>
      <c r="BV30" s="294"/>
      <c r="BW30" s="294"/>
      <c r="BX30" s="294"/>
      <c r="BY30" s="294"/>
      <c r="BZ30" s="294"/>
      <c r="CA30" s="294"/>
      <c r="CB30" s="294"/>
      <c r="CC30" s="294"/>
      <c r="CD30" s="294"/>
      <c r="CE30" s="294"/>
      <c r="CF30" s="294"/>
      <c r="CG30" s="294"/>
      <c r="CH30" s="294"/>
      <c r="CI30" s="294"/>
      <c r="CJ30" s="294"/>
      <c r="CK30" s="294"/>
      <c r="CL30" s="294"/>
      <c r="CM30" s="294"/>
      <c r="CN30" s="294"/>
      <c r="CO30" s="294"/>
      <c r="CP30" s="294"/>
      <c r="CQ30" s="294"/>
      <c r="CR30" s="294"/>
      <c r="CS30" s="294"/>
      <c r="CT30" s="294"/>
      <c r="CU30" s="294"/>
      <c r="CV30" s="294"/>
      <c r="CW30" s="294"/>
      <c r="CX30" s="294"/>
      <c r="CY30" s="294"/>
      <c r="CZ30" s="294"/>
      <c r="DA30" s="294"/>
      <c r="DB30" s="294"/>
    </row>
    <row r="31" spans="1:108" ht="15.6" x14ac:dyDescent="0.3">
      <c r="A31" s="287" t="str">
        <f>ПОДПИСИ!D5</f>
        <v>С.А. Куропаткин</v>
      </c>
      <c r="B31" s="287"/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96"/>
      <c r="V31" s="296"/>
      <c r="W31" s="296"/>
      <c r="X31" s="296"/>
      <c r="Y31" s="296"/>
      <c r="Z31" s="296"/>
      <c r="AA31" s="296"/>
      <c r="AB31" s="296"/>
      <c r="AC31" s="296"/>
      <c r="AD31" s="296"/>
      <c r="AE31" s="296"/>
      <c r="AF31" s="296"/>
      <c r="AG31" s="296"/>
      <c r="AH31" s="296"/>
      <c r="AI31" s="296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296"/>
      <c r="BD31" s="296"/>
      <c r="BE31" s="296"/>
      <c r="BF31" s="296"/>
      <c r="BG31" s="271" t="s">
        <v>59</v>
      </c>
      <c r="BH31" s="271"/>
      <c r="BI31" s="271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15.6" x14ac:dyDescent="0.3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295" t="s">
        <v>29</v>
      </c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  <c r="AG32" s="295"/>
      <c r="AH32" s="295"/>
      <c r="AI32" s="295"/>
      <c r="AJ32" s="295"/>
      <c r="AK32" s="295"/>
      <c r="AL32" s="295"/>
      <c r="AM32" s="295"/>
      <c r="AN32" s="295"/>
      <c r="AO32" s="295"/>
      <c r="AP32" s="295"/>
      <c r="AQ32" s="295"/>
      <c r="AR32" s="295"/>
      <c r="AS32" s="295"/>
      <c r="AT32" s="295"/>
      <c r="AU32" s="295"/>
      <c r="AV32" s="295"/>
      <c r="AW32" s="295"/>
      <c r="AX32" s="295"/>
      <c r="AY32" s="295"/>
      <c r="AZ32" s="295"/>
      <c r="BA32" s="295"/>
      <c r="BB32" s="295"/>
      <c r="BC32" s="295"/>
      <c r="BD32" s="295"/>
      <c r="BE32" s="295"/>
      <c r="BF32" s="295"/>
      <c r="BG32" s="122"/>
      <c r="BH32" s="122"/>
      <c r="BI32" s="122"/>
      <c r="BJ32" s="122"/>
      <c r="BK32" s="122"/>
      <c r="BL32" s="122"/>
      <c r="BM32" s="122"/>
      <c r="BN32" s="122"/>
      <c r="BO32" s="122"/>
      <c r="BP32" s="122"/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C32" s="122"/>
      <c r="CD32" s="122"/>
      <c r="CE32" s="122"/>
      <c r="CF32" s="122"/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S32" s="122"/>
      <c r="CT32" s="122"/>
      <c r="CU32" s="122"/>
      <c r="CV32" s="122"/>
      <c r="CW32" s="122"/>
      <c r="CX32" s="122"/>
      <c r="CY32" s="122"/>
      <c r="CZ32" s="122"/>
      <c r="DA32" s="122"/>
      <c r="DB32" s="122"/>
    </row>
    <row r="33" spans="1:112" ht="5.25" customHeight="1" x14ac:dyDescent="0.3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122"/>
      <c r="BH33" s="122"/>
      <c r="BI33" s="122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294" t="str">
        <f>ПОДПИСИ!B8</f>
        <v>Производитель работ ООО «Энергострим»</v>
      </c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  <c r="AL34" s="294"/>
      <c r="AM34" s="294"/>
      <c r="AN34" s="294"/>
      <c r="AO34" s="294"/>
      <c r="AP34" s="294"/>
      <c r="AQ34" s="294"/>
      <c r="AR34" s="294"/>
      <c r="AS34" s="294"/>
      <c r="AT34" s="294"/>
      <c r="AU34" s="294"/>
      <c r="AV34" s="294"/>
      <c r="AW34" s="294"/>
      <c r="AX34" s="294"/>
      <c r="AY34" s="294"/>
      <c r="AZ34" s="294"/>
      <c r="BA34" s="294"/>
      <c r="BB34" s="294"/>
      <c r="BC34" s="294"/>
      <c r="BD34" s="294"/>
      <c r="BE34" s="294"/>
      <c r="BF34" s="294"/>
      <c r="BG34" s="294"/>
      <c r="BH34" s="294"/>
      <c r="BI34" s="294"/>
      <c r="BJ34" s="294"/>
      <c r="BK34" s="294"/>
      <c r="BL34" s="294"/>
      <c r="BM34" s="294"/>
      <c r="BN34" s="294"/>
      <c r="BO34" s="294"/>
      <c r="BP34" s="294"/>
      <c r="BQ34" s="294"/>
      <c r="BR34" s="294"/>
      <c r="BS34" s="294"/>
      <c r="BT34" s="294"/>
      <c r="BU34" s="294"/>
      <c r="BV34" s="294"/>
      <c r="BW34" s="294"/>
      <c r="BX34" s="294"/>
      <c r="BY34" s="294"/>
      <c r="BZ34" s="294"/>
      <c r="CA34" s="294"/>
      <c r="CB34" s="294"/>
      <c r="CC34" s="294"/>
      <c r="CD34" s="294"/>
      <c r="CE34" s="294"/>
      <c r="CF34" s="294"/>
      <c r="CG34" s="294"/>
      <c r="CH34" s="294"/>
      <c r="CI34" s="294"/>
      <c r="CJ34" s="294"/>
      <c r="CK34" s="294"/>
      <c r="CL34" s="294"/>
      <c r="CM34" s="294"/>
      <c r="CN34" s="294"/>
      <c r="CO34" s="294"/>
      <c r="CP34" s="294"/>
      <c r="CQ34" s="294"/>
      <c r="CR34" s="294"/>
      <c r="CS34" s="294"/>
      <c r="CT34" s="294"/>
      <c r="CU34" s="294"/>
      <c r="CV34" s="294"/>
      <c r="CW34" s="294"/>
      <c r="CX34" s="294"/>
      <c r="CY34" s="294"/>
      <c r="CZ34" s="294"/>
      <c r="DA34" s="294"/>
      <c r="DB34" s="294"/>
    </row>
    <row r="35" spans="1:112" ht="15.6" x14ac:dyDescent="0.3">
      <c r="A35" s="287" t="str">
        <f>ПОДПИСИ!D8</f>
        <v xml:space="preserve">А.В. Курбатов </v>
      </c>
      <c r="B35" s="287"/>
      <c r="C35" s="287"/>
      <c r="D35" s="287"/>
      <c r="E35" s="287"/>
      <c r="F35" s="287"/>
      <c r="G35" s="287"/>
      <c r="H35" s="287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296"/>
      <c r="AT35" s="296"/>
      <c r="AU35" s="296"/>
      <c r="AV35" s="296"/>
      <c r="AW35" s="296"/>
      <c r="AX35" s="296"/>
      <c r="AY35" s="296"/>
      <c r="AZ35" s="296"/>
      <c r="BA35" s="296"/>
      <c r="BB35" s="296"/>
      <c r="BC35" s="296"/>
      <c r="BD35" s="296"/>
      <c r="BE35" s="296"/>
      <c r="BF35" s="296"/>
      <c r="BG35" s="271" t="s">
        <v>59</v>
      </c>
      <c r="BH35" s="271"/>
      <c r="BI35" s="271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121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295" t="s">
        <v>29</v>
      </c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  <c r="AG36" s="295"/>
      <c r="AH36" s="295"/>
      <c r="AI36" s="295"/>
      <c r="AJ36" s="295"/>
      <c r="AK36" s="295"/>
      <c r="AL36" s="295"/>
      <c r="AM36" s="295"/>
      <c r="AN36" s="295"/>
      <c r="AO36" s="295"/>
      <c r="AP36" s="295"/>
      <c r="AQ36" s="295"/>
      <c r="AR36" s="295"/>
      <c r="AS36" s="295"/>
      <c r="AT36" s="295"/>
      <c r="AU36" s="295"/>
      <c r="AV36" s="295"/>
      <c r="AW36" s="295"/>
      <c r="AX36" s="295"/>
      <c r="AY36" s="295"/>
      <c r="AZ36" s="295"/>
      <c r="BA36" s="295"/>
      <c r="BB36" s="295"/>
      <c r="BC36" s="295"/>
      <c r="BD36" s="295"/>
      <c r="BE36" s="295"/>
      <c r="BF36" s="295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  <c r="BQ36" s="122"/>
      <c r="BR36" s="122"/>
      <c r="BS36" s="122"/>
      <c r="BT36" s="122"/>
      <c r="BU36" s="122"/>
      <c r="BV36" s="122"/>
      <c r="BW36" s="122"/>
      <c r="BX36" s="122"/>
      <c r="BY36" s="122"/>
      <c r="BZ36" s="122"/>
      <c r="CA36" s="122"/>
      <c r="CB36" s="122"/>
      <c r="CC36" s="122"/>
      <c r="CD36" s="122"/>
      <c r="CE36" s="122"/>
      <c r="CF36" s="122"/>
      <c r="CG36" s="122"/>
      <c r="CH36" s="122"/>
      <c r="CI36" s="122"/>
      <c r="CJ36" s="122"/>
      <c r="CK36" s="122"/>
      <c r="CL36" s="122"/>
      <c r="CM36" s="122"/>
      <c r="CN36" s="122"/>
      <c r="CO36" s="122"/>
      <c r="CP36" s="122"/>
      <c r="CQ36" s="122"/>
      <c r="CR36" s="122"/>
      <c r="CS36" s="122"/>
      <c r="CT36" s="122"/>
      <c r="CU36" s="122"/>
      <c r="CV36" s="122"/>
      <c r="CW36" s="122"/>
      <c r="CX36" s="122"/>
      <c r="CY36" s="122"/>
      <c r="CZ36" s="122"/>
      <c r="DA36" s="122"/>
      <c r="DB36" s="122"/>
    </row>
    <row r="37" spans="1:112" ht="5.25" customHeight="1" x14ac:dyDescent="0.3">
      <c r="A37" s="121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32.25" customHeight="1" x14ac:dyDescent="0.3">
      <c r="A38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294"/>
      <c r="AF38" s="294"/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294"/>
      <c r="AX38" s="294"/>
      <c r="AY38" s="294"/>
      <c r="AZ38" s="294"/>
      <c r="BA38" s="294"/>
      <c r="BB38" s="294"/>
      <c r="BC38" s="294"/>
      <c r="BD38" s="294"/>
      <c r="BE38" s="294"/>
      <c r="BF38" s="294"/>
      <c r="BG38" s="294"/>
      <c r="BH38" s="294"/>
      <c r="BI38" s="294"/>
      <c r="BJ38" s="294"/>
      <c r="BK38" s="294"/>
      <c r="BL38" s="294"/>
      <c r="BM38" s="294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294"/>
      <c r="CK38" s="294"/>
      <c r="CL38" s="294"/>
      <c r="CM38" s="294"/>
      <c r="CN38" s="294"/>
      <c r="CO38" s="294"/>
      <c r="CP38" s="294"/>
      <c r="CQ38" s="294"/>
      <c r="CR38" s="294"/>
      <c r="CS38" s="294"/>
      <c r="CT38" s="294"/>
      <c r="CU38" s="294"/>
      <c r="CV38" s="294"/>
      <c r="CW38" s="294"/>
      <c r="CX38" s="294"/>
      <c r="CY38" s="294"/>
      <c r="CZ38" s="294"/>
      <c r="DA38" s="294"/>
      <c r="DB38" s="294"/>
    </row>
    <row r="39" spans="1:112" ht="15.6" x14ac:dyDescent="0.3">
      <c r="A39" s="287" t="str">
        <f>ПОДПИСИ!D7</f>
        <v>А.Б. Казанцев</v>
      </c>
      <c r="B39" s="287"/>
      <c r="C39" s="287"/>
      <c r="D39" s="287"/>
      <c r="E39" s="287"/>
      <c r="F39" s="287"/>
      <c r="G39" s="287"/>
      <c r="H39" s="287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96"/>
      <c r="V39" s="296"/>
      <c r="W39" s="296"/>
      <c r="X39" s="296"/>
      <c r="Y39" s="296"/>
      <c r="Z39" s="296"/>
      <c r="AA39" s="296"/>
      <c r="AB39" s="296"/>
      <c r="AC39" s="296"/>
      <c r="AD39" s="296"/>
      <c r="AE39" s="296"/>
      <c r="AF39" s="296"/>
      <c r="AG39" s="296"/>
      <c r="AH39" s="296"/>
      <c r="AI39" s="296"/>
      <c r="AJ39" s="296"/>
      <c r="AK39" s="296"/>
      <c r="AL39" s="296"/>
      <c r="AM39" s="296"/>
      <c r="AN39" s="296"/>
      <c r="AO39" s="296"/>
      <c r="AP39" s="296"/>
      <c r="AQ39" s="296"/>
      <c r="AR39" s="296"/>
      <c r="AS39" s="296"/>
      <c r="AT39" s="296"/>
      <c r="AU39" s="296"/>
      <c r="AV39" s="296"/>
      <c r="AW39" s="296"/>
      <c r="AX39" s="296"/>
      <c r="AY39" s="296"/>
      <c r="AZ39" s="296"/>
      <c r="BA39" s="296"/>
      <c r="BB39" s="296"/>
      <c r="BC39" s="296"/>
      <c r="BD39" s="296"/>
      <c r="BE39" s="296"/>
      <c r="BF39" s="296"/>
      <c r="BG39" s="271" t="s">
        <v>214</v>
      </c>
      <c r="BH39" s="271"/>
      <c r="BI39" s="271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15.6" x14ac:dyDescent="0.3">
      <c r="A40" s="121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295" t="s">
        <v>29</v>
      </c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95"/>
      <c r="BB40" s="295"/>
      <c r="BC40" s="295"/>
      <c r="BD40" s="295"/>
      <c r="BE40" s="295"/>
      <c r="BF40" s="295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BS40" s="122"/>
      <c r="BT40" s="122"/>
      <c r="BU40" s="122"/>
      <c r="BV40" s="122"/>
      <c r="BW40" s="122"/>
      <c r="BX40" s="122"/>
      <c r="BY40" s="122"/>
      <c r="BZ40" s="122"/>
      <c r="CA40" s="122"/>
      <c r="CB40" s="122"/>
      <c r="CC40" s="122"/>
      <c r="CD40" s="122"/>
      <c r="CE40" s="122"/>
      <c r="CF40" s="122"/>
      <c r="CG40" s="122"/>
      <c r="CH40" s="122"/>
      <c r="CI40" s="122"/>
      <c r="CJ40" s="122"/>
      <c r="CK40" s="122"/>
      <c r="CL40" s="122"/>
      <c r="CM40" s="122"/>
      <c r="CN40" s="122"/>
      <c r="CO40" s="122"/>
      <c r="CP40" s="122"/>
      <c r="CQ40" s="122"/>
      <c r="CR40" s="122"/>
      <c r="CS40" s="122"/>
      <c r="CT40" s="122"/>
      <c r="CU40" s="122"/>
      <c r="CV40" s="122"/>
      <c r="CW40" s="122"/>
      <c r="CX40" s="122"/>
      <c r="CY40" s="122"/>
      <c r="CZ40" s="122"/>
      <c r="DA40" s="122"/>
      <c r="DB40" s="122"/>
    </row>
    <row r="41" spans="1:112" ht="13.8" x14ac:dyDescent="0.25">
      <c r="DH41" s="82"/>
    </row>
    <row r="42" spans="1:112" ht="13.8" x14ac:dyDescent="0.25">
      <c r="DH42" s="82"/>
    </row>
    <row r="43" spans="1:112" ht="13.8" x14ac:dyDescent="0.25">
      <c r="DH43" s="82"/>
    </row>
    <row r="45" spans="1:112" ht="13.8" x14ac:dyDescent="0.25">
      <c r="DH45" s="82"/>
    </row>
    <row r="46" spans="1:112" ht="13.8" x14ac:dyDescent="0.25">
      <c r="DH46" s="87"/>
    </row>
    <row r="47" spans="1:112" ht="13.8" x14ac:dyDescent="0.25">
      <c r="DH47" s="82"/>
    </row>
    <row r="48" spans="1:112" ht="13.8" x14ac:dyDescent="0.25">
      <c r="DH48" s="88"/>
    </row>
    <row r="49" spans="112:112" ht="13.8" x14ac:dyDescent="0.25">
      <c r="DH49" s="82"/>
    </row>
    <row r="50" spans="112:112" x14ac:dyDescent="0.3">
      <c r="DH50" s="89"/>
    </row>
    <row r="51" spans="112:112" ht="13.8" x14ac:dyDescent="0.25">
      <c r="DH51" s="82"/>
    </row>
    <row r="52" spans="112:112" ht="13.8" x14ac:dyDescent="0.25">
      <c r="DH52" s="88"/>
    </row>
    <row r="53" spans="112:112" ht="13.8" x14ac:dyDescent="0.25">
      <c r="DH53" s="82"/>
    </row>
    <row r="54" spans="112:112" ht="13.8" x14ac:dyDescent="0.25">
      <c r="DH54" s="87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9" spans="112:112" ht="13.8" x14ac:dyDescent="0.25">
      <c r="DH59" s="82"/>
    </row>
    <row r="61" spans="112:112" ht="13.8" x14ac:dyDescent="0.25">
      <c r="DH61" s="82"/>
    </row>
    <row r="62" spans="112:112" ht="13.8" x14ac:dyDescent="0.25">
      <c r="DH62" s="82"/>
    </row>
    <row r="64" spans="112:112" ht="13.8" x14ac:dyDescent="0.25">
      <c r="DH64" s="82"/>
    </row>
    <row r="65" spans="112:112" ht="13.8" x14ac:dyDescent="0.25">
      <c r="DH65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</sheetData>
  <autoFilter ref="DD6:DD28" xr:uid="{00000000-0001-0000-0A00-000000000000}">
    <filterColumn colId="0">
      <filters blank="1">
        <filter val="1"/>
      </filters>
    </filterColumn>
  </autoFilter>
  <mergeCells count="152">
    <mergeCell ref="DD6:DD7"/>
    <mergeCell ref="CG27:DB27"/>
    <mergeCell ref="A28:F28"/>
    <mergeCell ref="G28:AF28"/>
    <mergeCell ref="AG28:AP28"/>
    <mergeCell ref="AQ28:BJ28"/>
    <mergeCell ref="BK28:CF28"/>
    <mergeCell ref="CG28:DB28"/>
    <mergeCell ref="A27:F27"/>
    <mergeCell ref="G27:AF27"/>
    <mergeCell ref="AG27:AP27"/>
    <mergeCell ref="AQ27:BJ27"/>
    <mergeCell ref="BK27:CF27"/>
    <mergeCell ref="CG25:DB25"/>
    <mergeCell ref="A26:F26"/>
    <mergeCell ref="G26:AF26"/>
    <mergeCell ref="AG26:AP26"/>
    <mergeCell ref="AQ26:BJ26"/>
    <mergeCell ref="BK26:CF26"/>
    <mergeCell ref="CG26:DB26"/>
    <mergeCell ref="A25:F25"/>
    <mergeCell ref="G25:AF25"/>
    <mergeCell ref="AG25:AP25"/>
    <mergeCell ref="AQ25:BJ25"/>
    <mergeCell ref="BK25:CF25"/>
    <mergeCell ref="CG23:DB23"/>
    <mergeCell ref="A24:F24"/>
    <mergeCell ref="G24:AF24"/>
    <mergeCell ref="AG24:AP24"/>
    <mergeCell ref="AQ24:BJ24"/>
    <mergeCell ref="BK24:CF24"/>
    <mergeCell ref="CG24:DB24"/>
    <mergeCell ref="A23:F23"/>
    <mergeCell ref="G23:AF23"/>
    <mergeCell ref="AG23:AP23"/>
    <mergeCell ref="AQ23:BJ23"/>
    <mergeCell ref="BK23:CF23"/>
    <mergeCell ref="CG21:DB21"/>
    <mergeCell ref="A22:F22"/>
    <mergeCell ref="G22:AF22"/>
    <mergeCell ref="AG22:AP22"/>
    <mergeCell ref="AQ22:BJ22"/>
    <mergeCell ref="BK22:CF22"/>
    <mergeCell ref="CG22:DB22"/>
    <mergeCell ref="A21:F21"/>
    <mergeCell ref="G21:AF21"/>
    <mergeCell ref="AG21:AP21"/>
    <mergeCell ref="AQ21:BJ21"/>
    <mergeCell ref="BK21:CF21"/>
    <mergeCell ref="CG19:DB19"/>
    <mergeCell ref="A20:F20"/>
    <mergeCell ref="G20:AF20"/>
    <mergeCell ref="AG20:AP20"/>
    <mergeCell ref="AQ20:BJ20"/>
    <mergeCell ref="BK20:CF20"/>
    <mergeCell ref="CG20:DB20"/>
    <mergeCell ref="A19:F19"/>
    <mergeCell ref="G19:AF19"/>
    <mergeCell ref="AG19:AP19"/>
    <mergeCell ref="AQ19:BJ19"/>
    <mergeCell ref="BK19:CF19"/>
    <mergeCell ref="CG17:DB17"/>
    <mergeCell ref="A18:F18"/>
    <mergeCell ref="G18:AF18"/>
    <mergeCell ref="AG18:AP18"/>
    <mergeCell ref="AQ18:BJ18"/>
    <mergeCell ref="BK18:CF18"/>
    <mergeCell ref="CG18:DB18"/>
    <mergeCell ref="A17:F17"/>
    <mergeCell ref="G17:AF17"/>
    <mergeCell ref="AG17:AP17"/>
    <mergeCell ref="AQ17:BJ17"/>
    <mergeCell ref="BK17:CF17"/>
    <mergeCell ref="G16:AF16"/>
    <mergeCell ref="AG16:AP16"/>
    <mergeCell ref="A13:F13"/>
    <mergeCell ref="G13:AF13"/>
    <mergeCell ref="AG13:AP13"/>
    <mergeCell ref="A14:F14"/>
    <mergeCell ref="A15:F15"/>
    <mergeCell ref="A16:F16"/>
    <mergeCell ref="G14:AF14"/>
    <mergeCell ref="AG14:AP14"/>
    <mergeCell ref="G15:AF15"/>
    <mergeCell ref="AG15:AP15"/>
    <mergeCell ref="AQ13:BJ13"/>
    <mergeCell ref="BK13:CF13"/>
    <mergeCell ref="AQ16:BJ16"/>
    <mergeCell ref="BK16:CF16"/>
    <mergeCell ref="CG16:DB16"/>
    <mergeCell ref="CG13:DB13"/>
    <mergeCell ref="AQ14:BJ14"/>
    <mergeCell ref="BK14:CF14"/>
    <mergeCell ref="CG14:DB14"/>
    <mergeCell ref="AQ15:BJ15"/>
    <mergeCell ref="BK15:CF15"/>
    <mergeCell ref="CG15:DB15"/>
    <mergeCell ref="CG11:DB11"/>
    <mergeCell ref="A12:F12"/>
    <mergeCell ref="G12:AF12"/>
    <mergeCell ref="AG12:AP12"/>
    <mergeCell ref="AQ12:BJ12"/>
    <mergeCell ref="BK12:CF12"/>
    <mergeCell ref="CG12:DB12"/>
    <mergeCell ref="A11:F11"/>
    <mergeCell ref="G11:AF11"/>
    <mergeCell ref="AG11:AP11"/>
    <mergeCell ref="AQ11:BJ11"/>
    <mergeCell ref="BK11:CF11"/>
    <mergeCell ref="CG9:DB9"/>
    <mergeCell ref="A10:F10"/>
    <mergeCell ref="G10:AF10"/>
    <mergeCell ref="AG10:AP10"/>
    <mergeCell ref="AQ10:BJ10"/>
    <mergeCell ref="BK10:CF10"/>
    <mergeCell ref="CG10:DB10"/>
    <mergeCell ref="A9:F9"/>
    <mergeCell ref="G9:AF9"/>
    <mergeCell ref="AG9:AP9"/>
    <mergeCell ref="AQ9:BJ9"/>
    <mergeCell ref="BK9:CF9"/>
    <mergeCell ref="CG8:DB8"/>
    <mergeCell ref="A8:F8"/>
    <mergeCell ref="G8:AF8"/>
    <mergeCell ref="AG8:AP8"/>
    <mergeCell ref="AQ8:BJ8"/>
    <mergeCell ref="A6:F7"/>
    <mergeCell ref="AQ6:BJ7"/>
    <mergeCell ref="AG6:AP7"/>
    <mergeCell ref="G6:AF7"/>
    <mergeCell ref="BK8:CF8"/>
    <mergeCell ref="A38:DB38"/>
    <mergeCell ref="A39:T39"/>
    <mergeCell ref="U39:BF39"/>
    <mergeCell ref="BG39:BI39"/>
    <mergeCell ref="U40:BF40"/>
    <mergeCell ref="BC1:DB1"/>
    <mergeCell ref="A4:DB4"/>
    <mergeCell ref="U36:BF36"/>
    <mergeCell ref="A30:DB30"/>
    <mergeCell ref="A31:T31"/>
    <mergeCell ref="U31:BF31"/>
    <mergeCell ref="BG31:BI31"/>
    <mergeCell ref="AS2:DB2"/>
    <mergeCell ref="BK6:DB6"/>
    <mergeCell ref="U32:BF32"/>
    <mergeCell ref="A34:DB34"/>
    <mergeCell ref="A35:T35"/>
    <mergeCell ref="U35:BF35"/>
    <mergeCell ref="BG35:BI35"/>
    <mergeCell ref="CG7:DB7"/>
    <mergeCell ref="BK7:CF7"/>
  </mergeCells>
  <printOptions horizontalCentered="1"/>
  <pageMargins left="0.78740157480314965" right="0.39370078740157483" top="0.59055118110236227" bottom="0.59055118110236227" header="0" footer="0"/>
  <pageSetup paperSize="9" scale="88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 filterMode="1">
    <tabColor theme="6" tint="0.79998168889431442"/>
    <pageSetUpPr fitToPage="1"/>
  </sheetPr>
  <dimension ref="A1:DH62"/>
  <sheetViews>
    <sheetView view="pageBreakPreview" zoomScale="55" zoomScaleNormal="85" zoomScaleSheetLayoutView="55" workbookViewId="0">
      <pane ySplit="2" topLeftCell="A9" activePane="bottomLeft" state="frozen"/>
      <selection activeCell="BC36" sqref="BC36"/>
      <selection pane="bottomLeft" activeCell="DD15" sqref="DD15"/>
    </sheetView>
  </sheetViews>
  <sheetFormatPr defaultRowHeight="14.4" outlineLevelRow="1" x14ac:dyDescent="0.3"/>
  <cols>
    <col min="1" max="25" width="0.88671875" customWidth="1"/>
    <col min="26" max="26" width="0.6640625" customWidth="1"/>
    <col min="27" max="27" width="6.33203125" customWidth="1"/>
    <col min="28" max="28" width="0.109375" customWidth="1"/>
    <col min="29" max="29" width="0.33203125" hidden="1" customWidth="1"/>
    <col min="30" max="30" width="0.88671875" hidden="1" customWidth="1"/>
    <col min="31" max="31" width="0.109375" hidden="1" customWidth="1"/>
    <col min="32" max="32" width="0.88671875" hidden="1" customWidth="1"/>
    <col min="33" max="40" width="0.88671875" customWidth="1"/>
    <col min="41" max="41" width="1.44140625" customWidth="1"/>
    <col min="42" max="42" width="7.6640625" customWidth="1"/>
    <col min="43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5" customHeight="1" outlineLevel="1" x14ac:dyDescent="0.3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9"/>
      <c r="AU2" s="9"/>
      <c r="AV2" s="9"/>
      <c r="AW2" s="9"/>
      <c r="AX2" s="9"/>
      <c r="AY2" s="9"/>
      <c r="AZ2" s="9"/>
      <c r="BA2" s="9"/>
      <c r="BB2" s="185" t="str">
        <f>ФОРМА!B2</f>
        <v>ПАО "Россети Ленэнерго"</v>
      </c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H2" s="71"/>
    </row>
    <row r="3" spans="1:112" s="1" customFormat="1" ht="12" customHeight="1" outlineLevel="1" x14ac:dyDescent="0.3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1"/>
      <c r="AU3" s="11"/>
      <c r="AV3" s="11"/>
      <c r="AW3" s="11"/>
      <c r="AX3" s="11"/>
      <c r="AY3" s="11"/>
      <c r="AZ3" s="11"/>
      <c r="BA3" s="11"/>
      <c r="BB3" s="189" t="s">
        <v>42</v>
      </c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/>
      <c r="CO3" s="189"/>
      <c r="CP3" s="189"/>
      <c r="CQ3" s="189"/>
      <c r="CR3" s="189"/>
      <c r="CS3" s="189"/>
      <c r="CT3" s="189"/>
      <c r="CU3" s="189"/>
      <c r="CV3" s="189"/>
      <c r="CW3" s="189"/>
      <c r="CX3" s="189"/>
      <c r="CY3" s="189"/>
      <c r="CZ3" s="189"/>
      <c r="DA3" s="189"/>
      <c r="DB3" s="189"/>
      <c r="DH3" s="72"/>
    </row>
    <row r="4" spans="1:112" outlineLevel="1" x14ac:dyDescent="0.3">
      <c r="A4" s="185" t="str">
        <f>ФОРМА!B4</f>
        <v>ООО "ЭНЕРГОСТРИМ"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9"/>
      <c r="AU4" s="9"/>
      <c r="AV4" s="9"/>
      <c r="AW4" s="9"/>
      <c r="AX4" s="9"/>
      <c r="AY4" s="9"/>
      <c r="AZ4" s="9"/>
      <c r="BA4" s="9"/>
      <c r="BB4" s="194" t="str">
        <f>ФОРМА!B3</f>
        <v>ООО "ЭНЕРГОСТРИМ"</v>
      </c>
      <c r="BC4" s="194"/>
      <c r="BD4" s="194"/>
      <c r="BE4" s="194"/>
      <c r="BF4" s="194"/>
      <c r="BG4" s="194"/>
      <c r="BH4" s="194"/>
      <c r="BI4" s="194"/>
      <c r="BJ4" s="194"/>
      <c r="BK4" s="194"/>
      <c r="BL4" s="194"/>
      <c r="BM4" s="194"/>
      <c r="BN4" s="194"/>
      <c r="BO4" s="194"/>
      <c r="BP4" s="194"/>
      <c r="BQ4" s="194"/>
      <c r="BR4" s="194"/>
      <c r="BS4" s="194"/>
      <c r="BT4" s="194"/>
      <c r="BU4" s="194"/>
      <c r="BV4" s="194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4"/>
      <c r="CQ4" s="194"/>
      <c r="CR4" s="194"/>
      <c r="CS4" s="194"/>
      <c r="CT4" s="194"/>
      <c r="CU4" s="194"/>
      <c r="CV4" s="194"/>
      <c r="CW4" s="194"/>
      <c r="CX4" s="194"/>
      <c r="CY4" s="194"/>
      <c r="CZ4" s="194"/>
      <c r="DA4" s="194"/>
      <c r="DB4" s="194"/>
      <c r="DH4" s="73" t="str">
        <f>BB4</f>
        <v>ООО "ЭНЕРГОСТРИМ"</v>
      </c>
    </row>
    <row r="5" spans="1:112" ht="15" customHeight="1" outlineLevel="1" x14ac:dyDescent="0.3">
      <c r="A5" s="189" t="s">
        <v>27</v>
      </c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1"/>
      <c r="AU5" s="11"/>
      <c r="AV5" s="11"/>
      <c r="AW5" s="11"/>
      <c r="AX5" s="11"/>
      <c r="AY5" s="11"/>
      <c r="AZ5" s="11"/>
      <c r="BA5" s="11"/>
      <c r="BB5" s="189" t="s">
        <v>2</v>
      </c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  <c r="BS5" s="189"/>
      <c r="BT5" s="189"/>
      <c r="BU5" s="189"/>
      <c r="BV5" s="189"/>
      <c r="BW5" s="189"/>
      <c r="BX5" s="189"/>
      <c r="BY5" s="189"/>
      <c r="BZ5" s="189"/>
      <c r="CA5" s="189"/>
      <c r="CB5" s="189"/>
      <c r="CC5" s="189"/>
      <c r="CD5" s="189"/>
      <c r="CE5" s="189"/>
      <c r="CF5" s="189"/>
      <c r="CG5" s="189"/>
      <c r="CH5" s="189"/>
      <c r="CI5" s="189"/>
      <c r="CJ5" s="189"/>
      <c r="CK5" s="189"/>
      <c r="CL5" s="189"/>
      <c r="CM5" s="189"/>
      <c r="CN5" s="189"/>
      <c r="CO5" s="189"/>
      <c r="CP5" s="189"/>
      <c r="CQ5" s="189"/>
      <c r="CR5" s="189"/>
      <c r="CS5" s="189"/>
      <c r="CT5" s="189"/>
      <c r="CU5" s="189"/>
      <c r="CV5" s="189"/>
      <c r="CW5" s="189"/>
      <c r="CX5" s="189"/>
      <c r="CY5" s="189"/>
      <c r="CZ5" s="189"/>
      <c r="DA5" s="189"/>
      <c r="DB5" s="189"/>
      <c r="DH5" s="72"/>
    </row>
    <row r="6" spans="1:112" ht="103.5" customHeight="1" outlineLevel="1" x14ac:dyDescent="0.3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1"/>
      <c r="AU6" s="11"/>
      <c r="AV6" s="11"/>
      <c r="AW6" s="11"/>
      <c r="AX6" s="11"/>
      <c r="AY6" s="11"/>
      <c r="AZ6" s="11"/>
      <c r="BA6" s="11"/>
      <c r="BB6" s="193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H6" s="73" t="str">
        <f>BB6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</row>
    <row r="7" spans="1:112" outlineLevel="1" x14ac:dyDescent="0.3">
      <c r="A7" s="189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1"/>
      <c r="AU7" s="11"/>
      <c r="AV7" s="11"/>
      <c r="AW7" s="11"/>
      <c r="AX7" s="11"/>
      <c r="AY7" s="11"/>
      <c r="AZ7" s="11"/>
      <c r="BA7" s="11"/>
      <c r="BB7" s="189" t="s">
        <v>23</v>
      </c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9"/>
      <c r="BV7" s="189"/>
      <c r="BW7" s="189"/>
      <c r="BX7" s="189"/>
      <c r="BY7" s="189"/>
      <c r="BZ7" s="189"/>
      <c r="CA7" s="189"/>
      <c r="CB7" s="189"/>
      <c r="CC7" s="189"/>
      <c r="CD7" s="189"/>
      <c r="CE7" s="189"/>
      <c r="CF7" s="189"/>
      <c r="CG7" s="189"/>
      <c r="CH7" s="189"/>
      <c r="CI7" s="189"/>
      <c r="CJ7" s="189"/>
      <c r="CK7" s="189"/>
      <c r="CL7" s="189"/>
      <c r="CM7" s="189"/>
      <c r="CN7" s="189"/>
      <c r="CO7" s="189"/>
      <c r="CP7" s="189"/>
      <c r="CQ7" s="189"/>
      <c r="CR7" s="189"/>
      <c r="CS7" s="189"/>
      <c r="CT7" s="189"/>
      <c r="CU7" s="189"/>
      <c r="CV7" s="189"/>
      <c r="CW7" s="189"/>
      <c r="CX7" s="189"/>
      <c r="CY7" s="189"/>
      <c r="CZ7" s="189"/>
      <c r="DA7" s="189"/>
      <c r="DB7" s="189"/>
      <c r="DH7" s="72"/>
    </row>
    <row r="8" spans="1:112" outlineLevel="1" x14ac:dyDescent="0.3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9"/>
      <c r="AU8" s="9"/>
      <c r="AV8" s="9"/>
      <c r="AW8" s="9"/>
      <c r="AX8" s="9"/>
      <c r="AY8" s="9"/>
      <c r="AZ8" s="9"/>
      <c r="BA8" s="9"/>
      <c r="BB8" s="195" t="str">
        <f>ФОРМА!B11</f>
        <v>15.11.2024 г.</v>
      </c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195"/>
      <c r="BO8" s="195"/>
      <c r="BP8" s="195"/>
      <c r="BQ8" s="195"/>
      <c r="BR8" s="195"/>
      <c r="BS8" s="195"/>
      <c r="BT8" s="195"/>
      <c r="BU8" s="195"/>
      <c r="BV8" s="195"/>
      <c r="BW8" s="195"/>
      <c r="BX8" s="195"/>
      <c r="BY8" s="195"/>
      <c r="BZ8" s="195"/>
      <c r="CA8" s="195"/>
      <c r="CB8" s="195"/>
      <c r="CC8" s="195"/>
      <c r="CD8" s="195"/>
      <c r="CE8" s="195"/>
      <c r="CF8" s="195"/>
      <c r="CG8" s="195"/>
      <c r="CH8" s="195"/>
      <c r="CI8" s="195"/>
      <c r="CJ8" s="195"/>
      <c r="CK8" s="195"/>
      <c r="CL8" s="195"/>
      <c r="CM8" s="195"/>
      <c r="CN8" s="195"/>
      <c r="CO8" s="195"/>
      <c r="CP8" s="195"/>
      <c r="CQ8" s="195"/>
      <c r="CR8" s="195"/>
      <c r="CS8" s="195"/>
      <c r="CT8" s="195"/>
      <c r="CU8" s="195"/>
      <c r="CV8" s="195"/>
      <c r="CW8" s="195"/>
      <c r="CX8" s="195"/>
      <c r="CY8" s="195"/>
      <c r="CZ8" s="195"/>
      <c r="DA8" s="195"/>
      <c r="DB8" s="195"/>
      <c r="DC8" s="6"/>
      <c r="DH8" s="74"/>
    </row>
    <row r="9" spans="1:112" outlineLevel="1" x14ac:dyDescent="0.3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1"/>
      <c r="AU9" s="11"/>
      <c r="AV9" s="11"/>
      <c r="AW9" s="11"/>
      <c r="AX9" s="11"/>
      <c r="AY9" s="11"/>
      <c r="AZ9" s="11"/>
      <c r="BA9" s="11"/>
      <c r="BB9" s="189" t="s">
        <v>3</v>
      </c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189"/>
      <c r="BV9" s="189"/>
      <c r="BW9" s="189"/>
      <c r="BX9" s="189"/>
      <c r="BY9" s="189"/>
      <c r="BZ9" s="189"/>
      <c r="CA9" s="189"/>
      <c r="CB9" s="189"/>
      <c r="CC9" s="189"/>
      <c r="CD9" s="189"/>
      <c r="CE9" s="189"/>
      <c r="CF9" s="189"/>
      <c r="CG9" s="189"/>
      <c r="CH9" s="189"/>
      <c r="CI9" s="189"/>
      <c r="CJ9" s="189"/>
      <c r="CK9" s="189"/>
      <c r="CL9" s="189"/>
      <c r="CM9" s="189"/>
      <c r="CN9" s="189"/>
      <c r="CO9" s="189"/>
      <c r="CP9" s="189"/>
      <c r="CQ9" s="189"/>
      <c r="CR9" s="189"/>
      <c r="CS9" s="189"/>
      <c r="CT9" s="189"/>
      <c r="CU9" s="189"/>
      <c r="CV9" s="189"/>
      <c r="CW9" s="189"/>
      <c r="CX9" s="189"/>
      <c r="CY9" s="189"/>
      <c r="CZ9" s="189"/>
      <c r="DA9" s="189"/>
      <c r="DB9" s="189"/>
      <c r="DH9" s="75"/>
    </row>
    <row r="10" spans="1:112" ht="23.25" customHeight="1" x14ac:dyDescent="0.3">
      <c r="A10" s="240" t="s">
        <v>219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1"/>
      <c r="CD10" s="241"/>
      <c r="CE10" s="241"/>
      <c r="CF10" s="241"/>
      <c r="CG10" s="241"/>
      <c r="CH10" s="241"/>
      <c r="CI10" s="241"/>
      <c r="CJ10" s="241"/>
      <c r="CK10" s="241"/>
      <c r="CL10" s="241"/>
      <c r="CM10" s="241"/>
      <c r="CN10" s="241"/>
      <c r="CO10" s="241"/>
      <c r="CP10" s="241"/>
      <c r="CQ10" s="241"/>
      <c r="CR10" s="241"/>
      <c r="CS10" s="241"/>
      <c r="CT10" s="241"/>
      <c r="CU10" s="241"/>
      <c r="CV10" s="241"/>
      <c r="CW10" s="241"/>
      <c r="CX10" s="241"/>
      <c r="CY10" s="241"/>
      <c r="CZ10" s="241"/>
      <c r="DA10" s="241"/>
      <c r="DB10" s="241"/>
    </row>
    <row r="11" spans="1:112" x14ac:dyDescent="0.3">
      <c r="A11" s="197" t="s">
        <v>220</v>
      </c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H11" s="70"/>
    </row>
    <row r="12" spans="1:112" ht="27.6" customHeight="1" x14ac:dyDescent="0.3">
      <c r="A12" s="204" t="s">
        <v>372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</row>
    <row r="13" spans="1:112" ht="11.1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96" t="s">
        <v>5</v>
      </c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196"/>
      <c r="CC13" s="196"/>
      <c r="CD13" s="196"/>
      <c r="CE13" s="196"/>
      <c r="CF13" s="196"/>
      <c r="CG13" s="196"/>
      <c r="CH13" s="196"/>
      <c r="CI13" s="196"/>
      <c r="CJ13" s="196"/>
      <c r="CK13" s="196"/>
      <c r="CL13" s="196"/>
      <c r="CM13" s="196"/>
      <c r="CN13" s="196"/>
      <c r="CO13" s="196"/>
      <c r="CP13" s="196"/>
      <c r="CQ13" s="196"/>
      <c r="CR13" s="196"/>
      <c r="CS13" s="196"/>
      <c r="CT13" s="196"/>
      <c r="CU13" s="196"/>
      <c r="CV13" s="196"/>
      <c r="CW13" s="196"/>
      <c r="CX13" s="196"/>
      <c r="CY13" s="196"/>
      <c r="CZ13" s="196"/>
      <c r="DA13" s="196"/>
      <c r="DB13" s="196"/>
    </row>
    <row r="14" spans="1:112" ht="30" customHeight="1" x14ac:dyDescent="0.3">
      <c r="A14" s="205" t="s">
        <v>369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6" t="str">
        <f>CONCATENATE(ПОДПИСИ!B8," ",ПОДПИСИ!C8)</f>
        <v>Производитель работ ООО «Энергострим» Курбатов А.В.</v>
      </c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06"/>
      <c r="CC14" s="206"/>
      <c r="CD14" s="206"/>
      <c r="CE14" s="206"/>
      <c r="CF14" s="206"/>
      <c r="CG14" s="206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6"/>
      <c r="CU14" s="206"/>
      <c r="CV14" s="206"/>
      <c r="CW14" s="206"/>
      <c r="CX14" s="206"/>
      <c r="CY14" s="206"/>
      <c r="CZ14" s="206"/>
      <c r="DA14" s="206"/>
      <c r="DB14" s="206"/>
    </row>
    <row r="15" spans="1:112" ht="11.1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/>
      <c r="AG15" s="11"/>
      <c r="AH15" s="11"/>
      <c r="AI15" s="11"/>
      <c r="AJ15" s="11"/>
      <c r="AK15" s="11"/>
      <c r="AL15" s="11"/>
      <c r="AM15" s="11"/>
      <c r="AN15" s="11"/>
      <c r="AO15" s="11"/>
      <c r="AP15" s="196" t="s">
        <v>5</v>
      </c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  <c r="BF15" s="196"/>
      <c r="BG15" s="196"/>
      <c r="BH15" s="196"/>
      <c r="BI15" s="196"/>
      <c r="BJ15" s="196"/>
      <c r="BK15" s="196"/>
      <c r="BL15" s="196"/>
      <c r="BM15" s="196"/>
      <c r="BN15" s="196"/>
      <c r="BO15" s="196"/>
      <c r="BP15" s="196"/>
      <c r="BQ15" s="196"/>
      <c r="BR15" s="196"/>
      <c r="BS15" s="196"/>
      <c r="BT15" s="196"/>
      <c r="BU15" s="196"/>
      <c r="BV15" s="196"/>
      <c r="BW15" s="196"/>
      <c r="BX15" s="196"/>
      <c r="BY15" s="196"/>
      <c r="BZ15" s="196"/>
      <c r="CA15" s="196"/>
      <c r="CB15" s="196"/>
      <c r="CC15" s="196"/>
      <c r="CD15" s="196"/>
      <c r="CE15" s="196"/>
      <c r="CF15" s="196"/>
      <c r="CG15" s="196"/>
      <c r="CH15" s="196"/>
      <c r="CI15" s="196"/>
      <c r="CJ15" s="196"/>
      <c r="CK15" s="196"/>
      <c r="CL15" s="196"/>
      <c r="CM15" s="196"/>
      <c r="CN15" s="196"/>
      <c r="CO15" s="196"/>
      <c r="CP15" s="196"/>
      <c r="CQ15" s="196"/>
      <c r="CR15" s="196"/>
      <c r="CS15" s="196"/>
      <c r="CT15" s="196"/>
      <c r="CU15" s="196"/>
      <c r="CV15" s="196"/>
      <c r="CW15" s="196"/>
      <c r="CX15" s="196"/>
      <c r="CY15" s="196"/>
      <c r="CZ15" s="196"/>
      <c r="DA15" s="196"/>
      <c r="DB15" s="196"/>
    </row>
    <row r="16" spans="1:112" ht="41.4" customHeight="1" x14ac:dyDescent="0.3">
      <c r="A16" s="205" t="s">
        <v>373</v>
      </c>
      <c r="B16" s="205"/>
      <c r="C16" s="205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7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Q16" s="207"/>
      <c r="AR16" s="207"/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7"/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7"/>
      <c r="BV16" s="207"/>
      <c r="BW16" s="207"/>
      <c r="BX16" s="207"/>
      <c r="BY16" s="207"/>
      <c r="BZ16" s="207"/>
      <c r="CA16" s="207"/>
      <c r="CB16" s="207"/>
      <c r="CC16" s="207"/>
      <c r="CD16" s="207"/>
      <c r="CE16" s="207"/>
      <c r="CF16" s="207"/>
      <c r="CG16" s="207"/>
      <c r="CH16" s="207"/>
      <c r="CI16" s="207"/>
      <c r="CJ16" s="207"/>
      <c r="CK16" s="207"/>
      <c r="CL16" s="207"/>
      <c r="CM16" s="207"/>
      <c r="CN16" s="207"/>
      <c r="CO16" s="207"/>
      <c r="CP16" s="207"/>
      <c r="CQ16" s="207"/>
      <c r="CR16" s="207"/>
      <c r="CS16" s="207"/>
      <c r="CT16" s="207"/>
      <c r="CU16" s="207"/>
      <c r="CV16" s="207"/>
      <c r="CW16" s="207"/>
      <c r="CX16" s="207"/>
      <c r="CY16" s="207"/>
      <c r="CZ16" s="207"/>
      <c r="DA16" s="207"/>
      <c r="DB16" s="207"/>
    </row>
    <row r="17" spans="1:112" ht="11.1" customHeight="1" x14ac:dyDescent="0.3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196" t="s">
        <v>5</v>
      </c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  <c r="BS17" s="196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196"/>
      <c r="CE17" s="196"/>
      <c r="CF17" s="196"/>
      <c r="CG17" s="196"/>
      <c r="CH17" s="196"/>
      <c r="CI17" s="196"/>
      <c r="CJ17" s="196"/>
      <c r="CK17" s="196"/>
      <c r="CL17" s="196"/>
      <c r="CM17" s="196"/>
      <c r="CN17" s="196"/>
      <c r="CO17" s="196"/>
      <c r="CP17" s="196"/>
      <c r="CQ17" s="196"/>
      <c r="CR17" s="196"/>
      <c r="CS17" s="196"/>
      <c r="CT17" s="196"/>
      <c r="CU17" s="196"/>
      <c r="CV17" s="196"/>
      <c r="CW17" s="196"/>
      <c r="CX17" s="196"/>
      <c r="CY17" s="196"/>
      <c r="CZ17" s="196"/>
      <c r="DA17" s="196"/>
      <c r="DB17" s="196"/>
    </row>
    <row r="18" spans="1:112" ht="15.6" x14ac:dyDescent="0.3">
      <c r="A18" s="287" t="str">
        <f>CONCATENATE("в том, что с «",ФОРМА!E14,"» ",ФОРМА!F14," ",ФОРМА!G14,"г. по «",ФОРМА!E14,"» ",ФОРМА!F14," ",ФОРМА!G14,"г.")</f>
        <v>в том, что с «14» ноября 2024г. по «14» ноября 2024г.</v>
      </c>
      <c r="B18" s="287"/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D18" s="8"/>
      <c r="DE18" s="7"/>
      <c r="DF18" s="7"/>
    </row>
    <row r="19" spans="1:112" ht="11.1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D19" s="8"/>
      <c r="DE19" s="7"/>
      <c r="DF19" s="7"/>
      <c r="DH19" s="70"/>
    </row>
    <row r="20" spans="1:112" ht="15.6" x14ac:dyDescent="0.3">
      <c r="A20" s="300" t="str">
        <f>ФОРМА!B4</f>
        <v>ООО "ЭНЕРГОСТРИМ"</v>
      </c>
      <c r="B20" s="300"/>
      <c r="C20" s="300"/>
      <c r="D20" s="300"/>
      <c r="E20" s="300"/>
      <c r="F20" s="300"/>
      <c r="G20" s="300"/>
      <c r="H20" s="300"/>
      <c r="I20" s="300"/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300"/>
      <c r="U20" s="300"/>
      <c r="V20" s="300"/>
      <c r="W20" s="300"/>
      <c r="X20" s="300"/>
      <c r="Y20" s="300"/>
      <c r="Z20" s="300"/>
      <c r="AA20" s="300"/>
      <c r="AB20" s="300"/>
      <c r="AC20" s="300"/>
      <c r="AD20" s="300"/>
      <c r="AE20" s="300"/>
      <c r="AF20" s="300"/>
      <c r="AG20" s="300"/>
      <c r="AH20" s="300"/>
      <c r="AI20" s="300"/>
      <c r="AJ20" s="300"/>
      <c r="AK20" s="300"/>
      <c r="AL20" s="300"/>
      <c r="AM20" s="300"/>
      <c r="AN20" s="300"/>
      <c r="AO20" s="300"/>
      <c r="AP20" s="300"/>
      <c r="AQ20" s="300"/>
      <c r="AR20" s="300"/>
      <c r="AS20" s="300"/>
      <c r="AT20" s="300"/>
      <c r="AU20" s="300"/>
      <c r="AV20" s="300"/>
      <c r="AW20" s="300"/>
      <c r="AX20" s="300"/>
      <c r="AY20" s="300"/>
      <c r="AZ20" s="300"/>
      <c r="BA20" s="300"/>
      <c r="BB20" s="300"/>
      <c r="BC20" s="300"/>
      <c r="BD20" s="300"/>
      <c r="BE20" s="300"/>
      <c r="BF20" s="300"/>
      <c r="BG20" s="300"/>
      <c r="BH20" s="300"/>
      <c r="BI20" s="300"/>
      <c r="BJ20" s="300"/>
      <c r="BK20" s="300"/>
      <c r="BL20" s="300"/>
      <c r="BM20" s="300"/>
      <c r="BN20" s="300"/>
      <c r="BO20" s="300"/>
      <c r="BP20" s="300"/>
      <c r="BQ20" s="300"/>
      <c r="BR20" s="300"/>
      <c r="BS20" s="300"/>
      <c r="BT20" s="300"/>
      <c r="BU20" s="300"/>
      <c r="BV20" s="300"/>
      <c r="BW20" s="300"/>
      <c r="BX20" s="300"/>
      <c r="BY20" s="300"/>
      <c r="BZ20" s="300"/>
      <c r="CA20" s="300"/>
      <c r="CB20" s="300"/>
      <c r="CC20" s="300"/>
      <c r="CD20" s="300"/>
      <c r="CE20" s="300"/>
      <c r="CF20" s="300"/>
      <c r="CG20" s="300"/>
      <c r="CH20" s="300"/>
      <c r="CI20" s="300"/>
      <c r="CJ20" s="300"/>
      <c r="CK20" s="300"/>
      <c r="CL20" s="300"/>
      <c r="CM20" s="300"/>
      <c r="CN20" s="300"/>
      <c r="CO20" s="300"/>
      <c r="CP20" s="300"/>
      <c r="CQ20" s="300"/>
      <c r="CR20" s="300"/>
      <c r="CS20" s="300"/>
      <c r="CT20" s="300"/>
      <c r="CU20" s="300"/>
      <c r="CV20" s="300"/>
      <c r="CW20" s="300"/>
      <c r="CX20" s="300"/>
      <c r="CY20" s="300"/>
      <c r="CZ20" s="300"/>
      <c r="DA20" s="300"/>
      <c r="DB20" s="300"/>
      <c r="DD20" s="8"/>
      <c r="DE20" s="7"/>
      <c r="DF20" s="7"/>
      <c r="DH20" s="70"/>
    </row>
    <row r="21" spans="1:112" ht="11.1" customHeight="1" x14ac:dyDescent="0.3">
      <c r="A21" s="212" t="s">
        <v>221</v>
      </c>
      <c r="B21" s="212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2"/>
      <c r="CP21" s="212"/>
      <c r="CQ21" s="212"/>
      <c r="CR21" s="212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D21" s="8"/>
      <c r="DE21" s="7"/>
      <c r="DF21" s="7"/>
      <c r="DH21" s="70"/>
    </row>
    <row r="22" spans="1:112" ht="3.75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D22" s="8"/>
      <c r="DE22" s="7"/>
      <c r="DF22" s="7"/>
      <c r="DH22" s="70"/>
    </row>
    <row r="23" spans="1:112" ht="16.5" customHeight="1" x14ac:dyDescent="0.3">
      <c r="A23" s="282" t="s">
        <v>116</v>
      </c>
      <c r="B23" s="282"/>
      <c r="C23" s="282"/>
      <c r="D23" s="282"/>
      <c r="E23" s="282"/>
      <c r="F23" s="282"/>
      <c r="G23" s="282" t="s">
        <v>167</v>
      </c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  <c r="AA23" s="282"/>
      <c r="AB23" s="282"/>
      <c r="AC23" s="282"/>
      <c r="AD23" s="282"/>
      <c r="AE23" s="282"/>
      <c r="AF23" s="282"/>
      <c r="AG23" s="282" t="s">
        <v>168</v>
      </c>
      <c r="AH23" s="282"/>
      <c r="AI23" s="282"/>
      <c r="AJ23" s="282"/>
      <c r="AK23" s="282"/>
      <c r="AL23" s="282"/>
      <c r="AM23" s="282"/>
      <c r="AN23" s="282"/>
      <c r="AO23" s="282"/>
      <c r="AP23" s="282"/>
      <c r="AQ23" s="282" t="s">
        <v>218</v>
      </c>
      <c r="AR23" s="282"/>
      <c r="AS23" s="282"/>
      <c r="AT23" s="282"/>
      <c r="AU23" s="282"/>
      <c r="AV23" s="282"/>
      <c r="AW23" s="282"/>
      <c r="AX23" s="282"/>
      <c r="AY23" s="282"/>
      <c r="AZ23" s="282"/>
      <c r="BA23" s="282"/>
      <c r="BB23" s="282"/>
      <c r="BC23" s="282"/>
      <c r="BD23" s="282"/>
      <c r="BE23" s="282"/>
      <c r="BF23" s="282"/>
      <c r="BG23" s="282"/>
      <c r="BH23" s="282"/>
      <c r="BI23" s="282"/>
      <c r="BJ23" s="282"/>
      <c r="BK23" s="282" t="s">
        <v>217</v>
      </c>
      <c r="BL23" s="282"/>
      <c r="BM23" s="282"/>
      <c r="BN23" s="282"/>
      <c r="BO23" s="282"/>
      <c r="BP23" s="282"/>
      <c r="BQ23" s="282"/>
      <c r="BR23" s="282"/>
      <c r="BS23" s="282"/>
      <c r="BT23" s="282"/>
      <c r="BU23" s="282"/>
      <c r="BV23" s="282"/>
      <c r="BW23" s="282"/>
      <c r="BX23" s="282"/>
      <c r="BY23" s="282"/>
      <c r="BZ23" s="282"/>
      <c r="CA23" s="282"/>
      <c r="CB23" s="282"/>
      <c r="CC23" s="282"/>
      <c r="CD23" s="282"/>
      <c r="CE23" s="282"/>
      <c r="CF23" s="282"/>
      <c r="CG23" s="282"/>
      <c r="CH23" s="282"/>
      <c r="CI23" s="282"/>
      <c r="CJ23" s="282"/>
      <c r="CK23" s="282"/>
      <c r="CL23" s="282"/>
      <c r="CM23" s="282"/>
      <c r="CN23" s="282"/>
      <c r="CO23" s="282"/>
      <c r="CP23" s="282"/>
      <c r="CQ23" s="282"/>
      <c r="CR23" s="282"/>
      <c r="CS23" s="282"/>
      <c r="CT23" s="282"/>
      <c r="CU23" s="282"/>
      <c r="CV23" s="282"/>
      <c r="CW23" s="282"/>
      <c r="CX23" s="282"/>
      <c r="CY23" s="282"/>
      <c r="CZ23" s="282"/>
      <c r="DA23" s="282"/>
      <c r="DB23" s="282"/>
      <c r="DD23" s="420" t="s">
        <v>455</v>
      </c>
      <c r="DE23" s="7"/>
      <c r="DF23" s="7"/>
      <c r="DH23" s="70"/>
    </row>
    <row r="24" spans="1:112" ht="18.75" customHeight="1" x14ac:dyDescent="0.3">
      <c r="A24" s="282"/>
      <c r="B24" s="282"/>
      <c r="C24" s="282"/>
      <c r="D24" s="282"/>
      <c r="E24" s="282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  <c r="AA24" s="282"/>
      <c r="AB24" s="282"/>
      <c r="AC24" s="282"/>
      <c r="AD24" s="282"/>
      <c r="AE24" s="282"/>
      <c r="AF24" s="282"/>
      <c r="AG24" s="282"/>
      <c r="AH24" s="282"/>
      <c r="AI24" s="282"/>
      <c r="AJ24" s="282"/>
      <c r="AK24" s="282"/>
      <c r="AL24" s="282"/>
      <c r="AM24" s="282"/>
      <c r="AN24" s="282"/>
      <c r="AO24" s="282"/>
      <c r="AP24" s="282"/>
      <c r="AQ24" s="282"/>
      <c r="AR24" s="282"/>
      <c r="AS24" s="282"/>
      <c r="AT24" s="282"/>
      <c r="AU24" s="282"/>
      <c r="AV24" s="282"/>
      <c r="AW24" s="282"/>
      <c r="AX24" s="282"/>
      <c r="AY24" s="282"/>
      <c r="AZ24" s="282"/>
      <c r="BA24" s="282"/>
      <c r="BB24" s="282"/>
      <c r="BC24" s="282"/>
      <c r="BD24" s="282"/>
      <c r="BE24" s="282"/>
      <c r="BF24" s="282"/>
      <c r="BG24" s="282"/>
      <c r="BH24" s="282"/>
      <c r="BI24" s="282"/>
      <c r="BJ24" s="282"/>
      <c r="BK24" s="282" t="s">
        <v>162</v>
      </c>
      <c r="BL24" s="282"/>
      <c r="BM24" s="282"/>
      <c r="BN24" s="282"/>
      <c r="BO24" s="282"/>
      <c r="BP24" s="282"/>
      <c r="BQ24" s="282"/>
      <c r="BR24" s="282"/>
      <c r="BS24" s="282"/>
      <c r="BT24" s="282"/>
      <c r="BU24" s="282"/>
      <c r="BV24" s="282"/>
      <c r="BW24" s="282"/>
      <c r="BX24" s="282"/>
      <c r="BY24" s="282"/>
      <c r="BZ24" s="282"/>
      <c r="CA24" s="282"/>
      <c r="CB24" s="282"/>
      <c r="CC24" s="282"/>
      <c r="CD24" s="282"/>
      <c r="CE24" s="282"/>
      <c r="CF24" s="282"/>
      <c r="CG24" s="282" t="s">
        <v>175</v>
      </c>
      <c r="CH24" s="282"/>
      <c r="CI24" s="282"/>
      <c r="CJ24" s="282"/>
      <c r="CK24" s="282"/>
      <c r="CL24" s="282"/>
      <c r="CM24" s="282"/>
      <c r="CN24" s="282"/>
      <c r="CO24" s="282"/>
      <c r="CP24" s="282"/>
      <c r="CQ24" s="282"/>
      <c r="CR24" s="282"/>
      <c r="CS24" s="282"/>
      <c r="CT24" s="282"/>
      <c r="CU24" s="282"/>
      <c r="CV24" s="282"/>
      <c r="CW24" s="282"/>
      <c r="CX24" s="282"/>
      <c r="CY24" s="282"/>
      <c r="CZ24" s="282"/>
      <c r="DA24" s="282"/>
      <c r="DB24" s="282"/>
      <c r="DD24" s="420"/>
      <c r="DE24" s="7"/>
      <c r="DF24" s="7"/>
      <c r="DH24" s="70"/>
    </row>
    <row r="25" spans="1:112" ht="57.6" customHeight="1" x14ac:dyDescent="0.3">
      <c r="A25" s="289">
        <f>'Приложение 1 к ППИ'!A8</f>
        <v>1</v>
      </c>
      <c r="B25" s="289"/>
      <c r="C25" s="289"/>
      <c r="D25" s="289"/>
      <c r="E25" s="289"/>
      <c r="F25" s="289"/>
      <c r="G25" s="289" t="str">
        <f>'Приложение 1 к ППИ'!G8</f>
        <v>СПб, г. Зеленогорск, д. 506 Монтаж в кабельном киоске</v>
      </c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 t="str">
        <f>'Приложение 1 к ППИ'!AG8</f>
        <v>Курортный РЭС</v>
      </c>
      <c r="AH25" s="289"/>
      <c r="AI25" s="289"/>
      <c r="AJ25" s="289"/>
      <c r="AK25" s="289"/>
      <c r="AL25" s="289"/>
      <c r="AM25" s="289"/>
      <c r="AN25" s="289"/>
      <c r="AO25" s="289"/>
      <c r="AP25" s="289"/>
      <c r="AQ25" s="289" t="str">
        <f>ФОРМА!D20</f>
        <v>ГУП "Водоканал"</v>
      </c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 t="str">
        <f>ФОРМА!B20</f>
        <v>НАРТИС-И3СО-SP31-А1R1-230-5-100A-SN-RF433/1-P1-EHKMOQ1V3-D</v>
      </c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89"/>
      <c r="CD25" s="289"/>
      <c r="CE25" s="289"/>
      <c r="CF25" s="289"/>
      <c r="CG25" s="299" t="str">
        <f>ФОРМА!C20</f>
        <v>023240077933</v>
      </c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D25" s="8">
        <f>IF(AQ25=0,0,1)</f>
        <v>1</v>
      </c>
      <c r="DE25" s="7"/>
      <c r="DF25" s="7"/>
      <c r="DH25" s="70"/>
    </row>
    <row r="26" spans="1:112" ht="54" customHeight="1" x14ac:dyDescent="0.3">
      <c r="A26" s="289">
        <f>'Приложение 1 к ППИ'!A9</f>
        <v>2</v>
      </c>
      <c r="B26" s="289"/>
      <c r="C26" s="289"/>
      <c r="D26" s="289"/>
      <c r="E26" s="289"/>
      <c r="F26" s="289"/>
      <c r="G26" s="289" t="str">
        <f>'Приложение 1 к ППИ'!G9</f>
        <v>СПб, г. Зеленогорск, д. 506 Монтаж в кабельном киоске</v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 t="str">
        <f>'Приложение 1 к ППИ'!AG9</f>
        <v>Курортный РЭС</v>
      </c>
      <c r="AH26" s="289"/>
      <c r="AI26" s="289"/>
      <c r="AJ26" s="289"/>
      <c r="AK26" s="289"/>
      <c r="AL26" s="289"/>
      <c r="AM26" s="289"/>
      <c r="AN26" s="289"/>
      <c r="AO26" s="289"/>
      <c r="AP26" s="289"/>
      <c r="AQ26" s="289" t="str">
        <f>ФОРМА!D21</f>
        <v>ГУП "Водоканал"</v>
      </c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 t="str">
        <f>ФОРМА!B21</f>
        <v>НАРТИС-И3СО-SP31-А1R1-230-5-100A-SN-RF433/1-P1-EHKMOQ1V3-D</v>
      </c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99" t="str">
        <f>ФОРМА!C21</f>
        <v>023240076902</v>
      </c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D26" s="8">
        <f t="shared" ref="DD26:DD45" si="0">IF(AQ26=0,0,1)</f>
        <v>1</v>
      </c>
      <c r="DE26" s="7"/>
      <c r="DF26" s="7"/>
      <c r="DH26" s="70"/>
    </row>
    <row r="27" spans="1:112" ht="56.25" hidden="1" customHeight="1" x14ac:dyDescent="0.3">
      <c r="A27" s="289">
        <f>'Приложение 1 к ППИ'!A10</f>
        <v>3</v>
      </c>
      <c r="B27" s="289"/>
      <c r="C27" s="289"/>
      <c r="D27" s="289"/>
      <c r="E27" s="289"/>
      <c r="F27" s="289"/>
      <c r="G27" s="289" t="str">
        <f>'Приложение 1 к ППИ'!G10</f>
        <v>СПб, г. Зеленогорск, д. 506 Монтаж в кабельном киоске</v>
      </c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 t="str">
        <f>'Приложение 1 к ППИ'!AG10</f>
        <v>Курортный РЭС</v>
      </c>
      <c r="AH27" s="289"/>
      <c r="AI27" s="289"/>
      <c r="AJ27" s="289"/>
      <c r="AK27" s="289"/>
      <c r="AL27" s="289"/>
      <c r="AM27" s="289"/>
      <c r="AN27" s="289"/>
      <c r="AO27" s="289"/>
      <c r="AP27" s="289"/>
      <c r="AQ27" s="289">
        <f>ФОРМА!D22</f>
        <v>0</v>
      </c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>
        <f>ФОРМА!B22</f>
        <v>0</v>
      </c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89"/>
      <c r="CD27" s="289"/>
      <c r="CE27" s="289"/>
      <c r="CF27" s="289"/>
      <c r="CG27" s="299">
        <f>ФОРМА!C22</f>
        <v>0</v>
      </c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D27" s="8">
        <f t="shared" si="0"/>
        <v>0</v>
      </c>
      <c r="DE27" s="7"/>
      <c r="DF27" s="7"/>
      <c r="DH27" s="70"/>
    </row>
    <row r="28" spans="1:112" ht="56.25" hidden="1" customHeight="1" x14ac:dyDescent="0.3">
      <c r="A28" s="289">
        <f>'Приложение 1 к ППИ'!A11</f>
        <v>4</v>
      </c>
      <c r="B28" s="289"/>
      <c r="C28" s="289"/>
      <c r="D28" s="289"/>
      <c r="E28" s="289"/>
      <c r="F28" s="289"/>
      <c r="G28" s="289" t="str">
        <f>'Приложение 1 к ППИ'!G11</f>
        <v>СПб, г. Зеленогорск, д. 506 Монтаж в кабельном киоске</v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 t="str">
        <f>'Приложение 1 к ППИ'!AG11</f>
        <v>Курортный РЭС</v>
      </c>
      <c r="AH28" s="289"/>
      <c r="AI28" s="289"/>
      <c r="AJ28" s="289"/>
      <c r="AK28" s="289"/>
      <c r="AL28" s="289"/>
      <c r="AM28" s="289"/>
      <c r="AN28" s="289"/>
      <c r="AO28" s="289"/>
      <c r="AP28" s="289"/>
      <c r="AQ28" s="289">
        <f>ФОРМА!D23</f>
        <v>0</v>
      </c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>
        <f>ФОРМА!B23</f>
        <v>0</v>
      </c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89"/>
      <c r="CD28" s="289"/>
      <c r="CE28" s="289"/>
      <c r="CF28" s="289"/>
      <c r="CG28" s="299">
        <f>ФОРМА!C23</f>
        <v>0</v>
      </c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D28" s="8">
        <f t="shared" si="0"/>
        <v>0</v>
      </c>
      <c r="DE28" s="7"/>
      <c r="DF28" s="7"/>
      <c r="DH28" s="70"/>
    </row>
    <row r="29" spans="1:112" ht="56.25" hidden="1" customHeight="1" x14ac:dyDescent="0.3">
      <c r="A29" s="289">
        <f>'Приложение 1 к ППИ'!A12</f>
        <v>5</v>
      </c>
      <c r="B29" s="289"/>
      <c r="C29" s="289"/>
      <c r="D29" s="289"/>
      <c r="E29" s="289"/>
      <c r="F29" s="289"/>
      <c r="G29" s="289" t="str">
        <f>'Приложение 1 к ППИ'!G12</f>
        <v>СПб, г. Зеленогорск, д. 506 Монтаж в кабельном киоске</v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 t="str">
        <f>'Приложение 1 к ППИ'!AG12</f>
        <v>Курортный РЭС</v>
      </c>
      <c r="AH29" s="289"/>
      <c r="AI29" s="289"/>
      <c r="AJ29" s="289"/>
      <c r="AK29" s="289"/>
      <c r="AL29" s="289"/>
      <c r="AM29" s="289"/>
      <c r="AN29" s="289"/>
      <c r="AO29" s="289"/>
      <c r="AP29" s="289"/>
      <c r="AQ29" s="289">
        <f>ФОРМА!D24</f>
        <v>0</v>
      </c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>
        <f>ФОРМА!B24</f>
        <v>0</v>
      </c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99">
        <f>ФОРМА!C24</f>
        <v>0</v>
      </c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D29" s="8">
        <f t="shared" si="0"/>
        <v>0</v>
      </c>
      <c r="DE29" s="7"/>
      <c r="DF29" s="7"/>
      <c r="DH29" s="70"/>
    </row>
    <row r="30" spans="1:112" ht="56.25" hidden="1" customHeight="1" x14ac:dyDescent="0.3">
      <c r="A30" s="289">
        <f>'Приложение 1 к ППИ'!A13</f>
        <v>6</v>
      </c>
      <c r="B30" s="289"/>
      <c r="C30" s="289"/>
      <c r="D30" s="289"/>
      <c r="E30" s="289"/>
      <c r="F30" s="289"/>
      <c r="G30" s="289" t="str">
        <f>'Приложение 1 к ППИ'!G13</f>
        <v>СПб, г. Зеленогорск, д. 506 Монтаж в кабельном киоске</v>
      </c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 t="str">
        <f>'Приложение 1 к ППИ'!AG13</f>
        <v>Курортный РЭС</v>
      </c>
      <c r="AH30" s="289"/>
      <c r="AI30" s="289"/>
      <c r="AJ30" s="289"/>
      <c r="AK30" s="289"/>
      <c r="AL30" s="289"/>
      <c r="AM30" s="289"/>
      <c r="AN30" s="289"/>
      <c r="AO30" s="289"/>
      <c r="AP30" s="289"/>
      <c r="AQ30" s="289">
        <f>ФОРМА!D25</f>
        <v>0</v>
      </c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>
        <f>ФОРМА!B25</f>
        <v>0</v>
      </c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89"/>
      <c r="CD30" s="289"/>
      <c r="CE30" s="289"/>
      <c r="CF30" s="289"/>
      <c r="CG30" s="299">
        <f>ФОРМА!C25</f>
        <v>0</v>
      </c>
      <c r="CH30" s="289"/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  <c r="DD30" s="8">
        <f t="shared" si="0"/>
        <v>0</v>
      </c>
      <c r="DE30" s="7"/>
      <c r="DF30" s="7"/>
      <c r="DH30" s="70"/>
    </row>
    <row r="31" spans="1:112" ht="56.25" hidden="1" customHeight="1" x14ac:dyDescent="0.3">
      <c r="A31" s="289">
        <f>'Приложение 1 к ППИ'!A14</f>
        <v>7</v>
      </c>
      <c r="B31" s="289"/>
      <c r="C31" s="289"/>
      <c r="D31" s="289"/>
      <c r="E31" s="289"/>
      <c r="F31" s="289"/>
      <c r="G31" s="289" t="str">
        <f>'Приложение 1 к ППИ'!G14</f>
        <v>СПб, г. Зеленогорск, д. 506 Монтаж в кабельном киоске</v>
      </c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 t="str">
        <f>'Приложение 1 к ППИ'!AG14</f>
        <v>Курортный РЭС</v>
      </c>
      <c r="AH31" s="289"/>
      <c r="AI31" s="289"/>
      <c r="AJ31" s="289"/>
      <c r="AK31" s="289"/>
      <c r="AL31" s="289"/>
      <c r="AM31" s="289"/>
      <c r="AN31" s="289"/>
      <c r="AO31" s="289"/>
      <c r="AP31" s="289"/>
      <c r="AQ31" s="289">
        <f>ФОРМА!D26</f>
        <v>0</v>
      </c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>
        <f>ФОРМА!B26</f>
        <v>0</v>
      </c>
      <c r="BL31" s="289"/>
      <c r="BM31" s="289"/>
      <c r="BN31" s="289"/>
      <c r="BO31" s="289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89"/>
      <c r="CD31" s="289"/>
      <c r="CE31" s="289"/>
      <c r="CF31" s="289"/>
      <c r="CG31" s="299">
        <f>ФОРМА!C26</f>
        <v>0</v>
      </c>
      <c r="CH31" s="289"/>
      <c r="CI31" s="289"/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D31" s="8">
        <f t="shared" si="0"/>
        <v>0</v>
      </c>
      <c r="DE31" s="7"/>
      <c r="DF31" s="7"/>
      <c r="DH31" s="70"/>
    </row>
    <row r="32" spans="1:112" ht="56.25" hidden="1" customHeight="1" x14ac:dyDescent="0.3">
      <c r="A32" s="289">
        <f>'Приложение 1 к ППИ'!A15</f>
        <v>8</v>
      </c>
      <c r="B32" s="289"/>
      <c r="C32" s="289"/>
      <c r="D32" s="289"/>
      <c r="E32" s="289"/>
      <c r="F32" s="289"/>
      <c r="G32" s="289" t="str">
        <f>'Приложение 1 к ППИ'!G15</f>
        <v>СПб, г. Зеленогорск, д. 506 Монтаж в кабельном киоске</v>
      </c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 t="str">
        <f>'Приложение 1 к ППИ'!AG15</f>
        <v>Курортный РЭС</v>
      </c>
      <c r="AH32" s="289"/>
      <c r="AI32" s="289"/>
      <c r="AJ32" s="289"/>
      <c r="AK32" s="289"/>
      <c r="AL32" s="289"/>
      <c r="AM32" s="289"/>
      <c r="AN32" s="289"/>
      <c r="AO32" s="289"/>
      <c r="AP32" s="289"/>
      <c r="AQ32" s="289">
        <f>ФОРМА!D27</f>
        <v>0</v>
      </c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>
        <f>ФОРМА!B27</f>
        <v>0</v>
      </c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89"/>
      <c r="CD32" s="289"/>
      <c r="CE32" s="289"/>
      <c r="CF32" s="289"/>
      <c r="CG32" s="299">
        <f>ФОРМА!C27</f>
        <v>0</v>
      </c>
      <c r="CH32" s="289"/>
      <c r="CI32" s="289"/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D32" s="8">
        <f t="shared" si="0"/>
        <v>0</v>
      </c>
      <c r="DE32" s="7"/>
      <c r="DF32" s="7"/>
      <c r="DH32" s="70"/>
    </row>
    <row r="33" spans="1:112" ht="56.25" hidden="1" customHeight="1" x14ac:dyDescent="0.3">
      <c r="A33" s="289">
        <f>'Приложение 1 к ППИ'!A16</f>
        <v>9</v>
      </c>
      <c r="B33" s="289"/>
      <c r="C33" s="289"/>
      <c r="D33" s="289"/>
      <c r="E33" s="289"/>
      <c r="F33" s="289"/>
      <c r="G33" s="289" t="str">
        <f>'Приложение 1 к ППИ'!G16</f>
        <v>СПб, г. Зеленогорск, д. 506 Монтаж в кабельном киоске</v>
      </c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 t="str">
        <f>'Приложение 1 к ППИ'!AG16</f>
        <v>Курортный РЭС</v>
      </c>
      <c r="AH33" s="289"/>
      <c r="AI33" s="289"/>
      <c r="AJ33" s="289"/>
      <c r="AK33" s="289"/>
      <c r="AL33" s="289"/>
      <c r="AM33" s="289"/>
      <c r="AN33" s="289"/>
      <c r="AO33" s="289"/>
      <c r="AP33" s="289"/>
      <c r="AQ33" s="289">
        <f>ФОРМА!D28</f>
        <v>0</v>
      </c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>
        <f>ФОРМА!B28</f>
        <v>0</v>
      </c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89"/>
      <c r="CD33" s="289"/>
      <c r="CE33" s="289"/>
      <c r="CF33" s="289"/>
      <c r="CG33" s="299">
        <f>ФОРМА!C28</f>
        <v>0</v>
      </c>
      <c r="CH33" s="289"/>
      <c r="CI33" s="289"/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D33" s="8">
        <f t="shared" si="0"/>
        <v>0</v>
      </c>
      <c r="DE33" s="7"/>
      <c r="DF33" s="7"/>
      <c r="DH33" s="70"/>
    </row>
    <row r="34" spans="1:112" ht="56.25" hidden="1" customHeight="1" x14ac:dyDescent="0.3">
      <c r="A34" s="289">
        <f>'Приложение 1 к ППИ'!A17</f>
        <v>10</v>
      </c>
      <c r="B34" s="289"/>
      <c r="C34" s="289"/>
      <c r="D34" s="289"/>
      <c r="E34" s="289"/>
      <c r="F34" s="289"/>
      <c r="G34" s="289" t="str">
        <f>'Приложение 1 к ППИ'!G17</f>
        <v>СПб, г. Зеленогорск, д. 506 Монтаж в кабельном киоске</v>
      </c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 t="str">
        <f>'Приложение 1 к ППИ'!AG17</f>
        <v>Курортный РЭС</v>
      </c>
      <c r="AH34" s="289"/>
      <c r="AI34" s="289"/>
      <c r="AJ34" s="289"/>
      <c r="AK34" s="289"/>
      <c r="AL34" s="289"/>
      <c r="AM34" s="289"/>
      <c r="AN34" s="289"/>
      <c r="AO34" s="289"/>
      <c r="AP34" s="289"/>
      <c r="AQ34" s="289">
        <f>ФОРМА!D29</f>
        <v>0</v>
      </c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>
        <f>ФОРМА!B29</f>
        <v>0</v>
      </c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89"/>
      <c r="CD34" s="289"/>
      <c r="CE34" s="289"/>
      <c r="CF34" s="289"/>
      <c r="CG34" s="299">
        <f>ФОРМА!C29</f>
        <v>0</v>
      </c>
      <c r="CH34" s="289"/>
      <c r="CI34" s="289"/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D34" s="8">
        <f t="shared" si="0"/>
        <v>0</v>
      </c>
      <c r="DE34" s="7"/>
      <c r="DF34" s="7"/>
      <c r="DH34" s="70"/>
    </row>
    <row r="35" spans="1:112" ht="56.25" hidden="1" customHeight="1" x14ac:dyDescent="0.3">
      <c r="A35" s="289">
        <f>'Приложение 1 к ППИ'!A18</f>
        <v>11</v>
      </c>
      <c r="B35" s="289"/>
      <c r="C35" s="289"/>
      <c r="D35" s="289"/>
      <c r="E35" s="289"/>
      <c r="F35" s="289"/>
      <c r="G35" s="289" t="str">
        <f>'Приложение 1 к ППИ'!G18</f>
        <v>СПб, г. Зеленогорск, д. 506 Монтаж в кабельном киоске</v>
      </c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 t="str">
        <f>'Приложение 1 к ППИ'!AG18</f>
        <v>Курортный РЭС</v>
      </c>
      <c r="AH35" s="289"/>
      <c r="AI35" s="289"/>
      <c r="AJ35" s="289"/>
      <c r="AK35" s="289"/>
      <c r="AL35" s="289"/>
      <c r="AM35" s="289"/>
      <c r="AN35" s="289"/>
      <c r="AO35" s="289"/>
      <c r="AP35" s="289"/>
      <c r="AQ35" s="289">
        <f>ФОРМА!D30</f>
        <v>0</v>
      </c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>
        <f>ФОРМА!B30</f>
        <v>0</v>
      </c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89"/>
      <c r="CD35" s="289"/>
      <c r="CE35" s="289"/>
      <c r="CF35" s="289"/>
      <c r="CG35" s="299">
        <f>ФОРМА!C30</f>
        <v>0</v>
      </c>
      <c r="CH35" s="289"/>
      <c r="CI35" s="289"/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D35" s="8">
        <f t="shared" si="0"/>
        <v>0</v>
      </c>
      <c r="DE35" s="7"/>
      <c r="DF35" s="7"/>
      <c r="DH35" s="70"/>
    </row>
    <row r="36" spans="1:112" ht="56.25" hidden="1" customHeight="1" x14ac:dyDescent="0.3">
      <c r="A36" s="289">
        <f>'Приложение 1 к ППИ'!A19</f>
        <v>12</v>
      </c>
      <c r="B36" s="289"/>
      <c r="C36" s="289"/>
      <c r="D36" s="289"/>
      <c r="E36" s="289"/>
      <c r="F36" s="289"/>
      <c r="G36" s="289" t="str">
        <f>'Приложение 1 к ППИ'!G19</f>
        <v>СПб, г. Зеленогорск, д. 506 Монтаж в кабельном киоске</v>
      </c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 t="str">
        <f>'Приложение 1 к ППИ'!AG19</f>
        <v>Курортный РЭС</v>
      </c>
      <c r="AH36" s="289"/>
      <c r="AI36" s="289"/>
      <c r="AJ36" s="289"/>
      <c r="AK36" s="289"/>
      <c r="AL36" s="289"/>
      <c r="AM36" s="289"/>
      <c r="AN36" s="289"/>
      <c r="AO36" s="289"/>
      <c r="AP36" s="289"/>
      <c r="AQ36" s="289">
        <f>ФОРМА!D31</f>
        <v>0</v>
      </c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>
        <f>ФОРМА!B31</f>
        <v>0</v>
      </c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89"/>
      <c r="CD36" s="289"/>
      <c r="CE36" s="289"/>
      <c r="CF36" s="289"/>
      <c r="CG36" s="299">
        <f>ФОРМА!C31</f>
        <v>0</v>
      </c>
      <c r="CH36" s="289"/>
      <c r="CI36" s="289"/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D36" s="8">
        <f t="shared" si="0"/>
        <v>0</v>
      </c>
      <c r="DE36" s="7"/>
      <c r="DF36" s="7"/>
      <c r="DH36" s="70"/>
    </row>
    <row r="37" spans="1:112" ht="56.25" hidden="1" customHeight="1" x14ac:dyDescent="0.3">
      <c r="A37" s="289">
        <f>'Приложение 1 к ППИ'!A20</f>
        <v>13</v>
      </c>
      <c r="B37" s="289"/>
      <c r="C37" s="289"/>
      <c r="D37" s="289"/>
      <c r="E37" s="289"/>
      <c r="F37" s="289"/>
      <c r="G37" s="289" t="str">
        <f>'Приложение 1 к ППИ'!G20</f>
        <v>СПб, г. Зеленогорск, д. 506 Монтаж в кабельном киоске</v>
      </c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 t="str">
        <f>'Приложение 1 к ППИ'!AG20</f>
        <v>Курортный РЭС</v>
      </c>
      <c r="AH37" s="289"/>
      <c r="AI37" s="289"/>
      <c r="AJ37" s="289"/>
      <c r="AK37" s="289"/>
      <c r="AL37" s="289"/>
      <c r="AM37" s="289"/>
      <c r="AN37" s="289"/>
      <c r="AO37" s="289"/>
      <c r="AP37" s="289"/>
      <c r="AQ37" s="289">
        <f>ФОРМА!D32</f>
        <v>0</v>
      </c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>
        <f>ФОРМА!B32</f>
        <v>0</v>
      </c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89"/>
      <c r="CD37" s="289"/>
      <c r="CE37" s="289"/>
      <c r="CF37" s="289"/>
      <c r="CG37" s="299">
        <f>ФОРМА!C32</f>
        <v>0</v>
      </c>
      <c r="CH37" s="289"/>
      <c r="CI37" s="289"/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D37" s="8">
        <f t="shared" si="0"/>
        <v>0</v>
      </c>
      <c r="DE37" s="7"/>
      <c r="DF37" s="7"/>
      <c r="DH37" s="70"/>
    </row>
    <row r="38" spans="1:112" ht="56.25" hidden="1" customHeight="1" x14ac:dyDescent="0.3">
      <c r="A38" s="289">
        <f>'Приложение 1 к ППИ'!A21</f>
        <v>14</v>
      </c>
      <c r="B38" s="289"/>
      <c r="C38" s="289"/>
      <c r="D38" s="289"/>
      <c r="E38" s="289"/>
      <c r="F38" s="289"/>
      <c r="G38" s="289" t="str">
        <f>'Приложение 1 к ППИ'!G21</f>
        <v>СПб, г. Зеленогорск, д. 506 Монтаж в кабельном киоске</v>
      </c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 t="str">
        <f>'Приложение 1 к ППИ'!AG21</f>
        <v>Курортный РЭС</v>
      </c>
      <c r="AH38" s="289"/>
      <c r="AI38" s="289"/>
      <c r="AJ38" s="289"/>
      <c r="AK38" s="289"/>
      <c r="AL38" s="289"/>
      <c r="AM38" s="289"/>
      <c r="AN38" s="289"/>
      <c r="AO38" s="289"/>
      <c r="AP38" s="289"/>
      <c r="AQ38" s="289">
        <f>ФОРМА!D33</f>
        <v>0</v>
      </c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>
        <f>ФОРМА!B33</f>
        <v>0</v>
      </c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89"/>
      <c r="CD38" s="289"/>
      <c r="CE38" s="289"/>
      <c r="CF38" s="289"/>
      <c r="CG38" s="299">
        <f>ФОРМА!C33</f>
        <v>0</v>
      </c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D38" s="8">
        <f t="shared" si="0"/>
        <v>0</v>
      </c>
      <c r="DE38" s="7"/>
      <c r="DF38" s="7"/>
      <c r="DH38" s="70"/>
    </row>
    <row r="39" spans="1:112" ht="56.25" hidden="1" customHeight="1" x14ac:dyDescent="0.3">
      <c r="A39" s="289">
        <f>'Приложение 1 к ППИ'!A22</f>
        <v>15</v>
      </c>
      <c r="B39" s="289"/>
      <c r="C39" s="289"/>
      <c r="D39" s="289"/>
      <c r="E39" s="289"/>
      <c r="F39" s="289"/>
      <c r="G39" s="289" t="str">
        <f>'Приложение 1 к ППИ'!G22</f>
        <v>СПб, г. Зеленогорск, д. 506 Монтаж в кабельном киоске</v>
      </c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 t="str">
        <f>'Приложение 1 к ППИ'!AG22</f>
        <v>Курортный РЭС</v>
      </c>
      <c r="AH39" s="289"/>
      <c r="AI39" s="289"/>
      <c r="AJ39" s="289"/>
      <c r="AK39" s="289"/>
      <c r="AL39" s="289"/>
      <c r="AM39" s="289"/>
      <c r="AN39" s="289"/>
      <c r="AO39" s="289"/>
      <c r="AP39" s="289"/>
      <c r="AQ39" s="289">
        <f>ФОРМА!D34</f>
        <v>0</v>
      </c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>
        <f>ФОРМА!B34</f>
        <v>0</v>
      </c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89"/>
      <c r="CD39" s="289"/>
      <c r="CE39" s="289"/>
      <c r="CF39" s="289"/>
      <c r="CG39" s="299">
        <f>ФОРМА!C34</f>
        <v>0</v>
      </c>
      <c r="CH39" s="289"/>
      <c r="CI39" s="289"/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D39" s="8">
        <f t="shared" si="0"/>
        <v>0</v>
      </c>
      <c r="DE39" s="7"/>
      <c r="DF39" s="7"/>
      <c r="DH39" s="70"/>
    </row>
    <row r="40" spans="1:112" ht="56.25" hidden="1" customHeight="1" x14ac:dyDescent="0.3">
      <c r="A40" s="289">
        <f>'Приложение 1 к ППИ'!A23</f>
        <v>16</v>
      </c>
      <c r="B40" s="289"/>
      <c r="C40" s="289"/>
      <c r="D40" s="289"/>
      <c r="E40" s="289"/>
      <c r="F40" s="289"/>
      <c r="G40" s="289" t="str">
        <f>'Приложение 1 к ППИ'!G23</f>
        <v>СПб, г. Зеленогорск, д. 506 Монтаж в кабельном киоске</v>
      </c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 t="str">
        <f>'Приложение 1 к ППИ'!AG23</f>
        <v>Курортный РЭС</v>
      </c>
      <c r="AH40" s="289"/>
      <c r="AI40" s="289"/>
      <c r="AJ40" s="289"/>
      <c r="AK40" s="289"/>
      <c r="AL40" s="289"/>
      <c r="AM40" s="289"/>
      <c r="AN40" s="289"/>
      <c r="AO40" s="289"/>
      <c r="AP40" s="289"/>
      <c r="AQ40" s="289">
        <f>ФОРМА!D35</f>
        <v>0</v>
      </c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>
        <f>ФОРМА!B35</f>
        <v>0</v>
      </c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89"/>
      <c r="CD40" s="289"/>
      <c r="CE40" s="289"/>
      <c r="CF40" s="289"/>
      <c r="CG40" s="299">
        <f>ФОРМА!C35</f>
        <v>0</v>
      </c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D40" s="8">
        <f t="shared" si="0"/>
        <v>0</v>
      </c>
      <c r="DE40" s="7"/>
      <c r="DF40" s="7"/>
      <c r="DH40" s="70"/>
    </row>
    <row r="41" spans="1:112" ht="56.25" hidden="1" customHeight="1" x14ac:dyDescent="0.3">
      <c r="A41" s="289">
        <f>'Приложение 1 к ППИ'!A24</f>
        <v>17</v>
      </c>
      <c r="B41" s="289"/>
      <c r="C41" s="289"/>
      <c r="D41" s="289"/>
      <c r="E41" s="289"/>
      <c r="F41" s="289"/>
      <c r="G41" s="289" t="str">
        <f>'Приложение 1 к ППИ'!G24</f>
        <v>СПб, г. Зеленогорск, д. 506 Монтаж в кабельном киоске</v>
      </c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 t="str">
        <f>'Приложение 1 к ППИ'!AG24</f>
        <v>Курортный РЭС</v>
      </c>
      <c r="AH41" s="289"/>
      <c r="AI41" s="289"/>
      <c r="AJ41" s="289"/>
      <c r="AK41" s="289"/>
      <c r="AL41" s="289"/>
      <c r="AM41" s="289"/>
      <c r="AN41" s="289"/>
      <c r="AO41" s="289"/>
      <c r="AP41" s="289"/>
      <c r="AQ41" s="289">
        <f>ФОРМА!D36</f>
        <v>0</v>
      </c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>
        <f>ФОРМА!B36</f>
        <v>0</v>
      </c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99">
        <f>ФОРМА!C36</f>
        <v>0</v>
      </c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D41" s="8">
        <f t="shared" si="0"/>
        <v>0</v>
      </c>
      <c r="DE41" s="7"/>
      <c r="DF41" s="7"/>
      <c r="DH41" s="70"/>
    </row>
    <row r="42" spans="1:112" ht="56.25" hidden="1" customHeight="1" x14ac:dyDescent="0.3">
      <c r="A42" s="289">
        <f>'Приложение 1 к ППИ'!A25</f>
        <v>18</v>
      </c>
      <c r="B42" s="289"/>
      <c r="C42" s="289"/>
      <c r="D42" s="289"/>
      <c r="E42" s="289"/>
      <c r="F42" s="289"/>
      <c r="G42" s="289" t="str">
        <f>'Приложение 1 к ППИ'!G25</f>
        <v>СПб, г. Зеленогорск, д. 506 Монтаж в кабельном киоске</v>
      </c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 t="str">
        <f>'Приложение 1 к ППИ'!AG25</f>
        <v>Курортный РЭС</v>
      </c>
      <c r="AH42" s="289"/>
      <c r="AI42" s="289"/>
      <c r="AJ42" s="289"/>
      <c r="AK42" s="289"/>
      <c r="AL42" s="289"/>
      <c r="AM42" s="289"/>
      <c r="AN42" s="289"/>
      <c r="AO42" s="289"/>
      <c r="AP42" s="289"/>
      <c r="AQ42" s="289">
        <f>ФОРМА!D37</f>
        <v>0</v>
      </c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>
        <f>ФОРМА!B37</f>
        <v>0</v>
      </c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89"/>
      <c r="CD42" s="289"/>
      <c r="CE42" s="289"/>
      <c r="CF42" s="289"/>
      <c r="CG42" s="299">
        <f>ФОРМА!C37</f>
        <v>0</v>
      </c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D42" s="8">
        <f t="shared" si="0"/>
        <v>0</v>
      </c>
      <c r="DE42" s="7"/>
      <c r="DF42" s="7"/>
      <c r="DH42" s="70"/>
    </row>
    <row r="43" spans="1:112" ht="56.25" hidden="1" customHeight="1" x14ac:dyDescent="0.3">
      <c r="A43" s="289">
        <f>'Приложение 1 к ППИ'!A26</f>
        <v>19</v>
      </c>
      <c r="B43" s="289"/>
      <c r="C43" s="289"/>
      <c r="D43" s="289"/>
      <c r="E43" s="289"/>
      <c r="F43" s="289"/>
      <c r="G43" s="289" t="str">
        <f>'Приложение 1 к ППИ'!G26</f>
        <v>СПб, г. Зеленогорск, д. 506 Монтаж в кабельном киоске</v>
      </c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 t="str">
        <f>'Приложение 1 к ППИ'!AG26</f>
        <v>Курортный РЭС</v>
      </c>
      <c r="AH43" s="289"/>
      <c r="AI43" s="289"/>
      <c r="AJ43" s="289"/>
      <c r="AK43" s="289"/>
      <c r="AL43" s="289"/>
      <c r="AM43" s="289"/>
      <c r="AN43" s="289"/>
      <c r="AO43" s="289"/>
      <c r="AP43" s="289"/>
      <c r="AQ43" s="289">
        <f>ФОРМА!D38</f>
        <v>0</v>
      </c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>
        <f>ФОРМА!B38</f>
        <v>0</v>
      </c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89"/>
      <c r="CD43" s="289"/>
      <c r="CE43" s="289"/>
      <c r="CF43" s="289"/>
      <c r="CG43" s="299">
        <f>ФОРМА!C38</f>
        <v>0</v>
      </c>
      <c r="CH43" s="289"/>
      <c r="CI43" s="289"/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D43" s="8">
        <f t="shared" si="0"/>
        <v>0</v>
      </c>
      <c r="DE43" s="7"/>
      <c r="DF43" s="7"/>
      <c r="DH43" s="70"/>
    </row>
    <row r="44" spans="1:112" ht="56.25" hidden="1" customHeight="1" x14ac:dyDescent="0.3">
      <c r="A44" s="289">
        <f>'Приложение 1 к ППИ'!A27</f>
        <v>20</v>
      </c>
      <c r="B44" s="289"/>
      <c r="C44" s="289"/>
      <c r="D44" s="289"/>
      <c r="E44" s="289"/>
      <c r="F44" s="289"/>
      <c r="G44" s="289" t="str">
        <f>'Приложение 1 к ППИ'!G27</f>
        <v>СПб, г. Зеленогорск, д. 506 Монтаж в кабельном киоске</v>
      </c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 t="str">
        <f>'Приложение 1 к ППИ'!AG27</f>
        <v>Курортный РЭС</v>
      </c>
      <c r="AH44" s="289"/>
      <c r="AI44" s="289"/>
      <c r="AJ44" s="289"/>
      <c r="AK44" s="289"/>
      <c r="AL44" s="289"/>
      <c r="AM44" s="289"/>
      <c r="AN44" s="289"/>
      <c r="AO44" s="289"/>
      <c r="AP44" s="289"/>
      <c r="AQ44" s="289">
        <f>ФОРМА!D39</f>
        <v>0</v>
      </c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>
        <f>ФОРМА!B39</f>
        <v>0</v>
      </c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99">
        <f>ФОРМА!C39</f>
        <v>0</v>
      </c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D44" s="8">
        <f t="shared" si="0"/>
        <v>0</v>
      </c>
      <c r="DE44" s="7"/>
      <c r="DF44" s="7"/>
      <c r="DH44" s="70"/>
    </row>
    <row r="45" spans="1:112" ht="56.25" hidden="1" customHeight="1" x14ac:dyDescent="0.3">
      <c r="A45" s="289">
        <f>'Приложение 1 к ППИ'!A28</f>
        <v>21</v>
      </c>
      <c r="B45" s="289"/>
      <c r="C45" s="289"/>
      <c r="D45" s="289"/>
      <c r="E45" s="289"/>
      <c r="F45" s="289"/>
      <c r="G45" s="289" t="str">
        <f>'Приложение 1 к ППИ'!G28</f>
        <v>СПб, г. Зеленогорск, д. 506 Монтаж в кабельном киоске</v>
      </c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 t="str">
        <f>'Приложение 1 к ППИ'!AG28</f>
        <v>Курортный РЭС</v>
      </c>
      <c r="AH45" s="289"/>
      <c r="AI45" s="289"/>
      <c r="AJ45" s="289"/>
      <c r="AK45" s="289"/>
      <c r="AL45" s="289"/>
      <c r="AM45" s="289"/>
      <c r="AN45" s="289"/>
      <c r="AO45" s="289"/>
      <c r="AP45" s="289"/>
      <c r="AQ45" s="289">
        <f>ФОРМА!D40</f>
        <v>0</v>
      </c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>
        <f>ФОРМА!B40</f>
        <v>0</v>
      </c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89"/>
      <c r="CD45" s="289"/>
      <c r="CE45" s="289"/>
      <c r="CF45" s="289"/>
      <c r="CG45" s="299">
        <f>ФОРМА!C40</f>
        <v>0</v>
      </c>
      <c r="CH45" s="289"/>
      <c r="CI45" s="289"/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D45" s="8">
        <f t="shared" si="0"/>
        <v>0</v>
      </c>
      <c r="DE45" s="7"/>
      <c r="DF45" s="7"/>
      <c r="DH45" s="70"/>
    </row>
    <row r="46" spans="1:112" ht="5.2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D46" s="8"/>
      <c r="DE46" s="7"/>
      <c r="DF46" s="7"/>
      <c r="DH46" s="70"/>
    </row>
    <row r="47" spans="1:112" ht="15.6" x14ac:dyDescent="0.3">
      <c r="A47" s="9"/>
      <c r="B47" s="9"/>
      <c r="C47" s="9"/>
      <c r="D47" s="9"/>
      <c r="E47" s="9"/>
      <c r="F47" s="9"/>
      <c r="G47" s="9"/>
      <c r="H47" s="9"/>
      <c r="I47" s="118" t="str">
        <f>CONCATENATE("согласно: ",ФОРМА!E12,ФОРМА!E13," от ",ФОРМА!F13)</f>
        <v>согласно: Договор подряда №23-15038 от 03.07.2023 г.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D47" s="8"/>
      <c r="DE47" s="7"/>
      <c r="DF47" s="7"/>
      <c r="DH47" s="70"/>
    </row>
    <row r="48" spans="1:112" ht="5.2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D48" s="8"/>
      <c r="DE48" s="7"/>
      <c r="DF48" s="7"/>
      <c r="DH48" s="70"/>
    </row>
    <row r="49" spans="1:112" ht="15.6" x14ac:dyDescent="0.3">
      <c r="A49" s="132" t="s">
        <v>222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D49" s="8"/>
      <c r="DE49" s="7"/>
      <c r="DF49" s="7"/>
      <c r="DH49" s="70"/>
    </row>
    <row r="50" spans="1:112" ht="45.6" customHeight="1" x14ac:dyDescent="0.3">
      <c r="A50" s="301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50" s="302"/>
      <c r="C50" s="302"/>
      <c r="D50" s="302"/>
      <c r="E50" s="302"/>
      <c r="F50" s="302"/>
      <c r="G50" s="302"/>
      <c r="H50" s="302"/>
      <c r="I50" s="302"/>
      <c r="J50" s="302"/>
      <c r="K50" s="302"/>
      <c r="L50" s="302"/>
      <c r="M50" s="302"/>
      <c r="N50" s="302"/>
      <c r="O50" s="302"/>
      <c r="P50" s="302"/>
      <c r="Q50" s="302"/>
      <c r="R50" s="302"/>
      <c r="S50" s="302"/>
      <c r="T50" s="302"/>
      <c r="U50" s="302"/>
      <c r="V50" s="302"/>
      <c r="W50" s="302"/>
      <c r="X50" s="302"/>
      <c r="Y50" s="302"/>
      <c r="Z50" s="302"/>
      <c r="AA50" s="302"/>
      <c r="AB50" s="302"/>
      <c r="AC50" s="30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  <c r="BD50" s="302"/>
      <c r="BE50" s="302"/>
      <c r="BF50" s="302"/>
      <c r="BG50" s="302"/>
      <c r="BH50" s="302"/>
      <c r="BI50" s="302"/>
      <c r="BJ50" s="302"/>
      <c r="BK50" s="302"/>
      <c r="BL50" s="302"/>
      <c r="BM50" s="302"/>
      <c r="BN50" s="302"/>
      <c r="BO50" s="302"/>
      <c r="BP50" s="302"/>
      <c r="BQ50" s="302"/>
      <c r="BR50" s="302"/>
      <c r="BS50" s="302"/>
      <c r="BT50" s="302"/>
      <c r="BU50" s="302"/>
      <c r="BV50" s="302"/>
      <c r="BW50" s="302"/>
      <c r="BX50" s="302"/>
      <c r="BY50" s="302"/>
      <c r="BZ50" s="302"/>
      <c r="CA50" s="302"/>
      <c r="CB50" s="302"/>
      <c r="CC50" s="302"/>
      <c r="CD50" s="302"/>
      <c r="CE50" s="302"/>
      <c r="CF50" s="302"/>
      <c r="CG50" s="302"/>
      <c r="CH50" s="302"/>
      <c r="CI50" s="302"/>
      <c r="CJ50" s="302"/>
      <c r="CK50" s="302"/>
      <c r="CL50" s="302"/>
      <c r="CM50" s="302"/>
      <c r="CN50" s="302"/>
      <c r="CO50" s="302"/>
      <c r="CP50" s="302"/>
      <c r="CQ50" s="302"/>
      <c r="CR50" s="302"/>
      <c r="CS50" s="302"/>
      <c r="CT50" s="302"/>
      <c r="CU50" s="302"/>
      <c r="CV50" s="302"/>
      <c r="CW50" s="302"/>
      <c r="CX50" s="302"/>
      <c r="CY50" s="302"/>
      <c r="CZ50" s="302"/>
      <c r="DA50" s="302"/>
      <c r="DB50" s="302"/>
      <c r="DD50" s="8"/>
      <c r="DE50" s="7"/>
      <c r="DF50" s="7"/>
      <c r="DH50" s="70"/>
    </row>
    <row r="51" spans="1:112" ht="4.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D51" s="8"/>
      <c r="DE51" s="7"/>
      <c r="DF51" s="7"/>
      <c r="DH51" s="70"/>
    </row>
    <row r="52" spans="1:112" ht="15.6" x14ac:dyDescent="0.3">
      <c r="A52" s="132" t="s">
        <v>117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D52" s="8"/>
      <c r="DE52" s="7"/>
      <c r="DF52" s="7"/>
      <c r="DH52" s="70"/>
    </row>
    <row r="53" spans="1:112" ht="44.25" customHeight="1" x14ac:dyDescent="0.3">
      <c r="A53" s="303" t="s">
        <v>223</v>
      </c>
      <c r="B53" s="303"/>
      <c r="C53" s="303"/>
      <c r="D53" s="303"/>
      <c r="E53" s="303"/>
      <c r="F53" s="303"/>
      <c r="G53" s="303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03"/>
      <c r="AT53" s="303"/>
      <c r="AU53" s="303"/>
      <c r="AV53" s="303"/>
      <c r="AW53" s="303"/>
      <c r="AX53" s="303"/>
      <c r="AY53" s="303"/>
      <c r="AZ53" s="303"/>
      <c r="BA53" s="303"/>
      <c r="BB53" s="303"/>
      <c r="BC53" s="303"/>
      <c r="BD53" s="303"/>
      <c r="BE53" s="303"/>
      <c r="BF53" s="303"/>
      <c r="BG53" s="303"/>
      <c r="BH53" s="303"/>
      <c r="BI53" s="303"/>
      <c r="BJ53" s="303"/>
      <c r="BK53" s="303"/>
      <c r="BL53" s="303"/>
      <c r="BM53" s="303"/>
      <c r="BN53" s="303"/>
      <c r="BO53" s="303"/>
      <c r="BP53" s="303"/>
      <c r="BQ53" s="303"/>
      <c r="BR53" s="303"/>
      <c r="BS53" s="303"/>
      <c r="BT53" s="303"/>
      <c r="BU53" s="303"/>
      <c r="BV53" s="303"/>
      <c r="BW53" s="303"/>
      <c r="BX53" s="303"/>
      <c r="BY53" s="303"/>
      <c r="BZ53" s="303"/>
      <c r="CA53" s="303"/>
      <c r="CB53" s="303"/>
      <c r="CC53" s="303"/>
      <c r="CD53" s="303"/>
      <c r="CE53" s="303"/>
      <c r="CF53" s="303"/>
      <c r="CG53" s="303"/>
      <c r="CH53" s="303"/>
      <c r="CI53" s="303"/>
      <c r="CJ53" s="303"/>
      <c r="CK53" s="303"/>
      <c r="CL53" s="303"/>
      <c r="CM53" s="303"/>
      <c r="CN53" s="303"/>
      <c r="CO53" s="303"/>
      <c r="CP53" s="303"/>
      <c r="CQ53" s="303"/>
      <c r="CR53" s="303"/>
      <c r="CS53" s="303"/>
      <c r="CT53" s="303"/>
      <c r="CU53" s="303"/>
      <c r="CV53" s="303"/>
      <c r="CW53" s="303"/>
      <c r="CX53" s="303"/>
      <c r="CY53" s="303"/>
      <c r="CZ53" s="303"/>
      <c r="DA53" s="303"/>
      <c r="DB53" s="303"/>
      <c r="DD53" s="8"/>
      <c r="DE53" s="7"/>
      <c r="DF53" s="7"/>
      <c r="DH53" s="70"/>
    </row>
    <row r="54" spans="1:112" ht="47.25" customHeight="1" x14ac:dyDescent="0.3">
      <c r="A54" s="304" t="s">
        <v>224</v>
      </c>
      <c r="B54" s="304"/>
      <c r="C54" s="304"/>
      <c r="D54" s="304"/>
      <c r="E54" s="304"/>
      <c r="F54" s="304"/>
      <c r="G54" s="304"/>
      <c r="H54" s="304"/>
      <c r="I54" s="304"/>
      <c r="J54" s="304"/>
      <c r="K54" s="304"/>
      <c r="L54" s="304"/>
      <c r="M54" s="304"/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4"/>
      <c r="AA54" s="304"/>
      <c r="AB54" s="304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4"/>
      <c r="AW54" s="304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4"/>
      <c r="BQ54" s="304"/>
      <c r="BR54" s="304"/>
      <c r="BS54" s="304"/>
      <c r="BT54" s="304"/>
      <c r="BU54" s="304"/>
      <c r="BV54" s="304"/>
      <c r="BW54" s="304"/>
      <c r="BX54" s="304"/>
      <c r="BY54" s="304"/>
      <c r="BZ54" s="304"/>
      <c r="CA54" s="304"/>
      <c r="CB54" s="304"/>
      <c r="CC54" s="304"/>
      <c r="CD54" s="304"/>
      <c r="CE54" s="304"/>
      <c r="CF54" s="304"/>
      <c r="CG54" s="304"/>
      <c r="CH54" s="304"/>
      <c r="CI54" s="304"/>
      <c r="CJ54" s="304"/>
      <c r="CK54" s="304"/>
      <c r="CL54" s="304"/>
      <c r="CM54" s="304"/>
      <c r="CN54" s="304"/>
      <c r="CO54" s="304"/>
      <c r="CP54" s="304"/>
      <c r="CQ54" s="304"/>
      <c r="CR54" s="304"/>
      <c r="CS54" s="304"/>
      <c r="CT54" s="304"/>
      <c r="CU54" s="304"/>
      <c r="CV54" s="304"/>
      <c r="CW54" s="304"/>
      <c r="CX54" s="304"/>
      <c r="CY54" s="304"/>
      <c r="CZ54" s="304"/>
      <c r="DA54" s="304"/>
      <c r="DB54" s="304"/>
      <c r="DD54" s="8"/>
      <c r="DE54" s="7"/>
      <c r="DF54" s="7"/>
      <c r="DH54" s="70"/>
    </row>
    <row r="55" spans="1:112" ht="7.2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H55" s="70"/>
    </row>
    <row r="56" spans="1:112" ht="28.5" customHeight="1" x14ac:dyDescent="0.3">
      <c r="A56" s="204" t="s">
        <v>365</v>
      </c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198"/>
      <c r="BJ56" s="198"/>
      <c r="BK56" s="198"/>
      <c r="BL56" s="198"/>
      <c r="BM56" s="198"/>
      <c r="BN56" s="198"/>
      <c r="BO56" s="198"/>
      <c r="BP56" s="198"/>
      <c r="BQ56" s="198"/>
      <c r="BR56" s="198"/>
      <c r="BS56" s="198"/>
      <c r="BT56" s="198"/>
      <c r="BU56" s="198"/>
      <c r="BV56" s="198"/>
      <c r="BW56" s="198"/>
      <c r="BX56" s="198"/>
      <c r="BY56" s="198"/>
      <c r="BZ56" s="198"/>
      <c r="CA56" s="198"/>
      <c r="CB56" s="198"/>
      <c r="CC56" s="198"/>
      <c r="CD56" s="198"/>
      <c r="CE56" s="198"/>
      <c r="CF56" s="198"/>
      <c r="CG56" s="9"/>
      <c r="CH56" s="9"/>
      <c r="CI56" s="9"/>
      <c r="CJ56" s="199" t="str">
        <f>ПОДПИСИ!D5</f>
        <v>С.А. Куропаткин</v>
      </c>
      <c r="CK56" s="199"/>
      <c r="CL56" s="199"/>
      <c r="CM56" s="199"/>
      <c r="CN56" s="199"/>
      <c r="CO56" s="199"/>
      <c r="CP56" s="199"/>
      <c r="CQ56" s="199"/>
      <c r="CR56" s="199"/>
      <c r="CS56" s="199"/>
      <c r="CT56" s="199"/>
      <c r="CU56" s="199"/>
      <c r="CV56" s="199"/>
      <c r="CW56" s="199"/>
      <c r="CX56" s="199"/>
      <c r="CY56" s="199"/>
      <c r="CZ56" s="199"/>
      <c r="DA56" s="199"/>
      <c r="DB56" s="199"/>
      <c r="DH56" s="70"/>
    </row>
    <row r="57" spans="1:112" ht="10.199999999999999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I57" s="196" t="s">
        <v>7</v>
      </c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1"/>
      <c r="CH57" s="11"/>
      <c r="CI57" s="11"/>
      <c r="CJ57" s="188"/>
      <c r="CK57" s="188"/>
      <c r="CL57" s="188"/>
      <c r="CM57" s="188"/>
      <c r="CN57" s="188"/>
      <c r="CO57" s="188"/>
      <c r="CP57" s="188"/>
      <c r="CQ57" s="188"/>
      <c r="CR57" s="188"/>
      <c r="CS57" s="188"/>
      <c r="CT57" s="188"/>
      <c r="CU57" s="188"/>
      <c r="CV57" s="188"/>
      <c r="CW57" s="188"/>
      <c r="CX57" s="188"/>
      <c r="CY57" s="188"/>
      <c r="CZ57" s="188"/>
      <c r="DA57" s="188"/>
      <c r="DB57" s="188"/>
    </row>
    <row r="58" spans="1:112" ht="28.5" customHeight="1" x14ac:dyDescent="0.3">
      <c r="A58" s="204" t="s">
        <v>366</v>
      </c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  <c r="AK58" s="197"/>
      <c r="AL58" s="197"/>
      <c r="AM58" s="197"/>
      <c r="AN58" s="197"/>
      <c r="AO58" s="197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198"/>
      <c r="BJ58" s="198"/>
      <c r="BK58" s="198"/>
      <c r="BL58" s="198"/>
      <c r="BM58" s="198"/>
      <c r="BN58" s="198"/>
      <c r="BO58" s="198"/>
      <c r="BP58" s="198"/>
      <c r="BQ58" s="198"/>
      <c r="BR58" s="198"/>
      <c r="BS58" s="198"/>
      <c r="BT58" s="198"/>
      <c r="BU58" s="198"/>
      <c r="BV58" s="198"/>
      <c r="BW58" s="198"/>
      <c r="BX58" s="198"/>
      <c r="BY58" s="198"/>
      <c r="BZ58" s="198"/>
      <c r="CA58" s="198"/>
      <c r="CB58" s="198"/>
      <c r="CC58" s="198"/>
      <c r="CD58" s="198"/>
      <c r="CE58" s="198"/>
      <c r="CF58" s="198"/>
      <c r="CG58" s="9"/>
      <c r="CH58" s="9"/>
      <c r="CI58" s="9"/>
      <c r="CJ58" s="199" t="str">
        <f>ПОДПИСИ!D8</f>
        <v xml:space="preserve">А.В. Курбатов </v>
      </c>
      <c r="CK58" s="199"/>
      <c r="CL58" s="199"/>
      <c r="CM58" s="199"/>
      <c r="CN58" s="199"/>
      <c r="CO58" s="199"/>
      <c r="CP58" s="199"/>
      <c r="CQ58" s="199"/>
      <c r="CR58" s="199"/>
      <c r="CS58" s="199"/>
      <c r="CT58" s="199"/>
      <c r="CU58" s="199"/>
      <c r="CV58" s="199"/>
      <c r="CW58" s="199"/>
      <c r="CX58" s="199"/>
      <c r="CY58" s="199"/>
      <c r="CZ58" s="199"/>
      <c r="DA58" s="199"/>
      <c r="DB58" s="199"/>
      <c r="DH58" s="70"/>
    </row>
    <row r="59" spans="1:112" ht="10.9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196" t="s">
        <v>7</v>
      </c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1"/>
      <c r="CH59" s="11"/>
      <c r="CI59" s="11"/>
      <c r="CJ59" s="188"/>
      <c r="CK59" s="188"/>
      <c r="CL59" s="188"/>
      <c r="CM59" s="188"/>
      <c r="CN59" s="188"/>
      <c r="CO59" s="188"/>
      <c r="CP59" s="188"/>
      <c r="CQ59" s="188"/>
      <c r="CR59" s="188"/>
      <c r="CS59" s="188"/>
      <c r="CT59" s="188"/>
      <c r="CU59" s="188"/>
      <c r="CV59" s="188"/>
      <c r="CW59" s="188"/>
      <c r="CX59" s="188"/>
      <c r="CY59" s="188"/>
      <c r="CZ59" s="188"/>
      <c r="DA59" s="188"/>
      <c r="DB59" s="188"/>
      <c r="DH59" s="70"/>
    </row>
    <row r="60" spans="1:112" ht="26.25" customHeight="1" x14ac:dyDescent="0.3">
      <c r="A60" s="204" t="s">
        <v>367</v>
      </c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  <c r="AK60" s="197"/>
      <c r="AL60" s="197"/>
      <c r="AM60" s="197"/>
      <c r="AN60" s="197"/>
      <c r="AO60" s="197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198"/>
      <c r="BJ60" s="198"/>
      <c r="BK60" s="198"/>
      <c r="BL60" s="198"/>
      <c r="BM60" s="198"/>
      <c r="BN60" s="198"/>
      <c r="BO60" s="198"/>
      <c r="BP60" s="198"/>
      <c r="BQ60" s="198"/>
      <c r="BR60" s="198"/>
      <c r="BS60" s="198"/>
      <c r="BT60" s="198"/>
      <c r="BU60" s="198"/>
      <c r="BV60" s="198"/>
      <c r="BW60" s="198"/>
      <c r="BX60" s="198"/>
      <c r="BY60" s="198"/>
      <c r="BZ60" s="198"/>
      <c r="CA60" s="198"/>
      <c r="CB60" s="198"/>
      <c r="CC60" s="198"/>
      <c r="CD60" s="198"/>
      <c r="CE60" s="198"/>
      <c r="CF60" s="198"/>
      <c r="CG60" s="16"/>
      <c r="CH60" s="16"/>
      <c r="CI60" s="16"/>
      <c r="CJ60" s="199" t="str">
        <f>ПОДПИСИ!D7</f>
        <v>А.Б. Казанцев</v>
      </c>
      <c r="CK60" s="199"/>
      <c r="CL60" s="199"/>
      <c r="CM60" s="199"/>
      <c r="CN60" s="199"/>
      <c r="CO60" s="199"/>
      <c r="CP60" s="199"/>
      <c r="CQ60" s="199"/>
      <c r="CR60" s="199"/>
      <c r="CS60" s="199"/>
      <c r="CT60" s="199"/>
      <c r="CU60" s="199"/>
      <c r="CV60" s="199"/>
      <c r="CW60" s="199"/>
      <c r="CX60" s="199"/>
      <c r="CY60" s="199"/>
      <c r="CZ60" s="199"/>
      <c r="DA60" s="199"/>
      <c r="DB60" s="199"/>
      <c r="DH60" s="70"/>
    </row>
    <row r="61" spans="1:112" ht="10.9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196" t="s">
        <v>7</v>
      </c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1"/>
      <c r="CH61" s="11"/>
      <c r="CI61" s="11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  <c r="CV61" s="202"/>
      <c r="CW61" s="202"/>
      <c r="CX61" s="202"/>
      <c r="CY61" s="202"/>
      <c r="CZ61" s="202"/>
      <c r="DA61" s="202"/>
      <c r="DB61" s="202"/>
      <c r="DH61" s="70"/>
    </row>
    <row r="62" spans="1:112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H62" s="70"/>
    </row>
  </sheetData>
  <autoFilter ref="DD23:DD45" xr:uid="{00000000-0001-0000-0B00-000000000000}">
    <filterColumn colId="0">
      <filters blank="1">
        <filter val="1"/>
      </filters>
    </filterColumn>
  </autoFilter>
  <mergeCells count="183">
    <mergeCell ref="DD23:DD24"/>
    <mergeCell ref="A44:F44"/>
    <mergeCell ref="G44:AF44"/>
    <mergeCell ref="AG44:AP44"/>
    <mergeCell ref="AQ44:BJ44"/>
    <mergeCell ref="BK44:CF44"/>
    <mergeCell ref="CG44:DB44"/>
    <mergeCell ref="A45:F45"/>
    <mergeCell ref="G45:AF45"/>
    <mergeCell ref="AG45:AP45"/>
    <mergeCell ref="AQ45:BJ45"/>
    <mergeCell ref="BK45:CF45"/>
    <mergeCell ref="CG45:DB45"/>
    <mergeCell ref="A42:F42"/>
    <mergeCell ref="G42:AF42"/>
    <mergeCell ref="AG42:AP42"/>
    <mergeCell ref="AQ42:BJ42"/>
    <mergeCell ref="BK42:CF42"/>
    <mergeCell ref="CG42:DB42"/>
    <mergeCell ref="A43:F43"/>
    <mergeCell ref="G43:AF43"/>
    <mergeCell ref="AG43:AP43"/>
    <mergeCell ref="AQ43:BJ43"/>
    <mergeCell ref="BK43:CF43"/>
    <mergeCell ref="CG43:DB43"/>
    <mergeCell ref="A40:F40"/>
    <mergeCell ref="G40:AF40"/>
    <mergeCell ref="AG40:AP40"/>
    <mergeCell ref="AQ40:BJ40"/>
    <mergeCell ref="BK40:CF40"/>
    <mergeCell ref="CG40:DB40"/>
    <mergeCell ref="A41:F41"/>
    <mergeCell ref="G41:AF41"/>
    <mergeCell ref="AG41:AP41"/>
    <mergeCell ref="AQ41:BJ41"/>
    <mergeCell ref="BK41:CF41"/>
    <mergeCell ref="CG41:DB41"/>
    <mergeCell ref="A38:F38"/>
    <mergeCell ref="G38:AF38"/>
    <mergeCell ref="AG38:AP38"/>
    <mergeCell ref="AQ38:BJ38"/>
    <mergeCell ref="BK38:CF38"/>
    <mergeCell ref="CG38:DB38"/>
    <mergeCell ref="A39:F39"/>
    <mergeCell ref="G39:AF39"/>
    <mergeCell ref="AG39:AP39"/>
    <mergeCell ref="AQ39:BJ39"/>
    <mergeCell ref="BK39:CF39"/>
    <mergeCell ref="CG39:DB39"/>
    <mergeCell ref="A36:F36"/>
    <mergeCell ref="G36:AF36"/>
    <mergeCell ref="AG36:AP36"/>
    <mergeCell ref="AQ36:BJ36"/>
    <mergeCell ref="BK36:CF36"/>
    <mergeCell ref="CG36:DB36"/>
    <mergeCell ref="A37:F37"/>
    <mergeCell ref="G37:AF37"/>
    <mergeCell ref="AG37:AP37"/>
    <mergeCell ref="AQ37:BJ37"/>
    <mergeCell ref="BK37:CF37"/>
    <mergeCell ref="CG37:DB37"/>
    <mergeCell ref="A34:F34"/>
    <mergeCell ref="G34:AF34"/>
    <mergeCell ref="AG34:AP34"/>
    <mergeCell ref="AQ34:BJ34"/>
    <mergeCell ref="BK34:CF34"/>
    <mergeCell ref="CG34:DB34"/>
    <mergeCell ref="A35:F35"/>
    <mergeCell ref="G35:AF35"/>
    <mergeCell ref="AG35:AP35"/>
    <mergeCell ref="AQ35:BJ35"/>
    <mergeCell ref="BK35:CF35"/>
    <mergeCell ref="CG35:DB35"/>
    <mergeCell ref="CG32:DB32"/>
    <mergeCell ref="A33:F33"/>
    <mergeCell ref="G33:AF33"/>
    <mergeCell ref="AG33:AP33"/>
    <mergeCell ref="AQ33:BJ33"/>
    <mergeCell ref="BK33:CF33"/>
    <mergeCell ref="CG33:DB33"/>
    <mergeCell ref="A32:F32"/>
    <mergeCell ref="G32:AF32"/>
    <mergeCell ref="AG32:AP32"/>
    <mergeCell ref="AQ32:BJ32"/>
    <mergeCell ref="BK32:CF32"/>
    <mergeCell ref="CG30:DB30"/>
    <mergeCell ref="A31:F31"/>
    <mergeCell ref="G31:AF31"/>
    <mergeCell ref="AG31:AP31"/>
    <mergeCell ref="AQ31:BJ31"/>
    <mergeCell ref="BK31:CF31"/>
    <mergeCell ref="CG31:DB31"/>
    <mergeCell ref="A30:F30"/>
    <mergeCell ref="G30:AF30"/>
    <mergeCell ref="AG30:AP30"/>
    <mergeCell ref="AQ30:BJ30"/>
    <mergeCell ref="BK30:CF30"/>
    <mergeCell ref="CG28:DB28"/>
    <mergeCell ref="A29:F29"/>
    <mergeCell ref="G29:AF29"/>
    <mergeCell ref="AG29:AP29"/>
    <mergeCell ref="AQ29:BJ29"/>
    <mergeCell ref="BK29:CF29"/>
    <mergeCell ref="CG29:DB29"/>
    <mergeCell ref="A28:F28"/>
    <mergeCell ref="G28:AF28"/>
    <mergeCell ref="AG28:AP28"/>
    <mergeCell ref="AQ28:BJ28"/>
    <mergeCell ref="BK28:CF28"/>
    <mergeCell ref="AG27:AP27"/>
    <mergeCell ref="AQ27:BJ27"/>
    <mergeCell ref="BK27:CF27"/>
    <mergeCell ref="CG27:DB27"/>
    <mergeCell ref="A26:F26"/>
    <mergeCell ref="G26:AF26"/>
    <mergeCell ref="AG26:AP26"/>
    <mergeCell ref="AQ26:BJ26"/>
    <mergeCell ref="BK26:CF26"/>
    <mergeCell ref="AP17:DB17"/>
    <mergeCell ref="A56:AO56"/>
    <mergeCell ref="A58:AO58"/>
    <mergeCell ref="A60:AO60"/>
    <mergeCell ref="A11:AP11"/>
    <mergeCell ref="AP16:DB16"/>
    <mergeCell ref="AP15:DB15"/>
    <mergeCell ref="AP13:DB13"/>
    <mergeCell ref="A16:AO16"/>
    <mergeCell ref="CG24:DB24"/>
    <mergeCell ref="A25:F25"/>
    <mergeCell ref="G25:AF25"/>
    <mergeCell ref="AG25:AP25"/>
    <mergeCell ref="AQ25:BJ25"/>
    <mergeCell ref="BK25:CF25"/>
    <mergeCell ref="BI60:CF60"/>
    <mergeCell ref="CJ60:DB60"/>
    <mergeCell ref="AP12:DB12"/>
    <mergeCell ref="A12:AO12"/>
    <mergeCell ref="A14:AO14"/>
    <mergeCell ref="AP14:DB14"/>
    <mergeCell ref="CG26:DB26"/>
    <mergeCell ref="A27:F27"/>
    <mergeCell ref="G27:AF27"/>
    <mergeCell ref="BI61:CF61"/>
    <mergeCell ref="CJ61:DB61"/>
    <mergeCell ref="BI57:CF57"/>
    <mergeCell ref="CJ57:DB57"/>
    <mergeCell ref="BI58:CF58"/>
    <mergeCell ref="CJ58:DB58"/>
    <mergeCell ref="BI59:CF59"/>
    <mergeCell ref="CJ59:DB59"/>
    <mergeCell ref="A10:DB10"/>
    <mergeCell ref="BI56:CF56"/>
    <mergeCell ref="CJ56:DB56"/>
    <mergeCell ref="A18:DB18"/>
    <mergeCell ref="A20:DB20"/>
    <mergeCell ref="A21:DB21"/>
    <mergeCell ref="A23:F24"/>
    <mergeCell ref="G23:AF24"/>
    <mergeCell ref="CG25:DB25"/>
    <mergeCell ref="A50:DB50"/>
    <mergeCell ref="A53:DB53"/>
    <mergeCell ref="A54:DB54"/>
    <mergeCell ref="AG23:AP24"/>
    <mergeCell ref="AQ23:BJ24"/>
    <mergeCell ref="BK23:DB23"/>
    <mergeCell ref="BK24:CF24"/>
    <mergeCell ref="A9:AS9"/>
    <mergeCell ref="BB9:DB9"/>
    <mergeCell ref="BC1:DB1"/>
    <mergeCell ref="A2:AS2"/>
    <mergeCell ref="BB2:DB2"/>
    <mergeCell ref="A3:AS3"/>
    <mergeCell ref="BB3:DB3"/>
    <mergeCell ref="A4:AS4"/>
    <mergeCell ref="BB4:DB4"/>
    <mergeCell ref="A5:AS5"/>
    <mergeCell ref="BB5:DB5"/>
    <mergeCell ref="A6:AS6"/>
    <mergeCell ref="BB6:DB6"/>
    <mergeCell ref="A7:AS7"/>
    <mergeCell ref="BB7:DB7"/>
    <mergeCell ref="A8:AS8"/>
    <mergeCell ref="BB8:DB8"/>
  </mergeCells>
  <conditionalFormatting sqref="AT2:BB7 A2:A9 AT8:BA9 BB9">
    <cfRule type="cellIs" dxfId="6" priority="3" operator="equal">
      <formula>0</formula>
    </cfRule>
  </conditionalFormatting>
  <conditionalFormatting sqref="DH2:DH7">
    <cfRule type="cellIs" dxfId="5" priority="2" operator="equal">
      <formula>0</formula>
    </cfRule>
  </conditionalFormatting>
  <conditionalFormatting sqref="DH9">
    <cfRule type="cellIs" dxfId="4" priority="1" operator="equal">
      <formula>0</formula>
    </cfRule>
  </conditionalFormatting>
  <printOptions horizontalCentered="1"/>
  <pageMargins left="0.78740157480314965" right="0.39370078740157483" top="0.39370078740157483" bottom="0.39370078740157483" header="0.19685039370078741" footer="0.19685039370078741"/>
  <pageSetup paperSize="9" scale="88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2">
    <tabColor theme="6" tint="0.79998168889431442"/>
    <pageSetUpPr fitToPage="1"/>
  </sheetPr>
  <dimension ref="A1:DH69"/>
  <sheetViews>
    <sheetView view="pageBreakPreview" zoomScale="55" zoomScaleNormal="85" zoomScaleSheetLayoutView="55" workbookViewId="0">
      <pane ySplit="1" topLeftCell="A41" activePane="bottomLeft" state="frozen"/>
      <selection activeCell="BC36" sqref="BC36"/>
      <selection pane="bottomLeft" activeCell="DD48" sqref="DD48"/>
    </sheetView>
  </sheetViews>
  <sheetFormatPr defaultRowHeight="14.4" outlineLevelRow="1" x14ac:dyDescent="0.3"/>
  <cols>
    <col min="1" max="36" width="0.88671875" customWidth="1"/>
    <col min="37" max="37" width="2.109375" customWidth="1"/>
    <col min="38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42.75" customHeight="1" x14ac:dyDescent="0.3">
      <c r="A2" s="307" t="s">
        <v>225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08"/>
      <c r="CC2" s="308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08"/>
    </row>
    <row r="3" spans="1:112" ht="6.7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88" t="str">
        <f>CONCATENATE("г. ",ФОРМА!G2)</f>
        <v>г. Санкт-Петербург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09" t="str">
        <f>ФОРМА!B11</f>
        <v>15.11.2024 г.</v>
      </c>
      <c r="CG4" s="309"/>
      <c r="CH4" s="309"/>
      <c r="CI4" s="309"/>
      <c r="CJ4" s="309"/>
      <c r="CK4" s="309"/>
      <c r="CL4" s="309"/>
      <c r="CM4" s="309"/>
      <c r="CN4" s="309"/>
      <c r="CO4" s="309"/>
      <c r="CP4" s="309"/>
      <c r="CQ4" s="309"/>
      <c r="CR4" s="309"/>
      <c r="CS4" s="309"/>
      <c r="CT4" s="309"/>
      <c r="CU4" s="309"/>
      <c r="CV4" s="309"/>
      <c r="CW4" s="309"/>
      <c r="CX4" s="309"/>
      <c r="CY4" s="309"/>
      <c r="CZ4" s="309"/>
      <c r="DA4" s="309"/>
      <c r="DB4" s="309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0" t="s">
        <v>226</v>
      </c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0"/>
      <c r="BE6" s="310"/>
      <c r="BF6" s="310"/>
      <c r="BG6" s="310"/>
      <c r="BH6" s="310"/>
      <c r="BI6" s="310"/>
      <c r="BJ6" s="310"/>
      <c r="BK6" s="310"/>
      <c r="BL6" s="310"/>
      <c r="BM6" s="310"/>
      <c r="BN6" s="310"/>
      <c r="BO6" s="310"/>
      <c r="BP6" s="310"/>
      <c r="BQ6" s="310"/>
      <c r="BR6" s="310"/>
      <c r="BS6" s="310"/>
      <c r="BT6" s="310"/>
      <c r="BU6" s="310"/>
      <c r="BV6" s="310"/>
      <c r="BW6" s="310"/>
      <c r="BX6" s="310"/>
      <c r="BY6" s="310"/>
      <c r="BZ6" s="310"/>
      <c r="CA6" s="310"/>
      <c r="CB6" s="310"/>
      <c r="CC6" s="310"/>
      <c r="CD6" s="310"/>
      <c r="CE6" s="310"/>
      <c r="CF6" s="310"/>
      <c r="CG6" s="310"/>
      <c r="CH6" s="310"/>
      <c r="CI6" s="310"/>
      <c r="CJ6" s="310"/>
      <c r="CK6" s="310"/>
      <c r="CL6" s="310"/>
      <c r="CM6" s="310"/>
      <c r="CN6" s="310"/>
      <c r="CO6" s="310"/>
      <c r="CP6" s="310"/>
      <c r="CQ6" s="310"/>
      <c r="CR6" s="310"/>
      <c r="CS6" s="310"/>
      <c r="CT6" s="310"/>
      <c r="CU6" s="310"/>
      <c r="CV6" s="310"/>
      <c r="CW6" s="310"/>
      <c r="CX6" s="310"/>
      <c r="CY6" s="310"/>
      <c r="CZ6" s="310"/>
      <c r="DA6" s="310"/>
      <c r="DB6" s="310"/>
    </row>
    <row r="7" spans="1:112" ht="12.75" customHeight="1" x14ac:dyDescent="0.3">
      <c r="A7" s="305" t="s">
        <v>227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</row>
    <row r="8" spans="1:112" x14ac:dyDescent="0.3">
      <c r="A8" s="306" t="s">
        <v>228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06"/>
      <c r="AI8" s="306"/>
      <c r="AJ8" s="306"/>
      <c r="AK8" s="306"/>
      <c r="AL8" s="306"/>
      <c r="AM8" s="306"/>
      <c r="AN8" s="306"/>
      <c r="AO8" s="306"/>
      <c r="AP8" s="306"/>
      <c r="AQ8" s="306"/>
      <c r="AR8" s="306"/>
      <c r="AS8" s="306"/>
      <c r="AT8" s="306"/>
      <c r="AU8" s="306"/>
      <c r="AV8" s="306"/>
      <c r="AW8" s="306"/>
      <c r="AX8" s="306"/>
      <c r="AY8" s="306"/>
      <c r="AZ8" s="306"/>
      <c r="BA8" s="306"/>
      <c r="BB8" s="306"/>
      <c r="BC8" s="306"/>
      <c r="BD8" s="306"/>
      <c r="BE8" s="306"/>
      <c r="BF8" s="306"/>
      <c r="BG8" s="306"/>
      <c r="BH8" s="306"/>
      <c r="BI8" s="306"/>
      <c r="BJ8" s="306"/>
      <c r="BK8" s="306"/>
      <c r="BL8" s="306"/>
      <c r="BM8" s="306"/>
      <c r="BN8" s="306"/>
      <c r="BO8" s="306"/>
      <c r="BP8" s="306"/>
      <c r="BQ8" s="306"/>
      <c r="BR8" s="306"/>
      <c r="BS8" s="306"/>
      <c r="BT8" s="306"/>
      <c r="BU8" s="306"/>
      <c r="BV8" s="306"/>
      <c r="BW8" s="306"/>
      <c r="BX8" s="306"/>
      <c r="BY8" s="306"/>
      <c r="BZ8" s="306"/>
      <c r="CA8" s="306"/>
      <c r="CB8" s="306"/>
      <c r="CC8" s="306"/>
      <c r="CD8" s="306"/>
      <c r="CE8" s="306"/>
      <c r="CF8" s="306"/>
      <c r="CG8" s="306"/>
      <c r="CH8" s="306"/>
      <c r="CI8" s="306"/>
      <c r="CJ8" s="306"/>
      <c r="CK8" s="306"/>
      <c r="CL8" s="306"/>
      <c r="CM8" s="306"/>
      <c r="CN8" s="306"/>
      <c r="CO8" s="306"/>
      <c r="CP8" s="306"/>
      <c r="CQ8" s="306"/>
      <c r="CR8" s="306"/>
      <c r="CS8" s="306"/>
      <c r="CT8" s="306"/>
      <c r="CU8" s="306"/>
      <c r="CV8" s="306"/>
      <c r="CW8" s="306"/>
      <c r="CX8" s="306"/>
      <c r="CY8" s="306"/>
      <c r="CZ8" s="306"/>
      <c r="DA8" s="306"/>
      <c r="DB8" s="306"/>
    </row>
    <row r="9" spans="1:112" ht="7.5" customHeight="1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197" t="s">
        <v>229</v>
      </c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H10" s="70"/>
    </row>
    <row r="11" spans="1:112" ht="45" customHeight="1" x14ac:dyDescent="0.3">
      <c r="A11" s="204" t="s">
        <v>372</v>
      </c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6"/>
      <c r="CU11" s="206"/>
      <c r="CV11" s="206"/>
      <c r="CW11" s="206"/>
      <c r="CX11" s="206"/>
      <c r="CY11" s="206"/>
      <c r="CZ11" s="206"/>
      <c r="DA11" s="206"/>
      <c r="DB11" s="206"/>
    </row>
    <row r="12" spans="1:112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89" t="s">
        <v>5</v>
      </c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</row>
    <row r="13" spans="1:112" ht="30" customHeight="1" x14ac:dyDescent="0.3">
      <c r="A13" s="205" t="s">
        <v>369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6" t="str">
        <f>CONCATENATE(ПОДПИСИ!B10," ",ПОДПИСИ!C10)</f>
        <v>Главный инженер ООО «Энергострим»  Горохов В.К.</v>
      </c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6"/>
      <c r="CU13" s="206"/>
      <c r="CV13" s="206"/>
      <c r="CW13" s="206"/>
      <c r="CX13" s="206"/>
      <c r="CY13" s="206"/>
      <c r="CZ13" s="206"/>
      <c r="DA13" s="206"/>
      <c r="DB13" s="206"/>
    </row>
    <row r="14" spans="1:112" ht="11.1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9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89" t="s">
        <v>5</v>
      </c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89"/>
      <c r="CG14" s="189"/>
      <c r="CH14" s="189"/>
      <c r="CI14" s="189"/>
      <c r="CJ14" s="189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</row>
    <row r="15" spans="1:112" ht="45" customHeight="1" x14ac:dyDescent="0.3">
      <c r="A15" s="205" t="s">
        <v>371</v>
      </c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7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207"/>
      <c r="CO15" s="207"/>
      <c r="CP15" s="207"/>
      <c r="CQ15" s="207"/>
      <c r="CR15" s="207"/>
      <c r="CS15" s="207"/>
      <c r="CT15" s="207"/>
      <c r="CU15" s="207"/>
      <c r="CV15" s="207"/>
      <c r="CW15" s="207"/>
      <c r="CX15" s="207"/>
      <c r="CY15" s="207"/>
      <c r="CZ15" s="207"/>
      <c r="DA15" s="207"/>
      <c r="DB15" s="207"/>
    </row>
    <row r="16" spans="1:112" ht="11.1" customHeight="1" x14ac:dyDescent="0.3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189" t="s">
        <v>5</v>
      </c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  <c r="CW16" s="189"/>
      <c r="CX16" s="189"/>
      <c r="CY16" s="189"/>
      <c r="CZ16" s="189"/>
      <c r="DA16" s="189"/>
      <c r="DB16" s="189"/>
    </row>
    <row r="17" spans="1:112" ht="14.25" customHeight="1" x14ac:dyDescent="0.3">
      <c r="A17" s="188" t="s">
        <v>230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I17" s="188"/>
      <c r="CJ17" s="188"/>
      <c r="CK17" s="188"/>
      <c r="CL17" s="188"/>
      <c r="CM17" s="188"/>
      <c r="CN17" s="188"/>
      <c r="CO17" s="188"/>
      <c r="CP17" s="188"/>
      <c r="CQ17" s="188"/>
      <c r="CR17" s="188"/>
      <c r="CS17" s="188"/>
      <c r="CT17" s="188"/>
      <c r="CU17" s="188"/>
      <c r="CV17" s="188"/>
      <c r="CW17" s="188"/>
      <c r="CX17" s="188"/>
      <c r="CY17" s="188"/>
      <c r="CZ17" s="188"/>
      <c r="DA17" s="188"/>
      <c r="DB17" s="188"/>
      <c r="DD17" s="8"/>
      <c r="DE17" s="7"/>
      <c r="DF17" s="7"/>
    </row>
    <row r="18" spans="1:112" ht="10.5" hidden="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D18" s="8"/>
      <c r="DE18" s="7"/>
      <c r="DF18" s="7"/>
      <c r="DH18" s="70"/>
    </row>
    <row r="19" spans="1:112" x14ac:dyDescent="0.3">
      <c r="A19" s="197" t="s">
        <v>231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  <c r="BS19" s="197"/>
      <c r="BT19" s="197"/>
      <c r="BU19" s="197"/>
      <c r="BV19" s="197"/>
      <c r="BW19" s="197"/>
      <c r="BX19" s="197"/>
      <c r="BY19" s="197"/>
      <c r="BZ19" s="197"/>
      <c r="CA19" s="197"/>
      <c r="CB19" s="197"/>
      <c r="CC19" s="197"/>
      <c r="CD19" s="197"/>
      <c r="CE19" s="197"/>
      <c r="CF19" s="197"/>
      <c r="CG19" s="197"/>
      <c r="CH19" s="197"/>
      <c r="CI19" s="197"/>
      <c r="CJ19" s="197"/>
      <c r="CK19" s="197"/>
      <c r="CL19" s="197"/>
      <c r="CM19" s="197"/>
      <c r="CN19" s="197"/>
      <c r="CO19" s="197"/>
      <c r="CP19" s="197"/>
      <c r="CQ19" s="197"/>
      <c r="CR19" s="197"/>
      <c r="CS19" s="197"/>
      <c r="CT19" s="197"/>
      <c r="CU19" s="197"/>
      <c r="CV19" s="197"/>
      <c r="CW19" s="197"/>
      <c r="CX19" s="197"/>
      <c r="CY19" s="197"/>
      <c r="CZ19" s="197"/>
      <c r="DA19" s="197"/>
      <c r="DB19" s="197"/>
    </row>
    <row r="20" spans="1:112" ht="3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16.2" x14ac:dyDescent="0.3">
      <c r="A21" s="322" t="str">
        <f>ФОРМА!B3</f>
        <v>ООО "ЭНЕРГОСТРИМ"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22"/>
      <c r="AQ21" s="322"/>
      <c r="AR21" s="322"/>
      <c r="AS21" s="322"/>
      <c r="AT21" s="322"/>
      <c r="AU21" s="322"/>
      <c r="AV21" s="322"/>
      <c r="AW21" s="322"/>
      <c r="AX21" s="322"/>
      <c r="AY21" s="322"/>
      <c r="AZ21" s="322"/>
      <c r="BA21" s="322"/>
      <c r="BB21" s="322"/>
      <c r="BC21" s="322"/>
      <c r="BD21" s="322"/>
      <c r="BE21" s="322"/>
      <c r="BF21" s="322"/>
      <c r="BG21" s="322"/>
      <c r="BH21" s="322"/>
      <c r="BI21" s="322"/>
      <c r="BJ21" s="322"/>
      <c r="BK21" s="322"/>
      <c r="BL21" s="322"/>
      <c r="BM21" s="322"/>
      <c r="BN21" s="322"/>
      <c r="BO21" s="322"/>
      <c r="BP21" s="322"/>
      <c r="BQ21" s="322"/>
      <c r="BR21" s="322"/>
      <c r="BS21" s="322"/>
      <c r="BT21" s="322"/>
      <c r="BU21" s="322"/>
      <c r="BV21" s="322"/>
      <c r="BW21" s="322"/>
      <c r="BX21" s="322"/>
      <c r="BY21" s="322"/>
      <c r="BZ21" s="322"/>
      <c r="CA21" s="322"/>
      <c r="CB21" s="322"/>
      <c r="CC21" s="322"/>
      <c r="CD21" s="322"/>
      <c r="CE21" s="322"/>
      <c r="CF21" s="322"/>
      <c r="CG21" s="322"/>
      <c r="CH21" s="322"/>
      <c r="CI21" s="322"/>
      <c r="CJ21" s="322"/>
      <c r="CK21" s="322"/>
      <c r="CL21" s="322"/>
      <c r="CM21" s="322"/>
      <c r="CN21" s="322"/>
      <c r="CO21" s="322"/>
      <c r="CP21" s="322"/>
      <c r="CQ21" s="322"/>
      <c r="CR21" s="322"/>
      <c r="CS21" s="322"/>
      <c r="CT21" s="322"/>
      <c r="CU21" s="322"/>
      <c r="CV21" s="322"/>
      <c r="CW21" s="322"/>
      <c r="CX21" s="322"/>
      <c r="CY21" s="322"/>
      <c r="CZ21" s="322"/>
      <c r="DA21" s="322"/>
      <c r="DB21" s="322"/>
    </row>
    <row r="22" spans="1:112" ht="13.5" customHeight="1" x14ac:dyDescent="0.3">
      <c r="A22" s="317" t="s">
        <v>232</v>
      </c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8"/>
      <c r="BN22" s="318"/>
      <c r="BO22" s="318"/>
      <c r="BP22" s="318"/>
      <c r="BQ22" s="318"/>
      <c r="BR22" s="318"/>
      <c r="BS22" s="318"/>
      <c r="BT22" s="318"/>
      <c r="BU22" s="318"/>
      <c r="BV22" s="318"/>
      <c r="BW22" s="318"/>
      <c r="BX22" s="318"/>
      <c r="BY22" s="318"/>
      <c r="BZ22" s="318"/>
      <c r="CA22" s="318"/>
      <c r="CB22" s="318"/>
      <c r="CC22" s="318"/>
      <c r="CD22" s="318"/>
      <c r="CE22" s="318"/>
      <c r="CF22" s="318"/>
      <c r="CG22" s="318"/>
      <c r="CH22" s="318"/>
      <c r="CI22" s="318"/>
      <c r="CJ22" s="318"/>
      <c r="CK22" s="318"/>
      <c r="CL22" s="318"/>
      <c r="CM22" s="318"/>
      <c r="CN22" s="318"/>
      <c r="CO22" s="318"/>
      <c r="CP22" s="318"/>
      <c r="CQ22" s="318"/>
      <c r="CR22" s="318"/>
      <c r="CS22" s="318"/>
      <c r="CT22" s="318"/>
      <c r="CU22" s="318"/>
      <c r="CV22" s="318"/>
      <c r="CW22" s="318"/>
      <c r="CX22" s="318"/>
      <c r="CY22" s="318"/>
      <c r="CZ22" s="318"/>
      <c r="DA22" s="318"/>
      <c r="DB22" s="318"/>
    </row>
    <row r="23" spans="1:112" ht="15.6" x14ac:dyDescent="0.3">
      <c r="A23" s="118" t="s">
        <v>233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64.95" customHeight="1" x14ac:dyDescent="0.3">
      <c r="A24" s="31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320"/>
      <c r="AT24" s="320"/>
      <c r="AU24" s="320"/>
      <c r="AV24" s="320"/>
      <c r="AW24" s="320"/>
      <c r="AX24" s="320"/>
      <c r="AY24" s="320"/>
      <c r="AZ24" s="320"/>
      <c r="BA24" s="320"/>
      <c r="BB24" s="320"/>
      <c r="BC24" s="320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  <c r="CB24" s="320"/>
      <c r="CC24" s="320"/>
      <c r="CD24" s="320"/>
      <c r="CE24" s="320"/>
      <c r="CF24" s="320"/>
      <c r="CG24" s="320"/>
      <c r="CH24" s="320"/>
      <c r="CI24" s="320"/>
      <c r="CJ24" s="320"/>
      <c r="CK24" s="320"/>
      <c r="CL24" s="320"/>
      <c r="CM24" s="320"/>
      <c r="CN24" s="320"/>
      <c r="CO24" s="320"/>
      <c r="CP24" s="320"/>
      <c r="CQ24" s="320"/>
      <c r="CR24" s="320"/>
      <c r="CS24" s="320"/>
      <c r="CT24" s="320"/>
      <c r="CU24" s="320"/>
      <c r="CV24" s="320"/>
      <c r="CW24" s="320"/>
      <c r="CX24" s="320"/>
      <c r="CY24" s="320"/>
      <c r="CZ24" s="320"/>
      <c r="DA24" s="320"/>
      <c r="DB24" s="320"/>
    </row>
    <row r="25" spans="1:112" ht="12" customHeight="1" x14ac:dyDescent="0.3">
      <c r="A25" s="317" t="s">
        <v>234</v>
      </c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318"/>
      <c r="BQ25" s="318"/>
      <c r="BR25" s="318"/>
      <c r="BS25" s="318"/>
      <c r="BT25" s="318"/>
      <c r="BU25" s="318"/>
      <c r="BV25" s="318"/>
      <c r="BW25" s="318"/>
      <c r="BX25" s="318"/>
      <c r="BY25" s="318"/>
      <c r="BZ25" s="318"/>
      <c r="CA25" s="318"/>
      <c r="CB25" s="318"/>
      <c r="CC25" s="318"/>
      <c r="CD25" s="318"/>
      <c r="CE25" s="318"/>
      <c r="CF25" s="318"/>
      <c r="CG25" s="318"/>
      <c r="CH25" s="318"/>
      <c r="CI25" s="318"/>
      <c r="CJ25" s="318"/>
      <c r="CK25" s="318"/>
      <c r="CL25" s="318"/>
      <c r="CM25" s="318"/>
      <c r="CN25" s="318"/>
      <c r="CO25" s="318"/>
      <c r="CP25" s="318"/>
      <c r="CQ25" s="318"/>
      <c r="CR25" s="318"/>
      <c r="CS25" s="318"/>
      <c r="CT25" s="318"/>
      <c r="CU25" s="318"/>
      <c r="CV25" s="318"/>
      <c r="CW25" s="318"/>
      <c r="CX25" s="318"/>
      <c r="CY25" s="318"/>
      <c r="CZ25" s="318"/>
      <c r="DA25" s="318"/>
      <c r="DB25" s="318"/>
    </row>
    <row r="26" spans="1:112" ht="15.6" x14ac:dyDescent="0.3">
      <c r="A26" s="321" t="s">
        <v>235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  <c r="AM26" s="321"/>
      <c r="AN26" s="321"/>
      <c r="AO26" s="321"/>
      <c r="AP26" s="321"/>
      <c r="AQ26" s="321"/>
      <c r="AR26" s="321"/>
      <c r="AS26" s="321"/>
      <c r="AT26" s="321"/>
      <c r="AU26" s="321"/>
      <c r="AV26" s="321"/>
      <c r="AW26" s="321"/>
      <c r="AX26" s="321"/>
      <c r="AY26" s="321"/>
      <c r="AZ26" s="321"/>
      <c r="BA26" s="321"/>
      <c r="BB26" s="321"/>
      <c r="BC26" s="321"/>
      <c r="BD26" s="321"/>
      <c r="BE26" s="321"/>
      <c r="BF26" s="321"/>
      <c r="BG26" s="321"/>
      <c r="BH26" s="321"/>
      <c r="BI26" s="321"/>
      <c r="BJ26" s="321"/>
      <c r="BK26" s="321"/>
      <c r="BL26" s="321"/>
      <c r="BM26" s="321"/>
      <c r="BN26" s="321"/>
      <c r="BO26" s="321"/>
      <c r="BP26" s="321"/>
      <c r="BQ26" s="321"/>
      <c r="BR26" s="321"/>
      <c r="BS26" s="321"/>
      <c r="BT26" s="321"/>
      <c r="BU26" s="321"/>
      <c r="BV26" s="321"/>
      <c r="BW26" s="321"/>
      <c r="BX26" s="321"/>
      <c r="BY26" s="321"/>
      <c r="BZ26" s="321"/>
      <c r="CA26" s="321"/>
      <c r="CB26" s="321"/>
      <c r="CC26" s="321"/>
      <c r="CD26" s="321"/>
      <c r="CE26" s="321"/>
      <c r="CF26" s="321"/>
      <c r="CG26" s="321"/>
      <c r="CH26" s="321"/>
      <c r="CI26" s="321"/>
      <c r="CJ26" s="321"/>
      <c r="CK26" s="321"/>
      <c r="CL26" s="321"/>
      <c r="CM26" s="321"/>
      <c r="CN26" s="321"/>
      <c r="CO26" s="321"/>
      <c r="CP26" s="321"/>
      <c r="CQ26" s="321"/>
      <c r="CR26" s="321"/>
      <c r="CS26" s="321"/>
      <c r="CT26" s="321"/>
      <c r="CU26" s="321"/>
      <c r="CV26" s="321"/>
      <c r="CW26" s="321"/>
      <c r="CX26" s="321"/>
      <c r="CY26" s="321"/>
      <c r="CZ26" s="321"/>
      <c r="DA26" s="321"/>
      <c r="DB26" s="321"/>
    </row>
    <row r="27" spans="1:112" ht="12" customHeight="1" x14ac:dyDescent="0.3">
      <c r="A27" s="315" t="s">
        <v>236</v>
      </c>
      <c r="B27" s="316"/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</row>
    <row r="28" spans="1:112" ht="15.6" x14ac:dyDescent="0.3">
      <c r="A28" s="118" t="s">
        <v>237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</row>
    <row r="29" spans="1:112" ht="18" customHeight="1" x14ac:dyDescent="0.3">
      <c r="A29" s="323" t="str">
        <f>CONCATENATE("(Заявка №",ФОРМА!E20,") ",ФОРМА!C6)</f>
        <v>(Заявка №21-042046) СПб, г. Зеленогорск, д. 506</v>
      </c>
      <c r="B29" s="323"/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  <c r="AA29" s="323"/>
      <c r="AB29" s="323"/>
      <c r="AC29" s="323"/>
      <c r="AD29" s="323"/>
      <c r="AE29" s="323"/>
      <c r="AF29" s="323"/>
      <c r="AG29" s="323"/>
      <c r="AH29" s="323"/>
      <c r="AI29" s="323"/>
      <c r="AJ29" s="323"/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23"/>
      <c r="AV29" s="323"/>
      <c r="AW29" s="323"/>
      <c r="AX29" s="323"/>
      <c r="AY29" s="323"/>
      <c r="AZ29" s="323"/>
      <c r="BA29" s="323"/>
      <c r="BB29" s="323"/>
      <c r="BC29" s="323"/>
      <c r="BD29" s="323"/>
      <c r="BE29" s="323"/>
      <c r="BF29" s="323"/>
      <c r="BG29" s="323"/>
      <c r="BH29" s="323"/>
      <c r="BI29" s="323"/>
      <c r="BJ29" s="323"/>
      <c r="BK29" s="323"/>
      <c r="BL29" s="323"/>
      <c r="BM29" s="323"/>
      <c r="BN29" s="323"/>
      <c r="BO29" s="323"/>
      <c r="BP29" s="323"/>
      <c r="BQ29" s="323"/>
      <c r="BR29" s="323"/>
      <c r="BS29" s="323"/>
      <c r="BT29" s="323"/>
      <c r="BU29" s="323"/>
      <c r="BV29" s="323"/>
      <c r="BW29" s="323"/>
      <c r="BX29" s="323"/>
      <c r="BY29" s="323"/>
      <c r="BZ29" s="323"/>
      <c r="CA29" s="323"/>
      <c r="CB29" s="323"/>
      <c r="CC29" s="323"/>
      <c r="CD29" s="323"/>
      <c r="CE29" s="323"/>
      <c r="CF29" s="323"/>
      <c r="CG29" s="323"/>
      <c r="CH29" s="323"/>
      <c r="CI29" s="323"/>
      <c r="CJ29" s="323"/>
      <c r="CK29" s="323"/>
      <c r="CL29" s="323"/>
      <c r="CM29" s="323"/>
      <c r="CN29" s="323"/>
      <c r="CO29" s="323"/>
      <c r="CP29" s="323"/>
      <c r="CQ29" s="323"/>
      <c r="CR29" s="323"/>
      <c r="CS29" s="323"/>
      <c r="CT29" s="323"/>
      <c r="CU29" s="323"/>
      <c r="CV29" s="323"/>
      <c r="CW29" s="323"/>
      <c r="CX29" s="323"/>
      <c r="CY29" s="323"/>
      <c r="CZ29" s="323"/>
      <c r="DA29" s="323"/>
      <c r="DB29" s="323"/>
    </row>
    <row r="30" spans="1:112" ht="12.75" customHeight="1" x14ac:dyDescent="0.3">
      <c r="A30" s="317" t="s">
        <v>238</v>
      </c>
      <c r="B30" s="318"/>
      <c r="C30" s="318"/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8"/>
      <c r="AC30" s="318"/>
      <c r="AD30" s="318"/>
      <c r="AE30" s="318"/>
      <c r="AF30" s="318"/>
      <c r="AG30" s="318"/>
      <c r="AH30" s="318"/>
      <c r="AI30" s="318"/>
      <c r="AJ30" s="318"/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18"/>
      <c r="AV30" s="318"/>
      <c r="AW30" s="318"/>
      <c r="AX30" s="318"/>
      <c r="AY30" s="318"/>
      <c r="AZ30" s="318"/>
      <c r="BA30" s="318"/>
      <c r="BB30" s="318"/>
      <c r="BC30" s="318"/>
      <c r="BD30" s="318"/>
      <c r="BE30" s="318"/>
      <c r="BF30" s="318"/>
      <c r="BG30" s="318"/>
      <c r="BH30" s="318"/>
      <c r="BI30" s="318"/>
      <c r="BJ30" s="318"/>
      <c r="BK30" s="318"/>
      <c r="BL30" s="318"/>
      <c r="BM30" s="318"/>
      <c r="BN30" s="318"/>
      <c r="BO30" s="318"/>
      <c r="BP30" s="318"/>
      <c r="BQ30" s="318"/>
      <c r="BR30" s="318"/>
      <c r="BS30" s="318"/>
      <c r="BT30" s="318"/>
      <c r="BU30" s="318"/>
      <c r="BV30" s="318"/>
      <c r="BW30" s="318"/>
      <c r="BX30" s="318"/>
      <c r="BY30" s="318"/>
      <c r="BZ30" s="318"/>
      <c r="CA30" s="318"/>
      <c r="CB30" s="318"/>
      <c r="CC30" s="318"/>
      <c r="CD30" s="318"/>
      <c r="CE30" s="318"/>
      <c r="CF30" s="318"/>
      <c r="CG30" s="318"/>
      <c r="CH30" s="318"/>
      <c r="CI30" s="318"/>
      <c r="CJ30" s="318"/>
      <c r="CK30" s="318"/>
      <c r="CL30" s="318"/>
      <c r="CM30" s="318"/>
      <c r="CN30" s="318"/>
      <c r="CO30" s="318"/>
      <c r="CP30" s="318"/>
      <c r="CQ30" s="318"/>
      <c r="CR30" s="318"/>
      <c r="CS30" s="318"/>
      <c r="CT30" s="318"/>
      <c r="CU30" s="318"/>
      <c r="CV30" s="318"/>
      <c r="CW30" s="318"/>
      <c r="CX30" s="318"/>
      <c r="CY30" s="318"/>
      <c r="CZ30" s="318"/>
      <c r="DA30" s="318"/>
      <c r="DB30" s="318"/>
    </row>
    <row r="31" spans="1:112" ht="15.6" x14ac:dyDescent="0.3">
      <c r="A31" s="117" t="s">
        <v>239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38"/>
      <c r="DB31" s="138"/>
    </row>
    <row r="32" spans="1:112" ht="64.2" customHeight="1" x14ac:dyDescent="0.3">
      <c r="A32" s="31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320"/>
      <c r="AN32" s="320"/>
      <c r="AO32" s="320"/>
      <c r="AP32" s="320"/>
      <c r="AQ32" s="320"/>
      <c r="AR32" s="320"/>
      <c r="AS32" s="320"/>
      <c r="AT32" s="320"/>
      <c r="AU32" s="320"/>
      <c r="AV32" s="320"/>
      <c r="AW32" s="320"/>
      <c r="AX32" s="320"/>
      <c r="AY32" s="320"/>
      <c r="AZ32" s="320"/>
      <c r="BA32" s="320"/>
      <c r="BB32" s="320"/>
      <c r="BC32" s="320"/>
      <c r="BD32" s="320"/>
      <c r="BE32" s="320"/>
      <c r="BF32" s="320"/>
      <c r="BG32" s="320"/>
      <c r="BH32" s="320"/>
      <c r="BI32" s="320"/>
      <c r="BJ32" s="320"/>
      <c r="BK32" s="320"/>
      <c r="BL32" s="320"/>
      <c r="BM32" s="320"/>
      <c r="BN32" s="320"/>
      <c r="BO32" s="320"/>
      <c r="BP32" s="320"/>
      <c r="BQ32" s="320"/>
      <c r="BR32" s="320"/>
      <c r="BS32" s="320"/>
      <c r="BT32" s="320"/>
      <c r="BU32" s="320"/>
      <c r="BV32" s="320"/>
      <c r="BW32" s="320"/>
      <c r="BX32" s="320"/>
      <c r="BY32" s="320"/>
      <c r="BZ32" s="320"/>
      <c r="CA32" s="320"/>
      <c r="CB32" s="320"/>
      <c r="CC32" s="320"/>
      <c r="CD32" s="320"/>
      <c r="CE32" s="320"/>
      <c r="CF32" s="320"/>
      <c r="CG32" s="320"/>
      <c r="CH32" s="320"/>
      <c r="CI32" s="320"/>
      <c r="CJ32" s="320"/>
      <c r="CK32" s="320"/>
      <c r="CL32" s="320"/>
      <c r="CM32" s="320"/>
      <c r="CN32" s="320"/>
      <c r="CO32" s="320"/>
      <c r="CP32" s="320"/>
      <c r="CQ32" s="320"/>
      <c r="CR32" s="320"/>
      <c r="CS32" s="320"/>
      <c r="CT32" s="320"/>
      <c r="CU32" s="320"/>
      <c r="CV32" s="320"/>
      <c r="CW32" s="320"/>
      <c r="CX32" s="320"/>
      <c r="CY32" s="320"/>
      <c r="CZ32" s="320"/>
      <c r="DA32" s="320"/>
      <c r="DB32" s="320"/>
    </row>
    <row r="33" spans="1:106" ht="12.75" customHeight="1" x14ac:dyDescent="0.3">
      <c r="A33" s="317" t="s">
        <v>240</v>
      </c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8"/>
      <c r="AC33" s="318"/>
      <c r="AD33" s="318"/>
      <c r="AE33" s="318"/>
      <c r="AF33" s="318"/>
      <c r="AG33" s="318"/>
      <c r="AH33" s="318"/>
      <c r="AI33" s="318"/>
      <c r="AJ33" s="318"/>
      <c r="AK33" s="318"/>
      <c r="AL33" s="318"/>
      <c r="AM33" s="318"/>
      <c r="AN33" s="318"/>
      <c r="AO33" s="318"/>
      <c r="AP33" s="318"/>
      <c r="AQ33" s="318"/>
      <c r="AR33" s="318"/>
      <c r="AS33" s="318"/>
      <c r="AT33" s="318"/>
      <c r="AU33" s="318"/>
      <c r="AV33" s="318"/>
      <c r="AW33" s="318"/>
      <c r="AX33" s="318"/>
      <c r="AY33" s="318"/>
      <c r="AZ33" s="318"/>
      <c r="BA33" s="318"/>
      <c r="BB33" s="318"/>
      <c r="BC33" s="318"/>
      <c r="BD33" s="318"/>
      <c r="BE33" s="318"/>
      <c r="BF33" s="318"/>
      <c r="BG33" s="318"/>
      <c r="BH33" s="318"/>
      <c r="BI33" s="318"/>
      <c r="BJ33" s="318"/>
      <c r="BK33" s="318"/>
      <c r="BL33" s="318"/>
      <c r="BM33" s="318"/>
      <c r="BN33" s="318"/>
      <c r="BO33" s="318"/>
      <c r="BP33" s="318"/>
      <c r="BQ33" s="318"/>
      <c r="BR33" s="318"/>
      <c r="BS33" s="318"/>
      <c r="BT33" s="318"/>
      <c r="BU33" s="318"/>
      <c r="BV33" s="318"/>
      <c r="BW33" s="318"/>
      <c r="BX33" s="318"/>
      <c r="BY33" s="318"/>
      <c r="BZ33" s="318"/>
      <c r="CA33" s="318"/>
      <c r="CB33" s="318"/>
      <c r="CC33" s="318"/>
      <c r="CD33" s="318"/>
      <c r="CE33" s="318"/>
      <c r="CF33" s="318"/>
      <c r="CG33" s="318"/>
      <c r="CH33" s="318"/>
      <c r="CI33" s="318"/>
      <c r="CJ33" s="318"/>
      <c r="CK33" s="318"/>
      <c r="CL33" s="318"/>
      <c r="CM33" s="318"/>
      <c r="CN33" s="318"/>
      <c r="CO33" s="318"/>
      <c r="CP33" s="318"/>
      <c r="CQ33" s="318"/>
      <c r="CR33" s="318"/>
      <c r="CS33" s="318"/>
      <c r="CT33" s="318"/>
      <c r="CU33" s="318"/>
      <c r="CV33" s="318"/>
      <c r="CW33" s="318"/>
      <c r="CX33" s="318"/>
      <c r="CY33" s="318"/>
      <c r="CZ33" s="318"/>
      <c r="DA33" s="318"/>
      <c r="DB33" s="318"/>
    </row>
    <row r="34" spans="1:106" ht="15.6" x14ac:dyDescent="0.3">
      <c r="A34" s="128" t="s">
        <v>241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138"/>
      <c r="CB34" s="138"/>
      <c r="CC34" s="138"/>
      <c r="CD34" s="138"/>
      <c r="CE34" s="138"/>
      <c r="CF34" s="138"/>
      <c r="CG34" s="138"/>
      <c r="CH34" s="138"/>
      <c r="CI34" s="138"/>
      <c r="CJ34" s="138"/>
      <c r="CK34" s="138"/>
      <c r="CL34" s="138"/>
      <c r="CM34" s="138"/>
      <c r="CN34" s="138"/>
      <c r="CO34" s="138"/>
      <c r="CP34" s="138"/>
      <c r="CQ34" s="138"/>
      <c r="CR34" s="138"/>
      <c r="CS34" s="138"/>
      <c r="CT34" s="138"/>
      <c r="CU34" s="138"/>
      <c r="CV34" s="138"/>
      <c r="CW34" s="138"/>
      <c r="CX34" s="138"/>
      <c r="CY34" s="138"/>
      <c r="CZ34" s="138"/>
      <c r="DA34" s="138"/>
      <c r="DB34" s="138"/>
    </row>
    <row r="35" spans="1:106" ht="15.6" x14ac:dyDescent="0.3">
      <c r="A35" s="324" t="str">
        <f>ФОРМА!B4</f>
        <v>ООО "ЭНЕРГОСТРИМ"</v>
      </c>
      <c r="B35" s="324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4"/>
      <c r="BA35" s="324"/>
      <c r="BB35" s="324"/>
      <c r="BC35" s="324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  <c r="BN35" s="324"/>
      <c r="BO35" s="324"/>
      <c r="BP35" s="324"/>
      <c r="BQ35" s="324"/>
      <c r="BR35" s="324"/>
      <c r="BS35" s="324"/>
      <c r="BT35" s="324"/>
      <c r="BU35" s="324"/>
      <c r="BV35" s="324"/>
      <c r="BW35" s="324"/>
      <c r="BX35" s="324"/>
      <c r="BY35" s="324"/>
      <c r="BZ35" s="324"/>
      <c r="CA35" s="324"/>
      <c r="CB35" s="324"/>
      <c r="CC35" s="324"/>
      <c r="CD35" s="324"/>
      <c r="CE35" s="324"/>
      <c r="CF35" s="324"/>
      <c r="CG35" s="324"/>
      <c r="CH35" s="324"/>
      <c r="CI35" s="324"/>
      <c r="CJ35" s="324"/>
      <c r="CK35" s="324"/>
      <c r="CL35" s="324"/>
      <c r="CM35" s="324"/>
      <c r="CN35" s="324"/>
      <c r="CO35" s="324"/>
      <c r="CP35" s="324"/>
      <c r="CQ35" s="324"/>
      <c r="CR35" s="324"/>
      <c r="CS35" s="324"/>
      <c r="CT35" s="324"/>
      <c r="CU35" s="324"/>
      <c r="CV35" s="324"/>
      <c r="CW35" s="324"/>
      <c r="CX35" s="324"/>
      <c r="CY35" s="324"/>
      <c r="CZ35" s="324"/>
      <c r="DA35" s="324"/>
      <c r="DB35" s="324"/>
    </row>
    <row r="36" spans="1:106" x14ac:dyDescent="0.3">
      <c r="A36" s="315" t="s">
        <v>242</v>
      </c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16"/>
      <c r="N36" s="316"/>
      <c r="O36" s="316"/>
      <c r="P36" s="316"/>
      <c r="Q36" s="316"/>
      <c r="R36" s="316"/>
      <c r="S36" s="316"/>
      <c r="T36" s="316"/>
      <c r="U36" s="316"/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</row>
    <row r="37" spans="1:106" ht="15.6" x14ac:dyDescent="0.3">
      <c r="A37" s="129" t="s">
        <v>243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38"/>
      <c r="CB37" s="138"/>
      <c r="CC37" s="138"/>
      <c r="CD37" s="138"/>
      <c r="CE37" s="138"/>
      <c r="CF37" s="138"/>
      <c r="CG37" s="138"/>
      <c r="CH37" s="138"/>
      <c r="CI37" s="138"/>
      <c r="CJ37" s="138"/>
      <c r="CK37" s="138"/>
      <c r="CL37" s="138"/>
      <c r="CM37" s="138"/>
      <c r="CN37" s="138"/>
      <c r="CO37" s="138"/>
      <c r="CP37" s="138"/>
      <c r="CQ37" s="138"/>
      <c r="CR37" s="138"/>
      <c r="CS37" s="138"/>
      <c r="CT37" s="138"/>
      <c r="CU37" s="138"/>
      <c r="CV37" s="138"/>
      <c r="CW37" s="138"/>
      <c r="CX37" s="138"/>
      <c r="CY37" s="138"/>
      <c r="CZ37" s="138"/>
      <c r="DA37" s="138"/>
      <c r="DB37" s="138"/>
    </row>
    <row r="38" spans="1:106" x14ac:dyDescent="0.3">
      <c r="A38" s="214" t="str">
        <f>IF(ФОРМА!B8=0," ",CONCATENATE(ФОРМА!B7,", шифр ",ФОРМА!B8))</f>
        <v>ООО "ЭНЕРГОСТРИМ", шифр СЭС-21-042046-УЭ</v>
      </c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214"/>
      <c r="BF38" s="214"/>
      <c r="BG38" s="214"/>
      <c r="BH38" s="214"/>
      <c r="BI38" s="214"/>
      <c r="BJ38" s="214"/>
      <c r="BK38" s="214"/>
      <c r="BL38" s="214"/>
      <c r="BM38" s="214"/>
      <c r="BN38" s="214"/>
      <c r="BO38" s="214"/>
      <c r="BP38" s="214"/>
      <c r="BQ38" s="214"/>
      <c r="BR38" s="214"/>
      <c r="BS38" s="214"/>
      <c r="BT38" s="214"/>
      <c r="BU38" s="214"/>
      <c r="BV38" s="214"/>
      <c r="BW38" s="214"/>
      <c r="BX38" s="214"/>
      <c r="BY38" s="214"/>
      <c r="BZ38" s="214"/>
      <c r="CA38" s="214"/>
      <c r="CB38" s="214"/>
      <c r="CC38" s="214"/>
      <c r="CD38" s="214"/>
      <c r="CE38" s="214"/>
      <c r="CF38" s="214"/>
      <c r="CG38" s="214"/>
      <c r="CH38" s="214"/>
      <c r="CI38" s="214"/>
      <c r="CJ38" s="214"/>
      <c r="CK38" s="214"/>
      <c r="CL38" s="214"/>
      <c r="CM38" s="214"/>
      <c r="CN38" s="214"/>
      <c r="CO38" s="214"/>
      <c r="CP38" s="214"/>
      <c r="CQ38" s="214"/>
      <c r="CR38" s="214"/>
      <c r="CS38" s="214"/>
      <c r="CT38" s="214"/>
      <c r="CU38" s="214"/>
      <c r="CV38" s="214"/>
      <c r="CW38" s="214"/>
      <c r="CX38" s="214"/>
      <c r="CY38" s="214"/>
      <c r="CZ38" s="214"/>
      <c r="DA38" s="214"/>
      <c r="DB38" s="214"/>
    </row>
    <row r="39" spans="1:106" ht="11.1" customHeight="1" x14ac:dyDescent="0.3">
      <c r="A39" s="212" t="s">
        <v>244</v>
      </c>
      <c r="B39" s="212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2"/>
      <c r="BM39" s="212"/>
      <c r="BN39" s="212"/>
      <c r="BO39" s="212"/>
      <c r="BP39" s="212"/>
      <c r="BQ39" s="212"/>
      <c r="BR39" s="212"/>
      <c r="BS39" s="212"/>
      <c r="BT39" s="212"/>
      <c r="BU39" s="212"/>
      <c r="BV39" s="212"/>
      <c r="BW39" s="212"/>
      <c r="BX39" s="212"/>
      <c r="BY39" s="212"/>
      <c r="BZ39" s="212"/>
      <c r="CA39" s="212"/>
      <c r="CB39" s="212"/>
      <c r="CC39" s="212"/>
      <c r="CD39" s="212"/>
      <c r="CE39" s="212"/>
      <c r="CF39" s="212"/>
      <c r="CG39" s="212"/>
      <c r="CH39" s="212"/>
      <c r="CI39" s="212"/>
      <c r="CJ39" s="212"/>
      <c r="CK39" s="212"/>
      <c r="CL39" s="212"/>
      <c r="CM39" s="212"/>
      <c r="CN39" s="212"/>
      <c r="CO39" s="212"/>
      <c r="CP39" s="212"/>
      <c r="CQ39" s="212"/>
      <c r="CR39" s="212"/>
      <c r="CS39" s="212"/>
      <c r="CT39" s="212"/>
      <c r="CU39" s="212"/>
      <c r="CV39" s="212"/>
      <c r="CW39" s="212"/>
      <c r="CX39" s="212"/>
      <c r="CY39" s="212"/>
      <c r="CZ39" s="212"/>
      <c r="DA39" s="212"/>
      <c r="DB39" s="212"/>
    </row>
    <row r="40" spans="1:106" ht="15.6" x14ac:dyDescent="0.3">
      <c r="A40" s="129" t="s">
        <v>245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311" t="str">
        <f>CONCATENATE(ФОРМА!E14," ",ФОРМА!F14," ",ФОРМА!G14," г.")</f>
        <v>14 ноября 2024 г.</v>
      </c>
      <c r="AT40" s="311"/>
      <c r="AU40" s="311"/>
      <c r="AV40" s="311"/>
      <c r="AW40" s="311"/>
      <c r="AX40" s="311"/>
      <c r="AY40" s="311"/>
      <c r="AZ40" s="311"/>
      <c r="BA40" s="311"/>
      <c r="BB40" s="311"/>
      <c r="BC40" s="311"/>
      <c r="BD40" s="311"/>
      <c r="BE40" s="311"/>
      <c r="BF40" s="311"/>
      <c r="BG40" s="311"/>
      <c r="BH40" s="311"/>
      <c r="BI40" s="311"/>
      <c r="BJ40" s="311"/>
      <c r="BK40" s="311"/>
      <c r="BL40" s="311"/>
      <c r="BM40" s="311"/>
      <c r="BN40" s="311"/>
      <c r="BO40" s="311"/>
      <c r="BP40" s="311"/>
      <c r="BQ40" s="311"/>
      <c r="BR40" s="311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</row>
    <row r="41" spans="1:106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312" t="s">
        <v>246</v>
      </c>
      <c r="AT41" s="312"/>
      <c r="AU41" s="312"/>
      <c r="AV41" s="312"/>
      <c r="AW41" s="312"/>
      <c r="AX41" s="312"/>
      <c r="AY41" s="312"/>
      <c r="AZ41" s="312"/>
      <c r="BA41" s="312"/>
      <c r="BB41" s="312"/>
      <c r="BC41" s="312"/>
      <c r="BD41" s="312"/>
      <c r="BE41" s="312"/>
      <c r="BF41" s="312"/>
      <c r="BG41" s="312"/>
      <c r="BH41" s="312"/>
      <c r="BI41" s="312"/>
      <c r="BJ41" s="312"/>
      <c r="BK41" s="312"/>
      <c r="BL41" s="312"/>
      <c r="BM41" s="312"/>
      <c r="BN41" s="312"/>
      <c r="BO41" s="312"/>
      <c r="BP41" s="312"/>
      <c r="BQ41" s="312"/>
      <c r="BR41" s="312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</row>
    <row r="42" spans="1:106" ht="15.6" x14ac:dyDescent="0.3">
      <c r="A42" s="118" t="s">
        <v>247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311" t="str">
        <f>CONCATENATE(ФОРМА!E14," ",ФОРМА!F14," ",ФОРМА!G14," г.")</f>
        <v>14 ноября 2024 г.</v>
      </c>
      <c r="AT42" s="311"/>
      <c r="AU42" s="311"/>
      <c r="AV42" s="311"/>
      <c r="AW42" s="311"/>
      <c r="AX42" s="311"/>
      <c r="AY42" s="311"/>
      <c r="AZ42" s="311"/>
      <c r="BA42" s="311"/>
      <c r="BB42" s="311"/>
      <c r="BC42" s="311"/>
      <c r="BD42" s="311"/>
      <c r="BE42" s="311"/>
      <c r="BF42" s="311"/>
      <c r="BG42" s="311"/>
      <c r="BH42" s="311"/>
      <c r="BI42" s="311"/>
      <c r="BJ42" s="311"/>
      <c r="BK42" s="311"/>
      <c r="BL42" s="311"/>
      <c r="BM42" s="311"/>
      <c r="BN42" s="311"/>
      <c r="BO42" s="311"/>
      <c r="BP42" s="311"/>
      <c r="BQ42" s="311"/>
      <c r="BR42" s="311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</row>
    <row r="43" spans="1:106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312" t="s">
        <v>246</v>
      </c>
      <c r="AT43" s="312"/>
      <c r="AU43" s="312"/>
      <c r="AV43" s="312"/>
      <c r="AW43" s="312"/>
      <c r="AX43" s="312"/>
      <c r="AY43" s="312"/>
      <c r="AZ43" s="312"/>
      <c r="BA43" s="312"/>
      <c r="BB43" s="312"/>
      <c r="BC43" s="312"/>
      <c r="BD43" s="312"/>
      <c r="BE43" s="312"/>
      <c r="BF43" s="312"/>
      <c r="BG43" s="312"/>
      <c r="BH43" s="312"/>
      <c r="BI43" s="312"/>
      <c r="BJ43" s="312"/>
      <c r="BK43" s="312"/>
      <c r="BL43" s="312"/>
      <c r="BM43" s="312"/>
      <c r="BN43" s="312"/>
      <c r="BO43" s="312"/>
      <c r="BP43" s="312"/>
      <c r="BQ43" s="312"/>
      <c r="BR43" s="312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</row>
    <row r="44" spans="1:106" ht="32.25" customHeigh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</row>
    <row r="45" spans="1:106" ht="21" customHeight="1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</row>
    <row r="46" spans="1:106" ht="19.5" customHeight="1" x14ac:dyDescent="0.3">
      <c r="A46" s="117" t="s">
        <v>248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</row>
    <row r="47" spans="1:106" ht="5.25" customHeight="1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</row>
    <row r="48" spans="1:106" ht="30.75" customHeight="1" x14ac:dyDescent="0.3">
      <c r="A48" s="325" t="s">
        <v>249</v>
      </c>
      <c r="B48" s="325"/>
      <c r="C48" s="325"/>
      <c r="D48" s="325"/>
      <c r="E48" s="325"/>
      <c r="F48" s="325"/>
      <c r="G48" s="325"/>
      <c r="H48" s="325"/>
      <c r="I48" s="325"/>
      <c r="J48" s="325"/>
      <c r="K48" s="325"/>
      <c r="L48" s="325"/>
      <c r="M48" s="325"/>
      <c r="N48" s="325"/>
      <c r="O48" s="325"/>
      <c r="P48" s="325"/>
      <c r="Q48" s="325"/>
      <c r="R48" s="325"/>
      <c r="S48" s="325"/>
      <c r="T48" s="325"/>
      <c r="U48" s="325"/>
      <c r="V48" s="325"/>
      <c r="W48" s="325"/>
      <c r="X48" s="325"/>
      <c r="Y48" s="325"/>
      <c r="Z48" s="325"/>
      <c r="AA48" s="325"/>
      <c r="AB48" s="325"/>
      <c r="AC48" s="325"/>
      <c r="AD48" s="325"/>
      <c r="AE48" s="325"/>
      <c r="AF48" s="325"/>
      <c r="AG48" s="325"/>
      <c r="AH48" s="325"/>
      <c r="AI48" s="325"/>
      <c r="AJ48" s="325"/>
      <c r="AK48" s="325"/>
      <c r="AL48" s="325"/>
      <c r="AM48" s="325"/>
      <c r="AN48" s="325"/>
      <c r="AO48" s="325"/>
      <c r="AP48" s="325"/>
      <c r="AQ48" s="325"/>
      <c r="AR48" s="325"/>
      <c r="AS48" s="325"/>
      <c r="AT48" s="325"/>
      <c r="AU48" s="325"/>
      <c r="AV48" s="325"/>
      <c r="AW48" s="325"/>
      <c r="AX48" s="325"/>
      <c r="AY48" s="325"/>
      <c r="AZ48" s="325"/>
      <c r="BA48" s="325"/>
      <c r="BB48" s="325"/>
      <c r="BC48" s="325"/>
      <c r="BD48" s="325"/>
      <c r="BE48" s="325"/>
      <c r="BF48" s="325"/>
      <c r="BG48" s="325"/>
      <c r="BH48" s="325"/>
      <c r="BI48" s="325"/>
      <c r="BJ48" s="325"/>
      <c r="BK48" s="325"/>
      <c r="BL48" s="325"/>
      <c r="BM48" s="325"/>
      <c r="BN48" s="325"/>
      <c r="BO48" s="325"/>
      <c r="BP48" s="325"/>
      <c r="BQ48" s="325"/>
      <c r="BR48" s="325"/>
      <c r="BS48" s="325"/>
      <c r="BT48" s="325"/>
      <c r="BU48" s="325"/>
      <c r="BV48" s="325"/>
      <c r="BW48" s="325"/>
      <c r="BX48" s="325"/>
      <c r="BY48" s="325"/>
      <c r="BZ48" s="325"/>
      <c r="CA48" s="325"/>
      <c r="CB48" s="325"/>
      <c r="CC48" s="325"/>
      <c r="CD48" s="325"/>
      <c r="CE48" s="325"/>
      <c r="CF48" s="325"/>
      <c r="CG48" s="325"/>
      <c r="CH48" s="325"/>
      <c r="CI48" s="325"/>
      <c r="CJ48" s="325"/>
      <c r="CK48" s="325"/>
      <c r="CL48" s="325"/>
      <c r="CM48" s="325"/>
      <c r="CN48" s="325"/>
      <c r="CO48" s="325"/>
      <c r="CP48" s="325"/>
      <c r="CQ48" s="325"/>
      <c r="CR48" s="325"/>
      <c r="CS48" s="325"/>
      <c r="CT48" s="325"/>
      <c r="CU48" s="325"/>
      <c r="CV48" s="325"/>
      <c r="CW48" s="325"/>
      <c r="CX48" s="325"/>
      <c r="CY48" s="325"/>
      <c r="CZ48" s="325"/>
      <c r="DA48" s="325"/>
      <c r="DB48" s="325"/>
    </row>
    <row r="49" spans="1:112" ht="63" customHeight="1" x14ac:dyDescent="0.3">
      <c r="A49" s="326" t="str">
        <f>CONCATENATE("с ",ФОРМА!B11," для комплексного опробования «",ФОРМА!B6,"»")</f>
        <v>с 15.11.2024 г. для комплексного опробования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49" s="326"/>
      <c r="C49" s="326"/>
      <c r="D49" s="326"/>
      <c r="E49" s="326"/>
      <c r="F49" s="326"/>
      <c r="G49" s="326"/>
      <c r="H49" s="326"/>
      <c r="I49" s="326"/>
      <c r="J49" s="326"/>
      <c r="K49" s="326"/>
      <c r="L49" s="326"/>
      <c r="M49" s="326"/>
      <c r="N49" s="326"/>
      <c r="O49" s="326"/>
      <c r="P49" s="326"/>
      <c r="Q49" s="326"/>
      <c r="R49" s="326"/>
      <c r="S49" s="326"/>
      <c r="T49" s="326"/>
      <c r="U49" s="326"/>
      <c r="V49" s="326"/>
      <c r="W49" s="326"/>
      <c r="X49" s="326"/>
      <c r="Y49" s="326"/>
      <c r="Z49" s="326"/>
      <c r="AA49" s="326"/>
      <c r="AB49" s="326"/>
      <c r="AC49" s="326"/>
      <c r="AD49" s="326"/>
      <c r="AE49" s="326"/>
      <c r="AF49" s="326"/>
      <c r="AG49" s="326"/>
      <c r="AH49" s="326"/>
      <c r="AI49" s="326"/>
      <c r="AJ49" s="326"/>
      <c r="AK49" s="326"/>
      <c r="AL49" s="326"/>
      <c r="AM49" s="326"/>
      <c r="AN49" s="326"/>
      <c r="AO49" s="326"/>
      <c r="AP49" s="326"/>
      <c r="AQ49" s="326"/>
      <c r="AR49" s="326"/>
      <c r="AS49" s="326"/>
      <c r="AT49" s="326"/>
      <c r="AU49" s="326"/>
      <c r="AV49" s="326"/>
      <c r="AW49" s="326"/>
      <c r="AX49" s="326"/>
      <c r="AY49" s="326"/>
      <c r="AZ49" s="326"/>
      <c r="BA49" s="326"/>
      <c r="BB49" s="326"/>
      <c r="BC49" s="326"/>
      <c r="BD49" s="326"/>
      <c r="BE49" s="326"/>
      <c r="BF49" s="326"/>
      <c r="BG49" s="326"/>
      <c r="BH49" s="326"/>
      <c r="BI49" s="326"/>
      <c r="BJ49" s="326"/>
      <c r="BK49" s="326"/>
      <c r="BL49" s="326"/>
      <c r="BM49" s="326"/>
      <c r="BN49" s="326"/>
      <c r="BO49" s="326"/>
      <c r="BP49" s="326"/>
      <c r="BQ49" s="326"/>
      <c r="BR49" s="326"/>
      <c r="BS49" s="326"/>
      <c r="BT49" s="326"/>
      <c r="BU49" s="326"/>
      <c r="BV49" s="326"/>
      <c r="BW49" s="326"/>
      <c r="BX49" s="326"/>
      <c r="BY49" s="326"/>
      <c r="BZ49" s="326"/>
      <c r="CA49" s="326"/>
      <c r="CB49" s="326"/>
      <c r="CC49" s="326"/>
      <c r="CD49" s="326"/>
      <c r="CE49" s="326"/>
      <c r="CF49" s="326"/>
      <c r="CG49" s="326"/>
      <c r="CH49" s="326"/>
      <c r="CI49" s="326"/>
      <c r="CJ49" s="326"/>
      <c r="CK49" s="326"/>
      <c r="CL49" s="326"/>
      <c r="CM49" s="326"/>
      <c r="CN49" s="326"/>
      <c r="CO49" s="326"/>
      <c r="CP49" s="326"/>
      <c r="CQ49" s="326"/>
      <c r="CR49" s="326"/>
      <c r="CS49" s="326"/>
      <c r="CT49" s="326"/>
      <c r="CU49" s="326"/>
      <c r="CV49" s="326"/>
      <c r="CW49" s="326"/>
      <c r="CX49" s="326"/>
      <c r="CY49" s="326"/>
      <c r="CZ49" s="326"/>
      <c r="DA49" s="326"/>
      <c r="DB49" s="326"/>
    </row>
    <row r="50" spans="1:112" ht="30.75" customHeight="1" x14ac:dyDescent="0.3">
      <c r="A50" s="327" t="s">
        <v>250</v>
      </c>
      <c r="B50" s="328"/>
      <c r="C50" s="328"/>
      <c r="D50" s="328"/>
      <c r="E50" s="328"/>
      <c r="F50" s="328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8"/>
      <c r="T50" s="328"/>
      <c r="U50" s="328"/>
      <c r="V50" s="328"/>
      <c r="W50" s="328"/>
      <c r="X50" s="328"/>
      <c r="Y50" s="328"/>
      <c r="Z50" s="328"/>
      <c r="AA50" s="328"/>
      <c r="AB50" s="328"/>
      <c r="AC50" s="328"/>
      <c r="AD50" s="328"/>
      <c r="AE50" s="328"/>
      <c r="AF50" s="328"/>
      <c r="AG50" s="328"/>
      <c r="AH50" s="328"/>
      <c r="AI50" s="328"/>
      <c r="AJ50" s="328"/>
      <c r="AK50" s="328"/>
      <c r="AL50" s="328"/>
      <c r="AM50" s="328"/>
      <c r="AN50" s="328"/>
      <c r="AO50" s="328"/>
      <c r="AP50" s="328"/>
      <c r="AQ50" s="328"/>
      <c r="AR50" s="328"/>
      <c r="AS50" s="328"/>
      <c r="AT50" s="328"/>
      <c r="AU50" s="328"/>
      <c r="AV50" s="328"/>
      <c r="AW50" s="328"/>
      <c r="AX50" s="328"/>
      <c r="AY50" s="328"/>
      <c r="AZ50" s="328"/>
      <c r="BA50" s="328"/>
      <c r="BB50" s="328"/>
      <c r="BC50" s="328"/>
      <c r="BD50" s="328"/>
      <c r="BE50" s="328"/>
      <c r="BF50" s="328"/>
      <c r="BG50" s="328"/>
      <c r="BH50" s="328"/>
      <c r="BI50" s="328"/>
      <c r="BJ50" s="328"/>
      <c r="BK50" s="328"/>
      <c r="BL50" s="328"/>
      <c r="BM50" s="328"/>
      <c r="BN50" s="328"/>
      <c r="BO50" s="328"/>
      <c r="BP50" s="328"/>
      <c r="BQ50" s="328"/>
      <c r="BR50" s="328"/>
      <c r="BS50" s="328"/>
      <c r="BT50" s="328"/>
      <c r="BU50" s="328"/>
      <c r="BV50" s="328"/>
      <c r="BW50" s="328"/>
      <c r="BX50" s="328"/>
      <c r="BY50" s="328"/>
      <c r="BZ50" s="328"/>
      <c r="CA50" s="328"/>
      <c r="CB50" s="328"/>
      <c r="CC50" s="328"/>
      <c r="CD50" s="328"/>
      <c r="CE50" s="328"/>
      <c r="CF50" s="328"/>
      <c r="CG50" s="328"/>
      <c r="CH50" s="328"/>
      <c r="CI50" s="328"/>
      <c r="CJ50" s="328"/>
      <c r="CK50" s="328"/>
      <c r="CL50" s="328"/>
      <c r="CM50" s="328"/>
      <c r="CN50" s="328"/>
      <c r="CO50" s="328"/>
      <c r="CP50" s="328"/>
      <c r="CQ50" s="328"/>
      <c r="CR50" s="328"/>
      <c r="CS50" s="328"/>
      <c r="CT50" s="328"/>
      <c r="CU50" s="328"/>
      <c r="CV50" s="328"/>
      <c r="CW50" s="328"/>
      <c r="CX50" s="328"/>
      <c r="CY50" s="328"/>
      <c r="CZ50" s="328"/>
      <c r="DA50" s="328"/>
      <c r="DB50" s="328"/>
    </row>
    <row r="51" spans="1:112" ht="23.25" customHeight="1" x14ac:dyDescent="0.3">
      <c r="A51" s="329"/>
      <c r="B51" s="329"/>
      <c r="C51" s="329"/>
      <c r="D51" s="329"/>
      <c r="E51" s="329"/>
      <c r="F51" s="329"/>
      <c r="G51" s="329"/>
      <c r="H51" s="329"/>
      <c r="I51" s="329"/>
      <c r="J51" s="329"/>
      <c r="K51" s="329"/>
      <c r="L51" s="329"/>
      <c r="M51" s="329"/>
      <c r="N51" s="329"/>
      <c r="O51" s="329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29"/>
      <c r="AC51" s="329"/>
      <c r="AD51" s="329"/>
      <c r="AE51" s="329"/>
      <c r="AF51" s="329"/>
      <c r="AG51" s="329"/>
      <c r="AH51" s="329"/>
      <c r="AI51" s="329"/>
      <c r="AJ51" s="329"/>
      <c r="AK51" s="329"/>
      <c r="AL51" s="329"/>
      <c r="AM51" s="329"/>
      <c r="AN51" s="329"/>
      <c r="AO51" s="329"/>
      <c r="AP51" s="329"/>
      <c r="AQ51" s="329"/>
      <c r="AR51" s="329"/>
      <c r="AS51" s="329"/>
      <c r="AT51" s="329"/>
      <c r="AU51" s="329"/>
      <c r="AV51" s="329"/>
      <c r="AW51" s="329"/>
      <c r="AX51" s="329"/>
      <c r="AY51" s="329"/>
      <c r="AZ51" s="329"/>
      <c r="BA51" s="329"/>
      <c r="BB51" s="329"/>
      <c r="BC51" s="329"/>
      <c r="BD51" s="329"/>
      <c r="BE51" s="329"/>
      <c r="BF51" s="329"/>
      <c r="BG51" s="329"/>
      <c r="BH51" s="329"/>
      <c r="BI51" s="329"/>
      <c r="BJ51" s="329"/>
      <c r="BK51" s="329"/>
      <c r="BL51" s="329"/>
      <c r="BM51" s="329"/>
      <c r="BN51" s="329"/>
      <c r="BO51" s="329"/>
      <c r="BP51" s="329"/>
      <c r="BQ51" s="329"/>
      <c r="BR51" s="329"/>
      <c r="BS51" s="329"/>
      <c r="BT51" s="329"/>
      <c r="BU51" s="329"/>
      <c r="BV51" s="329"/>
      <c r="BW51" s="329"/>
      <c r="BX51" s="329"/>
      <c r="BY51" s="329"/>
      <c r="BZ51" s="329"/>
      <c r="CA51" s="329"/>
      <c r="CB51" s="329"/>
      <c r="CC51" s="329"/>
      <c r="CD51" s="329"/>
      <c r="CE51" s="329"/>
      <c r="CF51" s="329"/>
      <c r="CG51" s="329"/>
      <c r="CH51" s="329"/>
      <c r="CI51" s="329"/>
      <c r="CJ51" s="329"/>
      <c r="CK51" s="329"/>
      <c r="CL51" s="329"/>
      <c r="CM51" s="329"/>
      <c r="CN51" s="329"/>
      <c r="CO51" s="329"/>
      <c r="CP51" s="329"/>
      <c r="CQ51" s="329"/>
      <c r="CR51" s="329"/>
      <c r="CS51" s="329"/>
      <c r="CT51" s="329"/>
      <c r="CU51" s="329"/>
      <c r="CV51" s="329"/>
      <c r="CW51" s="329"/>
      <c r="CX51" s="329"/>
      <c r="CY51" s="329"/>
      <c r="CZ51" s="329"/>
      <c r="DA51" s="329"/>
      <c r="DB51" s="329"/>
    </row>
    <row r="52" spans="1:112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</row>
    <row r="53" spans="1:112" ht="46.5" customHeight="1" x14ac:dyDescent="0.3">
      <c r="A53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53" s="306"/>
      <c r="C53" s="306"/>
      <c r="D53" s="306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  <c r="AA53" s="306"/>
      <c r="AB53" s="306"/>
      <c r="AC53" s="306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  <c r="BD53" s="306"/>
      <c r="BE53" s="306"/>
      <c r="BF53" s="306"/>
      <c r="BG53" s="306"/>
      <c r="BH53" s="306"/>
      <c r="BI53" s="198"/>
      <c r="BJ53" s="198"/>
      <c r="BK53" s="198"/>
      <c r="BL53" s="198"/>
      <c r="BM53" s="198"/>
      <c r="BN53" s="198"/>
      <c r="BO53" s="198"/>
      <c r="BP53" s="198"/>
      <c r="BQ53" s="198"/>
      <c r="BR53" s="198"/>
      <c r="BS53" s="198"/>
      <c r="BT53" s="198"/>
      <c r="BU53" s="198"/>
      <c r="BV53" s="198"/>
      <c r="BW53" s="198"/>
      <c r="BX53" s="198"/>
      <c r="BY53" s="198"/>
      <c r="BZ53" s="198"/>
      <c r="CA53" s="198"/>
      <c r="CB53" s="198"/>
      <c r="CC53" s="198"/>
      <c r="CD53" s="198"/>
      <c r="CE53" s="198"/>
      <c r="CF53" s="198"/>
      <c r="CG53" s="9"/>
      <c r="CH53" s="9"/>
      <c r="CI53" s="9"/>
      <c r="CJ53" s="199" t="str">
        <f>ПОДПИСИ!D5</f>
        <v>С.А. Куропаткин</v>
      </c>
      <c r="CK53" s="199"/>
      <c r="CL53" s="199"/>
      <c r="CM53" s="199"/>
      <c r="CN53" s="199"/>
      <c r="CO53" s="199"/>
      <c r="CP53" s="199"/>
      <c r="CQ53" s="199"/>
      <c r="CR53" s="199"/>
      <c r="CS53" s="199"/>
      <c r="CT53" s="199"/>
      <c r="CU53" s="199"/>
      <c r="CV53" s="199"/>
      <c r="CW53" s="199"/>
      <c r="CX53" s="199"/>
      <c r="CY53" s="199"/>
      <c r="CZ53" s="199"/>
      <c r="DA53" s="199"/>
      <c r="DB53" s="199"/>
      <c r="DH53" s="70"/>
    </row>
    <row r="54" spans="1:112" ht="13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I54" s="196" t="s">
        <v>7</v>
      </c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1"/>
      <c r="CH54" s="11"/>
      <c r="CI54" s="11"/>
      <c r="CJ54" s="188"/>
      <c r="CK54" s="188"/>
      <c r="CL54" s="188"/>
      <c r="CM54" s="188"/>
      <c r="CN54" s="188"/>
      <c r="CO54" s="188"/>
      <c r="CP54" s="188"/>
      <c r="CQ54" s="188"/>
      <c r="CR54" s="188"/>
      <c r="CS54" s="188"/>
      <c r="CT54" s="188"/>
      <c r="CU54" s="188"/>
      <c r="CV54" s="188"/>
      <c r="CW54" s="188"/>
      <c r="CX54" s="188"/>
      <c r="CY54" s="188"/>
      <c r="CZ54" s="188"/>
      <c r="DA54" s="188"/>
      <c r="DB54" s="188"/>
    </row>
    <row r="55" spans="1:112" ht="36" customHeight="1" x14ac:dyDescent="0.3">
      <c r="A55" s="188" t="str">
        <f>ПОДПИСИ!B10</f>
        <v xml:space="preserve">Главный инженер ООО «Энергострим» 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88"/>
      <c r="BE55" s="188"/>
      <c r="BF55" s="188"/>
      <c r="BG55" s="188"/>
      <c r="BH55" s="188"/>
      <c r="BI55" s="198"/>
      <c r="BJ55" s="198"/>
      <c r="BK55" s="198"/>
      <c r="BL55" s="198"/>
      <c r="BM55" s="198"/>
      <c r="BN55" s="198"/>
      <c r="BO55" s="198"/>
      <c r="BP55" s="198"/>
      <c r="BQ55" s="198"/>
      <c r="BR55" s="198"/>
      <c r="BS55" s="198"/>
      <c r="BT55" s="198"/>
      <c r="BU55" s="198"/>
      <c r="BV55" s="198"/>
      <c r="BW55" s="198"/>
      <c r="BX55" s="198"/>
      <c r="BY55" s="198"/>
      <c r="BZ55" s="198"/>
      <c r="CA55" s="198"/>
      <c r="CB55" s="198"/>
      <c r="CC55" s="198"/>
      <c r="CD55" s="198"/>
      <c r="CE55" s="198"/>
      <c r="CF55" s="198"/>
      <c r="CG55" s="9"/>
      <c r="CH55" s="9"/>
      <c r="CI55" s="9"/>
      <c r="CJ55" s="199" t="str">
        <f>ПОДПИСИ!D10</f>
        <v>В.К. Горохов</v>
      </c>
      <c r="CK55" s="199"/>
      <c r="CL55" s="199"/>
      <c r="CM55" s="199"/>
      <c r="CN55" s="199"/>
      <c r="CO55" s="199"/>
      <c r="CP55" s="199"/>
      <c r="CQ55" s="199"/>
      <c r="CR55" s="199"/>
      <c r="CS55" s="199"/>
      <c r="CT55" s="199"/>
      <c r="CU55" s="199"/>
      <c r="CV55" s="199"/>
      <c r="CW55" s="199"/>
      <c r="CX55" s="199"/>
      <c r="CY55" s="199"/>
      <c r="CZ55" s="199"/>
      <c r="DA55" s="199"/>
      <c r="DB55" s="199"/>
      <c r="DH55" s="70"/>
    </row>
    <row r="56" spans="1:112" ht="12.7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196" t="s">
        <v>7</v>
      </c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1"/>
      <c r="CH56" s="11"/>
      <c r="CI56" s="11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8"/>
      <c r="CV56" s="188"/>
      <c r="CW56" s="188"/>
      <c r="CX56" s="188"/>
      <c r="CY56" s="188"/>
      <c r="CZ56" s="188"/>
      <c r="DA56" s="188"/>
      <c r="DB56" s="188"/>
      <c r="DH56" s="70"/>
    </row>
    <row r="57" spans="1:112" ht="47.25" customHeight="1" x14ac:dyDescent="0.3">
      <c r="A57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  <c r="AA57" s="306"/>
      <c r="AB57" s="306"/>
      <c r="AC57" s="306"/>
      <c r="AD57" s="306"/>
      <c r="AE57" s="306"/>
      <c r="AF57" s="306"/>
      <c r="AG57" s="306"/>
      <c r="AH57" s="306"/>
      <c r="AI57" s="306"/>
      <c r="AJ57" s="306"/>
      <c r="AK57" s="306"/>
      <c r="AL57" s="306"/>
      <c r="AM57" s="306"/>
      <c r="AN57" s="306"/>
      <c r="AO57" s="306"/>
      <c r="AP57" s="306"/>
      <c r="AQ57" s="306"/>
      <c r="AR57" s="306"/>
      <c r="AS57" s="306"/>
      <c r="AT57" s="306"/>
      <c r="AU57" s="306"/>
      <c r="AV57" s="306"/>
      <c r="AW57" s="306"/>
      <c r="AX57" s="306"/>
      <c r="AY57" s="306"/>
      <c r="AZ57" s="306"/>
      <c r="BA57" s="306"/>
      <c r="BB57" s="306"/>
      <c r="BC57" s="306"/>
      <c r="BD57" s="306"/>
      <c r="BE57" s="306"/>
      <c r="BF57" s="306"/>
      <c r="BG57" s="306"/>
      <c r="BH57" s="306"/>
      <c r="BI57" s="198"/>
      <c r="BJ57" s="198"/>
      <c r="BK57" s="198"/>
      <c r="BL57" s="198"/>
      <c r="BM57" s="198"/>
      <c r="BN57" s="198"/>
      <c r="BO57" s="198"/>
      <c r="BP57" s="198"/>
      <c r="BQ57" s="198"/>
      <c r="BR57" s="198"/>
      <c r="BS57" s="198"/>
      <c r="BT57" s="198"/>
      <c r="BU57" s="198"/>
      <c r="BV57" s="198"/>
      <c r="BW57" s="198"/>
      <c r="BX57" s="198"/>
      <c r="BY57" s="198"/>
      <c r="BZ57" s="198"/>
      <c r="CA57" s="198"/>
      <c r="CB57" s="198"/>
      <c r="CC57" s="198"/>
      <c r="CD57" s="198"/>
      <c r="CE57" s="198"/>
      <c r="CF57" s="198"/>
      <c r="CG57" s="16"/>
      <c r="CH57" s="16"/>
      <c r="CI57" s="16"/>
      <c r="CJ57" s="199" t="str">
        <f>ПОДПИСИ!D7</f>
        <v>А.Б. Казанцев</v>
      </c>
      <c r="CK57" s="199"/>
      <c r="CL57" s="199"/>
      <c r="CM57" s="199"/>
      <c r="CN57" s="199"/>
      <c r="CO57" s="199"/>
      <c r="CP57" s="199"/>
      <c r="CQ57" s="199"/>
      <c r="CR57" s="199"/>
      <c r="CS57" s="199"/>
      <c r="CT57" s="199"/>
      <c r="CU57" s="199"/>
      <c r="CV57" s="199"/>
      <c r="CW57" s="199"/>
      <c r="CX57" s="199"/>
      <c r="CY57" s="199"/>
      <c r="CZ57" s="199"/>
      <c r="DA57" s="199"/>
      <c r="DB57" s="199"/>
      <c r="DH57" s="70"/>
    </row>
    <row r="58" spans="1:112" ht="13.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196" t="s">
        <v>7</v>
      </c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1"/>
      <c r="CH58" s="11"/>
      <c r="CI58" s="11"/>
      <c r="CJ58" s="202"/>
      <c r="CK58" s="202"/>
      <c r="CL58" s="202"/>
      <c r="CM58" s="202"/>
      <c r="CN58" s="202"/>
      <c r="CO58" s="202"/>
      <c r="CP58" s="202"/>
      <c r="CQ58" s="202"/>
      <c r="CR58" s="202"/>
      <c r="CS58" s="202"/>
      <c r="CT58" s="202"/>
      <c r="CU58" s="202"/>
      <c r="CV58" s="202"/>
      <c r="CW58" s="202"/>
      <c r="CX58" s="202"/>
      <c r="CY58" s="202"/>
      <c r="CZ58" s="202"/>
      <c r="DA58" s="202"/>
      <c r="DB58" s="202"/>
      <c r="DH58" s="70"/>
    </row>
    <row r="59" spans="1:112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H59" s="70"/>
    </row>
    <row r="60" spans="1:112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H60" s="70"/>
    </row>
    <row r="61" spans="1:112" ht="21" customHeight="1" x14ac:dyDescent="0.3">
      <c r="A61" s="313" t="s">
        <v>38</v>
      </c>
      <c r="B61" s="313"/>
      <c r="C61" s="313"/>
      <c r="D61" s="313"/>
      <c r="E61" s="313"/>
      <c r="F61" s="313"/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3"/>
      <c r="AA61" s="313"/>
      <c r="AB61" s="313"/>
      <c r="AC61" s="313"/>
      <c r="AD61" s="313"/>
      <c r="AE61" s="313"/>
      <c r="AF61" s="313"/>
      <c r="AG61" s="313"/>
      <c r="AH61" s="313"/>
      <c r="AI61" s="313"/>
      <c r="AJ61" s="313"/>
      <c r="AK61" s="313"/>
      <c r="AL61" s="313"/>
      <c r="AM61" s="313"/>
      <c r="AN61" s="313"/>
      <c r="AO61" s="313"/>
      <c r="AP61" s="313"/>
      <c r="AQ61" s="313"/>
      <c r="AR61" s="313"/>
      <c r="AS61" s="313"/>
      <c r="AT61" s="313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313" t="s">
        <v>9</v>
      </c>
      <c r="BJ61" s="313"/>
      <c r="BK61" s="313"/>
      <c r="BL61" s="313"/>
      <c r="BM61" s="313"/>
      <c r="BN61" s="313"/>
      <c r="BO61" s="313"/>
      <c r="BP61" s="313"/>
      <c r="BQ61" s="313"/>
      <c r="BR61" s="313"/>
      <c r="BS61" s="313"/>
      <c r="BT61" s="313"/>
      <c r="BU61" s="313"/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  <c r="CS61" s="313"/>
      <c r="CT61" s="313"/>
      <c r="CU61" s="313"/>
      <c r="CV61" s="313"/>
      <c r="CW61" s="313"/>
      <c r="CX61" s="313"/>
      <c r="CY61" s="313"/>
      <c r="CZ61" s="313"/>
      <c r="DA61" s="313"/>
      <c r="DB61" s="313"/>
      <c r="DH61" s="70"/>
    </row>
    <row r="62" spans="1:112" ht="15.6" x14ac:dyDescent="0.3">
      <c r="A62" s="140" t="s">
        <v>251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140" t="s">
        <v>253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H62" s="70"/>
    </row>
    <row r="63" spans="1:112" ht="15.6" x14ac:dyDescent="0.3">
      <c r="A63" s="140" t="s">
        <v>252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H63" s="70"/>
    </row>
    <row r="64" spans="1:11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H64" s="70"/>
    </row>
    <row r="65" spans="1:112" ht="60.75" customHeight="1" x14ac:dyDescent="0.3">
      <c r="A65" s="314" t="str">
        <f>ПОДПИСИ!B10</f>
        <v xml:space="preserve">Главный инженер ООО «Энергострим» </v>
      </c>
      <c r="B65" s="314"/>
      <c r="C65" s="314"/>
      <c r="D65" s="314"/>
      <c r="E65" s="314"/>
      <c r="F65" s="314"/>
      <c r="G65" s="314"/>
      <c r="H65" s="314"/>
      <c r="I65" s="314"/>
      <c r="J65" s="314"/>
      <c r="K65" s="314"/>
      <c r="L65" s="314"/>
      <c r="M65" s="314"/>
      <c r="N65" s="314"/>
      <c r="O65" s="314"/>
      <c r="P65" s="314"/>
      <c r="Q65" s="314"/>
      <c r="R65" s="314"/>
      <c r="S65" s="314"/>
      <c r="T65" s="314"/>
      <c r="U65" s="314"/>
      <c r="V65" s="314"/>
      <c r="W65" s="314"/>
      <c r="X65" s="314"/>
      <c r="Y65" s="314"/>
      <c r="Z65" s="314"/>
      <c r="AA65" s="314"/>
      <c r="AB65" s="314"/>
      <c r="AC65" s="314"/>
      <c r="AD65" s="314"/>
      <c r="AE65" s="314"/>
      <c r="AF65" s="314"/>
      <c r="AG65" s="314"/>
      <c r="AH65" s="314"/>
      <c r="AI65" s="314"/>
      <c r="AJ65" s="314"/>
      <c r="AK65" s="314"/>
      <c r="AL65" s="314"/>
      <c r="AM65" s="314"/>
      <c r="AN65" s="314"/>
      <c r="AO65" s="314"/>
      <c r="AP65" s="314"/>
      <c r="AQ65" s="314"/>
      <c r="AR65" s="314"/>
      <c r="AS65" s="314"/>
      <c r="AT65" s="314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65" s="200"/>
      <c r="BK65" s="200"/>
      <c r="BL65" s="200"/>
      <c r="BM65" s="200"/>
      <c r="BN65" s="200"/>
      <c r="BO65" s="200"/>
      <c r="BP65" s="200"/>
      <c r="BQ65" s="200"/>
      <c r="BR65" s="200"/>
      <c r="BS65" s="200"/>
      <c r="BT65" s="200"/>
      <c r="BU65" s="200"/>
      <c r="BV65" s="200"/>
      <c r="BW65" s="200"/>
      <c r="BX65" s="200"/>
      <c r="BY65" s="200"/>
      <c r="BZ65" s="200"/>
      <c r="CA65" s="200"/>
      <c r="CB65" s="200"/>
      <c r="CC65" s="200"/>
      <c r="CD65" s="200"/>
      <c r="CE65" s="200"/>
      <c r="CF65" s="200"/>
      <c r="CG65" s="200"/>
      <c r="CH65" s="200"/>
      <c r="CI65" s="200"/>
      <c r="CJ65" s="200"/>
      <c r="CK65" s="200"/>
      <c r="CL65" s="200"/>
      <c r="CM65" s="200"/>
      <c r="CN65" s="200"/>
      <c r="CO65" s="200"/>
      <c r="CP65" s="200"/>
      <c r="CQ65" s="200"/>
      <c r="CR65" s="200"/>
      <c r="CS65" s="200"/>
      <c r="CT65" s="200"/>
      <c r="CU65" s="200"/>
      <c r="CV65" s="200"/>
      <c r="CW65" s="200"/>
      <c r="CX65" s="200"/>
      <c r="CY65" s="200"/>
      <c r="CZ65" s="200"/>
      <c r="DA65" s="200"/>
      <c r="DB65" s="200"/>
      <c r="DH65" s="70"/>
    </row>
    <row r="66" spans="1:112" ht="36.75" customHeight="1" x14ac:dyDescent="0.3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9"/>
      <c r="X66" s="9"/>
      <c r="Y66" s="9"/>
      <c r="Z66" s="199" t="str">
        <f>ПОДПИСИ!D10</f>
        <v>В.К. Горохов</v>
      </c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198"/>
      <c r="BJ66" s="198"/>
      <c r="BK66" s="198"/>
      <c r="BL66" s="198"/>
      <c r="BM66" s="198"/>
      <c r="BN66" s="198"/>
      <c r="BO66" s="198"/>
      <c r="BP66" s="198"/>
      <c r="BQ66" s="198"/>
      <c r="BR66" s="198"/>
      <c r="BS66" s="198"/>
      <c r="BT66" s="198"/>
      <c r="BU66" s="198"/>
      <c r="BV66" s="198"/>
      <c r="BW66" s="198"/>
      <c r="BX66" s="198"/>
      <c r="BY66" s="198"/>
      <c r="BZ66" s="198"/>
      <c r="CA66" s="198"/>
      <c r="CB66" s="198"/>
      <c r="CC66" s="198"/>
      <c r="CD66" s="198"/>
      <c r="CE66" s="9"/>
      <c r="CF66" s="9"/>
      <c r="CG66" s="9"/>
      <c r="CH66" s="199" t="str">
        <f>ПОДПИСИ!D5</f>
        <v>С.А. Куропаткин</v>
      </c>
      <c r="CI66" s="199"/>
      <c r="CJ66" s="199"/>
      <c r="CK66" s="199"/>
      <c r="CL66" s="199"/>
      <c r="CM66" s="199"/>
      <c r="CN66" s="199"/>
      <c r="CO66" s="199"/>
      <c r="CP66" s="199"/>
      <c r="CQ66" s="199"/>
      <c r="CR66" s="199"/>
      <c r="CS66" s="199"/>
      <c r="CT66" s="199"/>
      <c r="CU66" s="199"/>
      <c r="CV66" s="199"/>
      <c r="CW66" s="199"/>
      <c r="CX66" s="199"/>
      <c r="CY66" s="199"/>
      <c r="CZ66" s="199"/>
      <c r="DA66" s="199"/>
      <c r="DB66" s="199"/>
      <c r="DH66" s="70"/>
    </row>
    <row r="67" spans="1:112" ht="14.4" customHeight="1" x14ac:dyDescent="0.3">
      <c r="A67" s="189" t="s">
        <v>7</v>
      </c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189" t="s">
        <v>7</v>
      </c>
      <c r="BJ67" s="189"/>
      <c r="BK67" s="189"/>
      <c r="BL67" s="189"/>
      <c r="BM67" s="189"/>
      <c r="BN67" s="189"/>
      <c r="BO67" s="189"/>
      <c r="BP67" s="189"/>
      <c r="BQ67" s="189"/>
      <c r="BR67" s="189"/>
      <c r="BS67" s="189"/>
      <c r="BT67" s="189"/>
      <c r="BU67" s="189"/>
      <c r="BV67" s="189"/>
      <c r="BW67" s="189"/>
      <c r="BX67" s="189"/>
      <c r="BY67" s="189"/>
      <c r="BZ67" s="189"/>
      <c r="CA67" s="189"/>
      <c r="CB67" s="189"/>
      <c r="CC67" s="189"/>
      <c r="CD67" s="189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H67" s="70"/>
    </row>
    <row r="68" spans="1:112" ht="1.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H68" s="70"/>
    </row>
    <row r="69" spans="1:11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 t="s">
        <v>44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 t="s">
        <v>44</v>
      </c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H69" s="70"/>
    </row>
  </sheetData>
  <mergeCells count="66">
    <mergeCell ref="A36:DB36"/>
    <mergeCell ref="CJ53:DB53"/>
    <mergeCell ref="A48:DB48"/>
    <mergeCell ref="A49:DB49"/>
    <mergeCell ref="A50:DB50"/>
    <mergeCell ref="A51:DB51"/>
    <mergeCell ref="A53:BH53"/>
    <mergeCell ref="A29:DB29"/>
    <mergeCell ref="A30:DB30"/>
    <mergeCell ref="A32:DB32"/>
    <mergeCell ref="A33:DB33"/>
    <mergeCell ref="A35:DB35"/>
    <mergeCell ref="AD12:DB12"/>
    <mergeCell ref="AT14:DB14"/>
    <mergeCell ref="A13:AK13"/>
    <mergeCell ref="A15:AK15"/>
    <mergeCell ref="AL13:DB13"/>
    <mergeCell ref="AL15:DB15"/>
    <mergeCell ref="A22:DB22"/>
    <mergeCell ref="A24:DB24"/>
    <mergeCell ref="A25:DB25"/>
    <mergeCell ref="A26:DB26"/>
    <mergeCell ref="AZ16:DB16"/>
    <mergeCell ref="A17:DB17"/>
    <mergeCell ref="A19:DB19"/>
    <mergeCell ref="A21:DB21"/>
    <mergeCell ref="A27:DB27"/>
    <mergeCell ref="A66:V66"/>
    <mergeCell ref="Z66:AT66"/>
    <mergeCell ref="BI66:CD66"/>
    <mergeCell ref="CH66:DB66"/>
    <mergeCell ref="BI57:CF57"/>
    <mergeCell ref="CJ57:DB57"/>
    <mergeCell ref="BI58:CF58"/>
    <mergeCell ref="CJ58:DB58"/>
    <mergeCell ref="BI54:CF54"/>
    <mergeCell ref="CJ54:DB54"/>
    <mergeCell ref="BI55:CF55"/>
    <mergeCell ref="CJ55:DB55"/>
    <mergeCell ref="BI56:CF56"/>
    <mergeCell ref="CJ56:DB56"/>
    <mergeCell ref="BI53:CF53"/>
    <mergeCell ref="A67:V67"/>
    <mergeCell ref="BI67:CD67"/>
    <mergeCell ref="A61:AT61"/>
    <mergeCell ref="BI61:DB61"/>
    <mergeCell ref="BI65:DB65"/>
    <mergeCell ref="A65:AT65"/>
    <mergeCell ref="A57:BH57"/>
    <mergeCell ref="A38:DB38"/>
    <mergeCell ref="A39:DB39"/>
    <mergeCell ref="AS40:BR40"/>
    <mergeCell ref="AS41:BR41"/>
    <mergeCell ref="AS42:BR42"/>
    <mergeCell ref="AS43:BR43"/>
    <mergeCell ref="A55:BH55"/>
    <mergeCell ref="BC1:DB1"/>
    <mergeCell ref="A2:DB2"/>
    <mergeCell ref="A4:AA4"/>
    <mergeCell ref="CF4:DB4"/>
    <mergeCell ref="A6:DB6"/>
    <mergeCell ref="A7:DB7"/>
    <mergeCell ref="A8:DB8"/>
    <mergeCell ref="A10:N10"/>
    <mergeCell ref="A11:AK11"/>
    <mergeCell ref="AL11:DB11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4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3" filterMode="1">
    <tabColor theme="6" tint="0.79998168889431442"/>
    <pageSetUpPr fitToPage="1"/>
  </sheetPr>
  <dimension ref="A1:DH77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DH35" sqref="DH35"/>
    </sheetView>
  </sheetViews>
  <sheetFormatPr defaultColWidth="9.109375" defaultRowHeight="14.4" outlineLevelRow="1" x14ac:dyDescent="0.3"/>
  <cols>
    <col min="1" max="25" width="0.88671875" style="9" customWidth="1"/>
    <col min="26" max="26" width="5.33203125" style="9" customWidth="1"/>
    <col min="27" max="27" width="0.33203125" style="9" customWidth="1"/>
    <col min="28" max="32" width="0.88671875" style="9" hidden="1" customWidth="1"/>
    <col min="33" max="41" width="0.88671875" style="9" customWidth="1"/>
    <col min="42" max="42" width="8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ht="15.6" outlineLevel="1" x14ac:dyDescent="0.3">
      <c r="BC1" s="330" t="s">
        <v>18</v>
      </c>
      <c r="BD1" s="330"/>
      <c r="BE1" s="330"/>
      <c r="BF1" s="330"/>
      <c r="BG1" s="330"/>
      <c r="BH1" s="330"/>
      <c r="BI1" s="330"/>
      <c r="BJ1" s="330"/>
      <c r="BK1" s="330"/>
      <c r="BL1" s="330"/>
      <c r="BM1" s="330"/>
      <c r="BN1" s="330"/>
      <c r="BO1" s="330"/>
      <c r="BP1" s="330"/>
      <c r="BQ1" s="330"/>
      <c r="BR1" s="330"/>
      <c r="BS1" s="330"/>
      <c r="BT1" s="330"/>
      <c r="BU1" s="330"/>
      <c r="BV1" s="330"/>
      <c r="BW1" s="330"/>
      <c r="BX1" s="330"/>
      <c r="BY1" s="330"/>
      <c r="BZ1" s="330"/>
      <c r="CA1" s="330"/>
      <c r="CB1" s="330"/>
      <c r="CC1" s="330"/>
      <c r="CD1" s="330"/>
      <c r="CE1" s="330"/>
      <c r="CF1" s="330"/>
      <c r="CG1" s="330"/>
      <c r="CH1" s="330"/>
      <c r="CI1" s="330"/>
      <c r="CJ1" s="330"/>
      <c r="CK1" s="330"/>
      <c r="CL1" s="330"/>
      <c r="CM1" s="330"/>
      <c r="CN1" s="330"/>
      <c r="CO1" s="330"/>
      <c r="CP1" s="330"/>
      <c r="CQ1" s="330"/>
      <c r="CR1" s="330"/>
      <c r="CS1" s="330"/>
      <c r="CT1" s="330"/>
      <c r="CU1" s="330"/>
      <c r="CV1" s="330"/>
      <c r="CW1" s="330"/>
      <c r="CX1" s="330"/>
      <c r="CY1" s="330"/>
      <c r="CZ1" s="330"/>
      <c r="DA1" s="330"/>
      <c r="DB1" s="330"/>
      <c r="DC1"/>
      <c r="DD1"/>
      <c r="DE1"/>
      <c r="DF1"/>
      <c r="DH1" s="82"/>
    </row>
    <row r="2" spans="1:112" ht="44.25" customHeight="1" outlineLevel="1" x14ac:dyDescent="0.3">
      <c r="A2" s="331" t="s">
        <v>254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  <c r="AF2" s="331"/>
      <c r="AG2" s="331"/>
      <c r="AH2" s="331"/>
      <c r="AI2" s="331"/>
      <c r="AJ2" s="331"/>
      <c r="AK2" s="331"/>
      <c r="AL2" s="331"/>
      <c r="AM2" s="331"/>
      <c r="AN2" s="331"/>
      <c r="AO2" s="331"/>
      <c r="AP2" s="331"/>
      <c r="AQ2" s="331"/>
      <c r="AR2" s="331"/>
      <c r="AS2" s="331"/>
      <c r="AT2" s="331"/>
      <c r="AU2" s="331"/>
      <c r="AV2" s="331"/>
      <c r="AW2" s="331"/>
      <c r="AX2" s="331"/>
      <c r="AY2" s="331"/>
      <c r="AZ2" s="331"/>
      <c r="BA2" s="331"/>
      <c r="BB2" s="331"/>
      <c r="BC2" s="331"/>
      <c r="BD2" s="331"/>
      <c r="BE2" s="331"/>
      <c r="BF2" s="331"/>
      <c r="BG2" s="331"/>
      <c r="BH2" s="331"/>
      <c r="BI2" s="331"/>
      <c r="BJ2" s="331"/>
      <c r="BK2" s="331"/>
      <c r="BL2" s="331"/>
      <c r="BM2" s="331"/>
      <c r="BN2" s="331"/>
      <c r="BO2" s="331"/>
      <c r="BP2" s="331"/>
      <c r="BQ2" s="331"/>
      <c r="BR2" s="331"/>
      <c r="BS2" s="331"/>
      <c r="BT2" s="331"/>
      <c r="BU2" s="331"/>
      <c r="BV2" s="331"/>
      <c r="BW2" s="331"/>
      <c r="BX2" s="331"/>
      <c r="BY2" s="331"/>
      <c r="BZ2" s="331"/>
      <c r="CA2" s="331"/>
      <c r="CB2" s="331"/>
      <c r="CC2" s="331"/>
      <c r="CD2" s="331"/>
      <c r="CE2" s="331"/>
      <c r="CF2" s="331"/>
      <c r="CG2" s="331"/>
      <c r="CH2" s="331"/>
      <c r="CI2" s="331"/>
      <c r="CJ2" s="331"/>
      <c r="CK2" s="331"/>
      <c r="CL2" s="331"/>
      <c r="CM2" s="331"/>
      <c r="CN2" s="331"/>
      <c r="CO2" s="331"/>
      <c r="CP2" s="331"/>
      <c r="CQ2" s="331"/>
      <c r="CR2" s="331"/>
      <c r="CS2" s="331"/>
      <c r="CT2" s="331"/>
      <c r="CU2" s="331"/>
      <c r="CV2" s="331"/>
      <c r="CW2" s="331"/>
      <c r="CX2" s="331"/>
      <c r="CY2" s="331"/>
      <c r="CZ2" s="331"/>
      <c r="DA2" s="331"/>
      <c r="DB2" s="331"/>
      <c r="DC2"/>
      <c r="DD2"/>
      <c r="DE2"/>
      <c r="DF2"/>
      <c r="DH2" s="82"/>
    </row>
    <row r="3" spans="1:112" ht="5.25" customHeight="1" x14ac:dyDescent="0.3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/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</row>
    <row r="4" spans="1:112" ht="15.6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332" t="str">
        <f>ФОРМА!B11</f>
        <v>15.11.2024 г.</v>
      </c>
      <c r="BV4" s="332"/>
      <c r="BW4" s="332"/>
      <c r="BX4" s="332"/>
      <c r="BY4" s="332"/>
      <c r="BZ4" s="332"/>
      <c r="CA4" s="332"/>
      <c r="CB4" s="332"/>
      <c r="CC4" s="332"/>
      <c r="CD4" s="332"/>
      <c r="CE4" s="332"/>
      <c r="CF4" s="332"/>
      <c r="CG4" s="332"/>
      <c r="CH4" s="332"/>
      <c r="CI4" s="332"/>
      <c r="CJ4" s="332"/>
      <c r="CK4" s="332"/>
      <c r="CL4" s="332"/>
      <c r="CM4" s="332"/>
      <c r="CN4" s="332"/>
      <c r="CO4" s="332"/>
      <c r="CP4" s="332"/>
      <c r="CQ4" s="332"/>
      <c r="CR4" s="332"/>
      <c r="CS4" s="332"/>
      <c r="CT4" s="332"/>
      <c r="CU4" s="332"/>
      <c r="CV4" s="332"/>
      <c r="CW4" s="332"/>
      <c r="CX4" s="332"/>
      <c r="CY4" s="332"/>
      <c r="CZ4" s="332"/>
      <c r="DA4" s="332"/>
      <c r="DB4" s="332"/>
    </row>
    <row r="5" spans="1:112" ht="79.5" customHeight="1" x14ac:dyDescent="0.3">
      <c r="A5" s="280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5" s="28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80"/>
      <c r="R5" s="280"/>
      <c r="S5" s="280"/>
      <c r="T5" s="280"/>
      <c r="U5" s="280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  <c r="AM5" s="280"/>
      <c r="AN5" s="280"/>
      <c r="AO5" s="280"/>
      <c r="AP5" s="280"/>
      <c r="AQ5" s="280"/>
      <c r="AR5" s="280"/>
      <c r="AS5" s="280"/>
      <c r="AT5" s="280"/>
      <c r="AU5" s="280"/>
      <c r="AV5" s="280"/>
      <c r="AW5" s="280"/>
      <c r="AX5" s="280"/>
      <c r="AY5" s="280"/>
      <c r="AZ5" s="280"/>
      <c r="BA5" s="280"/>
      <c r="BB5" s="280"/>
      <c r="BC5" s="280"/>
      <c r="BD5" s="280"/>
      <c r="BE5" s="280"/>
      <c r="BF5" s="280"/>
      <c r="BG5" s="280"/>
      <c r="BH5" s="280"/>
      <c r="BI5" s="280"/>
      <c r="BJ5" s="280"/>
      <c r="BK5" s="280"/>
      <c r="BL5" s="280"/>
      <c r="BM5" s="280"/>
      <c r="BN5" s="280"/>
      <c r="BO5" s="280"/>
      <c r="BP5" s="280"/>
      <c r="BQ5" s="280"/>
      <c r="BR5" s="280"/>
      <c r="BS5" s="280"/>
      <c r="BT5" s="280"/>
      <c r="BU5" s="280"/>
      <c r="BV5" s="280"/>
      <c r="BW5" s="280"/>
      <c r="BX5" s="280"/>
      <c r="BY5" s="280"/>
      <c r="BZ5" s="280"/>
      <c r="CA5" s="280"/>
      <c r="CB5" s="280"/>
      <c r="CC5" s="280"/>
      <c r="CD5" s="280"/>
      <c r="CE5" s="280"/>
      <c r="CF5" s="280"/>
      <c r="CG5" s="280"/>
      <c r="CH5" s="280"/>
      <c r="CI5" s="280"/>
      <c r="CJ5" s="280"/>
      <c r="CK5" s="280"/>
      <c r="CL5" s="280"/>
      <c r="CM5" s="280"/>
      <c r="CN5" s="280"/>
      <c r="CO5" s="280"/>
      <c r="CP5" s="280"/>
      <c r="CQ5" s="280"/>
      <c r="CR5" s="280"/>
      <c r="CS5" s="280"/>
      <c r="CT5" s="280"/>
      <c r="CU5" s="280"/>
      <c r="CV5" s="280"/>
      <c r="CW5" s="280"/>
      <c r="CX5" s="280"/>
      <c r="CY5" s="280"/>
      <c r="CZ5" s="280"/>
      <c r="DA5" s="280"/>
      <c r="DB5" s="280"/>
    </row>
    <row r="6" spans="1:112" ht="15.6" x14ac:dyDescent="0.3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</row>
    <row r="7" spans="1:112" ht="16.5" customHeight="1" x14ac:dyDescent="0.3">
      <c r="A7" s="282" t="s">
        <v>116</v>
      </c>
      <c r="B7" s="282"/>
      <c r="C7" s="282"/>
      <c r="D7" s="282"/>
      <c r="E7" s="282"/>
      <c r="F7" s="282"/>
      <c r="G7" s="282" t="s">
        <v>167</v>
      </c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2"/>
      <c r="AE7" s="282"/>
      <c r="AF7" s="282"/>
      <c r="AG7" s="282" t="s">
        <v>168</v>
      </c>
      <c r="AH7" s="282"/>
      <c r="AI7" s="282"/>
      <c r="AJ7" s="282"/>
      <c r="AK7" s="282"/>
      <c r="AL7" s="282"/>
      <c r="AM7" s="282"/>
      <c r="AN7" s="282"/>
      <c r="AO7" s="282"/>
      <c r="AP7" s="282"/>
      <c r="AQ7" s="282" t="s">
        <v>218</v>
      </c>
      <c r="AR7" s="282"/>
      <c r="AS7" s="282"/>
      <c r="AT7" s="282"/>
      <c r="AU7" s="282"/>
      <c r="AV7" s="282"/>
      <c r="AW7" s="282"/>
      <c r="AX7" s="282"/>
      <c r="AY7" s="282"/>
      <c r="AZ7" s="282"/>
      <c r="BA7" s="282"/>
      <c r="BB7" s="282"/>
      <c r="BC7" s="282"/>
      <c r="BD7" s="282"/>
      <c r="BE7" s="282"/>
      <c r="BF7" s="282"/>
      <c r="BG7" s="282"/>
      <c r="BH7" s="282"/>
      <c r="BI7" s="282"/>
      <c r="BJ7" s="282"/>
      <c r="BK7" s="282" t="s">
        <v>217</v>
      </c>
      <c r="BL7" s="282"/>
      <c r="BM7" s="282"/>
      <c r="BN7" s="282"/>
      <c r="BO7" s="282"/>
      <c r="BP7" s="282"/>
      <c r="BQ7" s="282"/>
      <c r="BR7" s="282"/>
      <c r="BS7" s="282"/>
      <c r="BT7" s="282"/>
      <c r="BU7" s="282"/>
      <c r="BV7" s="282"/>
      <c r="BW7" s="282"/>
      <c r="BX7" s="282"/>
      <c r="BY7" s="282"/>
      <c r="BZ7" s="282"/>
      <c r="CA7" s="282"/>
      <c r="CB7" s="282"/>
      <c r="CC7" s="282"/>
      <c r="CD7" s="282"/>
      <c r="CE7" s="282"/>
      <c r="CF7" s="282"/>
      <c r="CG7" s="282"/>
      <c r="CH7" s="282"/>
      <c r="CI7" s="282"/>
      <c r="CJ7" s="282"/>
      <c r="CK7" s="282"/>
      <c r="CL7" s="282"/>
      <c r="CM7" s="282"/>
      <c r="CN7" s="282"/>
      <c r="CO7" s="282"/>
      <c r="CP7" s="282"/>
      <c r="CQ7" s="282"/>
      <c r="CR7" s="282"/>
      <c r="CS7" s="282"/>
      <c r="CT7" s="282"/>
      <c r="CU7" s="282"/>
      <c r="CV7" s="282"/>
      <c r="CW7" s="282"/>
      <c r="CX7" s="282"/>
      <c r="CY7" s="282"/>
      <c r="CZ7" s="282"/>
      <c r="DA7" s="282"/>
      <c r="DB7" s="282"/>
      <c r="DD7" s="419" t="s">
        <v>455</v>
      </c>
    </row>
    <row r="8" spans="1:112" ht="17.25" customHeight="1" x14ac:dyDescent="0.3">
      <c r="A8" s="282"/>
      <c r="B8" s="282"/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/>
      <c r="AH8" s="282"/>
      <c r="AI8" s="282"/>
      <c r="AJ8" s="282"/>
      <c r="AK8" s="282"/>
      <c r="AL8" s="282"/>
      <c r="AM8" s="282"/>
      <c r="AN8" s="282"/>
      <c r="AO8" s="282"/>
      <c r="AP8" s="282"/>
      <c r="AQ8" s="282"/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2"/>
      <c r="BH8" s="282"/>
      <c r="BI8" s="282"/>
      <c r="BJ8" s="282"/>
      <c r="BK8" s="282" t="s">
        <v>162</v>
      </c>
      <c r="BL8" s="282"/>
      <c r="BM8" s="282"/>
      <c r="BN8" s="282"/>
      <c r="BO8" s="282"/>
      <c r="BP8" s="282"/>
      <c r="BQ8" s="282"/>
      <c r="BR8" s="282"/>
      <c r="BS8" s="282"/>
      <c r="BT8" s="282"/>
      <c r="BU8" s="282"/>
      <c r="BV8" s="282"/>
      <c r="BW8" s="282"/>
      <c r="BX8" s="282"/>
      <c r="BY8" s="282"/>
      <c r="BZ8" s="282"/>
      <c r="CA8" s="282"/>
      <c r="CB8" s="282"/>
      <c r="CC8" s="282"/>
      <c r="CD8" s="282"/>
      <c r="CE8" s="282"/>
      <c r="CF8" s="282"/>
      <c r="CG8" s="282" t="s">
        <v>175</v>
      </c>
      <c r="CH8" s="282"/>
      <c r="CI8" s="282"/>
      <c r="CJ8" s="282"/>
      <c r="CK8" s="282"/>
      <c r="CL8" s="282"/>
      <c r="CM8" s="282"/>
      <c r="CN8" s="282"/>
      <c r="CO8" s="282"/>
      <c r="CP8" s="282"/>
      <c r="CQ8" s="282"/>
      <c r="CR8" s="282"/>
      <c r="CS8" s="282"/>
      <c r="CT8" s="282"/>
      <c r="CU8" s="282"/>
      <c r="CV8" s="282"/>
      <c r="CW8" s="282"/>
      <c r="CX8" s="282"/>
      <c r="CY8" s="282"/>
      <c r="CZ8" s="282"/>
      <c r="DA8" s="282"/>
      <c r="DB8" s="282"/>
      <c r="DD8" s="419"/>
    </row>
    <row r="9" spans="1:112" ht="56.25" customHeight="1" x14ac:dyDescent="0.3">
      <c r="A9" s="289">
        <f>'Приложение 1 к ППИ'!A8</f>
        <v>1</v>
      </c>
      <c r="B9" s="289"/>
      <c r="C9" s="289"/>
      <c r="D9" s="289"/>
      <c r="E9" s="289"/>
      <c r="F9" s="289"/>
      <c r="G9" s="289" t="str">
        <f>'Приложение 1 к ППИ'!G8:AF8</f>
        <v>СПб, г. Зеленогорск, д. 506 Монтаж в кабельном киоске</v>
      </c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 t="str">
        <f>'Приложение 1 к ППИ'!AG8:AP8</f>
        <v>Курортный РЭС</v>
      </c>
      <c r="AH9" s="289"/>
      <c r="AI9" s="289"/>
      <c r="AJ9" s="289"/>
      <c r="AK9" s="289"/>
      <c r="AL9" s="289"/>
      <c r="AM9" s="289"/>
      <c r="AN9" s="289"/>
      <c r="AO9" s="289"/>
      <c r="AP9" s="289"/>
      <c r="AQ9" s="289" t="str">
        <f>ФОРМА!D20</f>
        <v>ГУП "Водоканал"</v>
      </c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 t="str">
        <f>ФОРМА!B20</f>
        <v>НАРТИС-И3СО-SP31-А1R1-230-5-100A-SN-RF433/1-P1-EHKMOQ1V3-D</v>
      </c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99" t="str">
        <f>ФОРМА!C20</f>
        <v>023240077933</v>
      </c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D9" s="9">
        <f>IF(AQ9=0,0,1)</f>
        <v>1</v>
      </c>
    </row>
    <row r="10" spans="1:112" ht="56.25" customHeight="1" x14ac:dyDescent="0.3">
      <c r="A10" s="289">
        <f>'Приложение 1 к ППИ'!A9</f>
        <v>2</v>
      </c>
      <c r="B10" s="289"/>
      <c r="C10" s="289"/>
      <c r="D10" s="289"/>
      <c r="E10" s="289"/>
      <c r="F10" s="289"/>
      <c r="G10" s="289" t="str">
        <f>'Приложение 1 к ППИ'!G9:AF9</f>
        <v>СПб, г. Зеленогорск, д. 506 Монтаж в кабельном киоске</v>
      </c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 t="str">
        <f>'Приложение 1 к ППИ'!AG9:AP9</f>
        <v>Курортный РЭС</v>
      </c>
      <c r="AH10" s="289"/>
      <c r="AI10" s="289"/>
      <c r="AJ10" s="289"/>
      <c r="AK10" s="289"/>
      <c r="AL10" s="289"/>
      <c r="AM10" s="289"/>
      <c r="AN10" s="289"/>
      <c r="AO10" s="289"/>
      <c r="AP10" s="289"/>
      <c r="AQ10" s="289" t="str">
        <f>ФОРМА!D21</f>
        <v>ГУП "Водоканал"</v>
      </c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 t="str">
        <f>ФОРМА!B21</f>
        <v>НАРТИС-И3СО-SP31-А1R1-230-5-100A-SN-RF433/1-P1-EHKMOQ1V3-D</v>
      </c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89"/>
      <c r="CD10" s="289"/>
      <c r="CE10" s="289"/>
      <c r="CF10" s="289"/>
      <c r="CG10" s="299" t="str">
        <f>ФОРМА!C21</f>
        <v>023240076902</v>
      </c>
      <c r="CH10" s="289"/>
      <c r="CI10" s="289"/>
      <c r="CJ10" s="289"/>
      <c r="CK10" s="289"/>
      <c r="CL10" s="289"/>
      <c r="CM10" s="289"/>
      <c r="CN10" s="289"/>
      <c r="CO10" s="289"/>
      <c r="CP10" s="289"/>
      <c r="CQ10" s="289"/>
      <c r="CR10" s="289"/>
      <c r="CS10" s="289"/>
      <c r="CT10" s="289"/>
      <c r="CU10" s="289"/>
      <c r="CV10" s="289"/>
      <c r="CW10" s="289"/>
      <c r="CX10" s="289"/>
      <c r="CY10" s="289"/>
      <c r="CZ10" s="289"/>
      <c r="DA10" s="289"/>
      <c r="DB10" s="289"/>
      <c r="DD10" s="9">
        <f t="shared" ref="DD10:DD29" si="0">IF(AQ10=0,0,1)</f>
        <v>1</v>
      </c>
    </row>
    <row r="11" spans="1:112" ht="56.25" hidden="1" customHeight="1" x14ac:dyDescent="0.3">
      <c r="A11" s="289">
        <f>'Приложение 1 к ППИ'!A10</f>
        <v>3</v>
      </c>
      <c r="B11" s="289"/>
      <c r="C11" s="289"/>
      <c r="D11" s="289"/>
      <c r="E11" s="289"/>
      <c r="F11" s="289"/>
      <c r="G11" s="289" t="str">
        <f>'Приложение 1 к ППИ'!G10:AF10</f>
        <v>СПб, г. Зеленогорск, д. 506 Монтаж в кабельном киоске</v>
      </c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 t="str">
        <f>'Приложение 1 к ППИ'!AG10:AP10</f>
        <v>Курортный РЭС</v>
      </c>
      <c r="AH11" s="289"/>
      <c r="AI11" s="289"/>
      <c r="AJ11" s="289"/>
      <c r="AK11" s="289"/>
      <c r="AL11" s="289"/>
      <c r="AM11" s="289"/>
      <c r="AN11" s="289"/>
      <c r="AO11" s="289"/>
      <c r="AP11" s="289"/>
      <c r="AQ11" s="289">
        <f>ФОРМА!D22</f>
        <v>0</v>
      </c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>
        <f>ФОРМА!B22</f>
        <v>0</v>
      </c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99">
        <f>ФОРМА!C22</f>
        <v>0</v>
      </c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D11" s="9">
        <f t="shared" si="0"/>
        <v>0</v>
      </c>
    </row>
    <row r="12" spans="1:112" ht="56.25" hidden="1" customHeight="1" x14ac:dyDescent="0.3">
      <c r="A12" s="289">
        <f>'Приложение 1 к ППИ'!A11</f>
        <v>4</v>
      </c>
      <c r="B12" s="289"/>
      <c r="C12" s="289"/>
      <c r="D12" s="289"/>
      <c r="E12" s="289"/>
      <c r="F12" s="289"/>
      <c r="G12" s="289" t="str">
        <f>'Приложение 1 к ППИ'!G11:AF11</f>
        <v>СПб, г. Зеленогорск, д. 506 Монтаж в кабельном киоске</v>
      </c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 t="str">
        <f>'Приложение 1 к ППИ'!AG11:AP11</f>
        <v>Курортный РЭС</v>
      </c>
      <c r="AH12" s="289"/>
      <c r="AI12" s="289"/>
      <c r="AJ12" s="289"/>
      <c r="AK12" s="289"/>
      <c r="AL12" s="289"/>
      <c r="AM12" s="289"/>
      <c r="AN12" s="289"/>
      <c r="AO12" s="289"/>
      <c r="AP12" s="289"/>
      <c r="AQ12" s="289">
        <f>ФОРМА!D23</f>
        <v>0</v>
      </c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>
        <f>ФОРМА!B23</f>
        <v>0</v>
      </c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89"/>
      <c r="CD12" s="289"/>
      <c r="CE12" s="289"/>
      <c r="CF12" s="289"/>
      <c r="CG12" s="299">
        <f>ФОРМА!C23</f>
        <v>0</v>
      </c>
      <c r="CH12" s="289"/>
      <c r="CI12" s="289"/>
      <c r="CJ12" s="289"/>
      <c r="CK12" s="289"/>
      <c r="CL12" s="289"/>
      <c r="CM12" s="289"/>
      <c r="CN12" s="289"/>
      <c r="CO12" s="289"/>
      <c r="CP12" s="289"/>
      <c r="CQ12" s="289"/>
      <c r="CR12" s="289"/>
      <c r="CS12" s="289"/>
      <c r="CT12" s="289"/>
      <c r="CU12" s="289"/>
      <c r="CV12" s="289"/>
      <c r="CW12" s="289"/>
      <c r="CX12" s="289"/>
      <c r="CY12" s="289"/>
      <c r="CZ12" s="289"/>
      <c r="DA12" s="289"/>
      <c r="DB12" s="289"/>
      <c r="DD12" s="9">
        <f t="shared" si="0"/>
        <v>0</v>
      </c>
    </row>
    <row r="13" spans="1:112" ht="56.25" hidden="1" customHeight="1" x14ac:dyDescent="0.3">
      <c r="A13" s="289">
        <f>'Приложение 1 к ППИ'!A12</f>
        <v>5</v>
      </c>
      <c r="B13" s="289"/>
      <c r="C13" s="289"/>
      <c r="D13" s="289"/>
      <c r="E13" s="289"/>
      <c r="F13" s="289"/>
      <c r="G13" s="289" t="str">
        <f>'Приложение 1 к ППИ'!G12:AF12</f>
        <v>СПб, г. Зеленогорск, д. 506 Монтаж в кабельном киоске</v>
      </c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 t="str">
        <f>'Приложение 1 к ППИ'!AG12:AP12</f>
        <v>Курортный РЭС</v>
      </c>
      <c r="AH13" s="289"/>
      <c r="AI13" s="289"/>
      <c r="AJ13" s="289"/>
      <c r="AK13" s="289"/>
      <c r="AL13" s="289"/>
      <c r="AM13" s="289"/>
      <c r="AN13" s="289"/>
      <c r="AO13" s="289"/>
      <c r="AP13" s="289"/>
      <c r="AQ13" s="289">
        <f>ФОРМА!D24</f>
        <v>0</v>
      </c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>
        <f>ФОРМА!B24</f>
        <v>0</v>
      </c>
      <c r="BL13" s="289"/>
      <c r="BM13" s="289"/>
      <c r="BN13" s="289"/>
      <c r="BO13" s="289"/>
      <c r="BP13" s="289"/>
      <c r="BQ13" s="289"/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89"/>
      <c r="CD13" s="289"/>
      <c r="CE13" s="289"/>
      <c r="CF13" s="289"/>
      <c r="CG13" s="299">
        <f>ФОРМА!C24</f>
        <v>0</v>
      </c>
      <c r="CH13" s="289"/>
      <c r="CI13" s="289"/>
      <c r="CJ13" s="289"/>
      <c r="CK13" s="289"/>
      <c r="CL13" s="289"/>
      <c r="CM13" s="289"/>
      <c r="CN13" s="289"/>
      <c r="CO13" s="289"/>
      <c r="CP13" s="289"/>
      <c r="CQ13" s="289"/>
      <c r="CR13" s="289"/>
      <c r="CS13" s="289"/>
      <c r="CT13" s="289"/>
      <c r="CU13" s="289"/>
      <c r="CV13" s="289"/>
      <c r="CW13" s="289"/>
      <c r="CX13" s="289"/>
      <c r="CY13" s="289"/>
      <c r="CZ13" s="289"/>
      <c r="DA13" s="289"/>
      <c r="DB13" s="289"/>
      <c r="DD13" s="9">
        <f t="shared" si="0"/>
        <v>0</v>
      </c>
    </row>
    <row r="14" spans="1:112" ht="56.25" hidden="1" customHeight="1" x14ac:dyDescent="0.3">
      <c r="A14" s="289">
        <f>'Приложение 1 к ППИ'!A13</f>
        <v>6</v>
      </c>
      <c r="B14" s="289"/>
      <c r="C14" s="289"/>
      <c r="D14" s="289"/>
      <c r="E14" s="289"/>
      <c r="F14" s="289"/>
      <c r="G14" s="289" t="str">
        <f>'Приложение 1 к ППИ'!G13:AF13</f>
        <v>СПб, г. Зеленогорск, д. 506 Монтаж в кабельном киоске</v>
      </c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 t="str">
        <f>'Приложение 1 к ППИ'!AG13:AP13</f>
        <v>Курортный РЭС</v>
      </c>
      <c r="AH14" s="289"/>
      <c r="AI14" s="289"/>
      <c r="AJ14" s="289"/>
      <c r="AK14" s="289"/>
      <c r="AL14" s="289"/>
      <c r="AM14" s="289"/>
      <c r="AN14" s="289"/>
      <c r="AO14" s="289"/>
      <c r="AP14" s="289"/>
      <c r="AQ14" s="289">
        <f>ФОРМА!D25</f>
        <v>0</v>
      </c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>
        <f>ФОРМА!B25</f>
        <v>0</v>
      </c>
      <c r="BL14" s="289"/>
      <c r="BM14" s="289"/>
      <c r="BN14" s="289"/>
      <c r="BO14" s="289"/>
      <c r="BP14" s="289"/>
      <c r="BQ14" s="289"/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89"/>
      <c r="CD14" s="289"/>
      <c r="CE14" s="289"/>
      <c r="CF14" s="289"/>
      <c r="CG14" s="299">
        <f>ФОРМА!C25</f>
        <v>0</v>
      </c>
      <c r="CH14" s="289"/>
      <c r="CI14" s="289"/>
      <c r="CJ14" s="289"/>
      <c r="CK14" s="289"/>
      <c r="CL14" s="289"/>
      <c r="CM14" s="289"/>
      <c r="CN14" s="289"/>
      <c r="CO14" s="289"/>
      <c r="CP14" s="289"/>
      <c r="CQ14" s="289"/>
      <c r="CR14" s="289"/>
      <c r="CS14" s="289"/>
      <c r="CT14" s="289"/>
      <c r="CU14" s="289"/>
      <c r="CV14" s="289"/>
      <c r="CW14" s="289"/>
      <c r="CX14" s="289"/>
      <c r="CY14" s="289"/>
      <c r="CZ14" s="289"/>
      <c r="DA14" s="289"/>
      <c r="DB14" s="289"/>
      <c r="DD14" s="9">
        <f t="shared" si="0"/>
        <v>0</v>
      </c>
    </row>
    <row r="15" spans="1:112" ht="56.25" hidden="1" customHeight="1" x14ac:dyDescent="0.3">
      <c r="A15" s="289">
        <f>'Приложение 1 к ППИ'!A14</f>
        <v>7</v>
      </c>
      <c r="B15" s="289"/>
      <c r="C15" s="289"/>
      <c r="D15" s="289"/>
      <c r="E15" s="289"/>
      <c r="F15" s="289"/>
      <c r="G15" s="289" t="str">
        <f>'Приложение 1 к ППИ'!G14:AF14</f>
        <v>СПб, г. Зеленогорск, д. 506 Монтаж в кабельном киоске</v>
      </c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 t="str">
        <f>'Приложение 1 к ППИ'!AG14:AP14</f>
        <v>Курортный РЭС</v>
      </c>
      <c r="AH15" s="289"/>
      <c r="AI15" s="289"/>
      <c r="AJ15" s="289"/>
      <c r="AK15" s="289"/>
      <c r="AL15" s="289"/>
      <c r="AM15" s="289"/>
      <c r="AN15" s="289"/>
      <c r="AO15" s="289"/>
      <c r="AP15" s="289"/>
      <c r="AQ15" s="289">
        <f>ФОРМА!D26</f>
        <v>0</v>
      </c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>
        <f>ФОРМА!B26</f>
        <v>0</v>
      </c>
      <c r="BL15" s="289"/>
      <c r="BM15" s="289"/>
      <c r="BN15" s="289"/>
      <c r="BO15" s="289"/>
      <c r="BP15" s="289"/>
      <c r="BQ15" s="289"/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89"/>
      <c r="CD15" s="289"/>
      <c r="CE15" s="289"/>
      <c r="CF15" s="289"/>
      <c r="CG15" s="299">
        <f>ФОРМА!C26</f>
        <v>0</v>
      </c>
      <c r="CH15" s="289"/>
      <c r="CI15" s="289"/>
      <c r="CJ15" s="289"/>
      <c r="CK15" s="289"/>
      <c r="CL15" s="289"/>
      <c r="CM15" s="289"/>
      <c r="CN15" s="289"/>
      <c r="CO15" s="289"/>
      <c r="CP15" s="289"/>
      <c r="CQ15" s="289"/>
      <c r="CR15" s="289"/>
      <c r="CS15" s="289"/>
      <c r="CT15" s="289"/>
      <c r="CU15" s="289"/>
      <c r="CV15" s="289"/>
      <c r="CW15" s="289"/>
      <c r="CX15" s="289"/>
      <c r="CY15" s="289"/>
      <c r="CZ15" s="289"/>
      <c r="DA15" s="289"/>
      <c r="DB15" s="289"/>
      <c r="DD15" s="9">
        <f t="shared" si="0"/>
        <v>0</v>
      </c>
    </row>
    <row r="16" spans="1:112" ht="56.25" hidden="1" customHeight="1" x14ac:dyDescent="0.3">
      <c r="A16" s="289">
        <f>'Приложение 1 к ППИ'!A15</f>
        <v>8</v>
      </c>
      <c r="B16" s="289"/>
      <c r="C16" s="289"/>
      <c r="D16" s="289"/>
      <c r="E16" s="289"/>
      <c r="F16" s="289"/>
      <c r="G16" s="289" t="str">
        <f>'Приложение 1 к ППИ'!G15:AF15</f>
        <v>СПб, г. Зеленогорск, д. 506 Монтаж в кабельном киоске</v>
      </c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 t="str">
        <f>'Приложение 1 к ППИ'!AG15:AP15</f>
        <v>Курортный РЭС</v>
      </c>
      <c r="AH16" s="289"/>
      <c r="AI16" s="289"/>
      <c r="AJ16" s="289"/>
      <c r="AK16" s="289"/>
      <c r="AL16" s="289"/>
      <c r="AM16" s="289"/>
      <c r="AN16" s="289"/>
      <c r="AO16" s="289"/>
      <c r="AP16" s="289"/>
      <c r="AQ16" s="289">
        <f>ФОРМА!D27</f>
        <v>0</v>
      </c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>
        <f>ФОРМА!B27</f>
        <v>0</v>
      </c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89"/>
      <c r="CD16" s="289"/>
      <c r="CE16" s="289"/>
      <c r="CF16" s="289"/>
      <c r="CG16" s="299">
        <f>ФОРМА!C27</f>
        <v>0</v>
      </c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D16" s="9">
        <f t="shared" si="0"/>
        <v>0</v>
      </c>
    </row>
    <row r="17" spans="1:108" ht="56.25" hidden="1" customHeight="1" x14ac:dyDescent="0.3">
      <c r="A17" s="289">
        <f>'Приложение 1 к ППИ'!A16</f>
        <v>9</v>
      </c>
      <c r="B17" s="289"/>
      <c r="C17" s="289"/>
      <c r="D17" s="289"/>
      <c r="E17" s="289"/>
      <c r="F17" s="289"/>
      <c r="G17" s="289" t="str">
        <f>'Приложение 1 к ППИ'!G16:AF16</f>
        <v>СПб, г. Зеленогорск, д. 506 Монтаж в кабельном киоске</v>
      </c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 t="str">
        <f>'Приложение 1 к ППИ'!AG16:AP16</f>
        <v>Курортный РЭС</v>
      </c>
      <c r="AH17" s="289"/>
      <c r="AI17" s="289"/>
      <c r="AJ17" s="289"/>
      <c r="AK17" s="289"/>
      <c r="AL17" s="289"/>
      <c r="AM17" s="289"/>
      <c r="AN17" s="289"/>
      <c r="AO17" s="289"/>
      <c r="AP17" s="289"/>
      <c r="AQ17" s="289">
        <f>ФОРМА!D28</f>
        <v>0</v>
      </c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>
        <f>ФОРМА!B28</f>
        <v>0</v>
      </c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89"/>
      <c r="CD17" s="289"/>
      <c r="CE17" s="289"/>
      <c r="CF17" s="289"/>
      <c r="CG17" s="299">
        <f>ФОРМА!C28</f>
        <v>0</v>
      </c>
      <c r="CH17" s="289"/>
      <c r="CI17" s="289"/>
      <c r="CJ17" s="289"/>
      <c r="CK17" s="289"/>
      <c r="CL17" s="289"/>
      <c r="CM17" s="289"/>
      <c r="CN17" s="289"/>
      <c r="CO17" s="289"/>
      <c r="CP17" s="289"/>
      <c r="CQ17" s="289"/>
      <c r="CR17" s="289"/>
      <c r="CS17" s="289"/>
      <c r="CT17" s="289"/>
      <c r="CU17" s="289"/>
      <c r="CV17" s="289"/>
      <c r="CW17" s="289"/>
      <c r="CX17" s="289"/>
      <c r="CY17" s="289"/>
      <c r="CZ17" s="289"/>
      <c r="DA17" s="289"/>
      <c r="DB17" s="289"/>
      <c r="DD17" s="9">
        <f t="shared" si="0"/>
        <v>0</v>
      </c>
    </row>
    <row r="18" spans="1:108" ht="56.25" hidden="1" customHeight="1" x14ac:dyDescent="0.3">
      <c r="A18" s="289">
        <f>'Приложение 1 к ППИ'!A17</f>
        <v>10</v>
      </c>
      <c r="B18" s="289"/>
      <c r="C18" s="289"/>
      <c r="D18" s="289"/>
      <c r="E18" s="289"/>
      <c r="F18" s="289"/>
      <c r="G18" s="289" t="str">
        <f>'Приложение 1 к ППИ'!G17:AF17</f>
        <v>СПб, г. Зеленогорск, д. 506 Монтаж в кабельном киоске</v>
      </c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 t="str">
        <f>'Приложение 1 к ППИ'!AG17:AP17</f>
        <v>Курортный РЭС</v>
      </c>
      <c r="AH18" s="289"/>
      <c r="AI18" s="289"/>
      <c r="AJ18" s="289"/>
      <c r="AK18" s="289"/>
      <c r="AL18" s="289"/>
      <c r="AM18" s="289"/>
      <c r="AN18" s="289"/>
      <c r="AO18" s="289"/>
      <c r="AP18" s="289"/>
      <c r="AQ18" s="289">
        <f>ФОРМА!D29</f>
        <v>0</v>
      </c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>
        <f>ФОРМА!B29</f>
        <v>0</v>
      </c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89"/>
      <c r="CD18" s="289"/>
      <c r="CE18" s="289"/>
      <c r="CF18" s="289"/>
      <c r="CG18" s="299">
        <f>ФОРМА!C29</f>
        <v>0</v>
      </c>
      <c r="CH18" s="289"/>
      <c r="CI18" s="289"/>
      <c r="CJ18" s="289"/>
      <c r="CK18" s="289"/>
      <c r="CL18" s="289"/>
      <c r="CM18" s="289"/>
      <c r="CN18" s="289"/>
      <c r="CO18" s="289"/>
      <c r="CP18" s="289"/>
      <c r="CQ18" s="289"/>
      <c r="CR18" s="289"/>
      <c r="CS18" s="289"/>
      <c r="CT18" s="289"/>
      <c r="CU18" s="289"/>
      <c r="CV18" s="289"/>
      <c r="CW18" s="289"/>
      <c r="CX18" s="289"/>
      <c r="CY18" s="289"/>
      <c r="CZ18" s="289"/>
      <c r="DA18" s="289"/>
      <c r="DB18" s="289"/>
      <c r="DD18" s="9">
        <f t="shared" si="0"/>
        <v>0</v>
      </c>
    </row>
    <row r="19" spans="1:108" ht="56.25" hidden="1" customHeight="1" x14ac:dyDescent="0.3">
      <c r="A19" s="289">
        <f>'Приложение 1 к ППИ'!A18</f>
        <v>11</v>
      </c>
      <c r="B19" s="289"/>
      <c r="C19" s="289"/>
      <c r="D19" s="289"/>
      <c r="E19" s="289"/>
      <c r="F19" s="289"/>
      <c r="G19" s="289" t="str">
        <f>'Приложение 1 к ППИ'!G18:AF18</f>
        <v>СПб, г. Зеленогорск, д. 506 Монтаж в кабельном киоске</v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 t="str">
        <f>'Приложение 1 к ППИ'!AG18:AP18</f>
        <v>Курортный РЭС</v>
      </c>
      <c r="AH19" s="289"/>
      <c r="AI19" s="289"/>
      <c r="AJ19" s="289"/>
      <c r="AK19" s="289"/>
      <c r="AL19" s="289"/>
      <c r="AM19" s="289"/>
      <c r="AN19" s="289"/>
      <c r="AO19" s="289"/>
      <c r="AP19" s="289"/>
      <c r="AQ19" s="289">
        <f>ФОРМА!D30</f>
        <v>0</v>
      </c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>
        <f>ФОРМА!B30</f>
        <v>0</v>
      </c>
      <c r="BL19" s="289"/>
      <c r="BM19" s="289"/>
      <c r="BN19" s="289"/>
      <c r="BO19" s="289"/>
      <c r="BP19" s="289"/>
      <c r="BQ19" s="289"/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89"/>
      <c r="CD19" s="289"/>
      <c r="CE19" s="289"/>
      <c r="CF19" s="289"/>
      <c r="CG19" s="299">
        <f>ФОРМА!C30</f>
        <v>0</v>
      </c>
      <c r="CH19" s="289"/>
      <c r="CI19" s="289"/>
      <c r="CJ19" s="289"/>
      <c r="CK19" s="289"/>
      <c r="CL19" s="289"/>
      <c r="CM19" s="289"/>
      <c r="CN19" s="289"/>
      <c r="CO19" s="289"/>
      <c r="CP19" s="289"/>
      <c r="CQ19" s="289"/>
      <c r="CR19" s="289"/>
      <c r="CS19" s="289"/>
      <c r="CT19" s="289"/>
      <c r="CU19" s="289"/>
      <c r="CV19" s="289"/>
      <c r="CW19" s="289"/>
      <c r="CX19" s="289"/>
      <c r="CY19" s="289"/>
      <c r="CZ19" s="289"/>
      <c r="DA19" s="289"/>
      <c r="DB19" s="289"/>
      <c r="DD19" s="9">
        <f t="shared" si="0"/>
        <v>0</v>
      </c>
    </row>
    <row r="20" spans="1:108" ht="56.25" hidden="1" customHeight="1" x14ac:dyDescent="0.3">
      <c r="A20" s="289">
        <f>'Приложение 1 к ППИ'!A19</f>
        <v>12</v>
      </c>
      <c r="B20" s="289"/>
      <c r="C20" s="289"/>
      <c r="D20" s="289"/>
      <c r="E20" s="289"/>
      <c r="F20" s="289"/>
      <c r="G20" s="289" t="str">
        <f>'Приложение 1 к ППИ'!G19:AF19</f>
        <v>СПб, г. Зеленогорск, д. 506 Монтаж в кабельном киоске</v>
      </c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 t="str">
        <f>'Приложение 1 к ППИ'!AG19:AP19</f>
        <v>Курортный РЭС</v>
      </c>
      <c r="AH20" s="289"/>
      <c r="AI20" s="289"/>
      <c r="AJ20" s="289"/>
      <c r="AK20" s="289"/>
      <c r="AL20" s="289"/>
      <c r="AM20" s="289"/>
      <c r="AN20" s="289"/>
      <c r="AO20" s="289"/>
      <c r="AP20" s="289"/>
      <c r="AQ20" s="289">
        <f>ФОРМА!D31</f>
        <v>0</v>
      </c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>
        <f>ФОРМА!B31</f>
        <v>0</v>
      </c>
      <c r="BL20" s="289"/>
      <c r="BM20" s="289"/>
      <c r="BN20" s="289"/>
      <c r="BO20" s="289"/>
      <c r="BP20" s="289"/>
      <c r="BQ20" s="289"/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89"/>
      <c r="CD20" s="289"/>
      <c r="CE20" s="289"/>
      <c r="CF20" s="289"/>
      <c r="CG20" s="299">
        <f>ФОРМА!C31</f>
        <v>0</v>
      </c>
      <c r="CH20" s="289"/>
      <c r="CI20" s="289"/>
      <c r="CJ20" s="289"/>
      <c r="CK20" s="289"/>
      <c r="CL20" s="289"/>
      <c r="CM20" s="289"/>
      <c r="CN20" s="289"/>
      <c r="CO20" s="289"/>
      <c r="CP20" s="289"/>
      <c r="CQ20" s="289"/>
      <c r="CR20" s="289"/>
      <c r="CS20" s="289"/>
      <c r="CT20" s="289"/>
      <c r="CU20" s="289"/>
      <c r="CV20" s="289"/>
      <c r="CW20" s="289"/>
      <c r="CX20" s="289"/>
      <c r="CY20" s="289"/>
      <c r="CZ20" s="289"/>
      <c r="DA20" s="289"/>
      <c r="DB20" s="289"/>
      <c r="DD20" s="9">
        <f t="shared" si="0"/>
        <v>0</v>
      </c>
    </row>
    <row r="21" spans="1:108" ht="56.25" hidden="1" customHeight="1" x14ac:dyDescent="0.3">
      <c r="A21" s="289">
        <f>'Приложение 1 к ППИ'!A20</f>
        <v>13</v>
      </c>
      <c r="B21" s="289"/>
      <c r="C21" s="289"/>
      <c r="D21" s="289"/>
      <c r="E21" s="289"/>
      <c r="F21" s="289"/>
      <c r="G21" s="289" t="str">
        <f>'Приложение 1 к ППИ'!G20:AF20</f>
        <v>СПб, г. Зеленогорск, д. 506 Монтаж в кабельном киоске</v>
      </c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 t="str">
        <f>'Приложение 1 к ППИ'!AG20:AP20</f>
        <v>Курортный РЭС</v>
      </c>
      <c r="AH21" s="289"/>
      <c r="AI21" s="289"/>
      <c r="AJ21" s="289"/>
      <c r="AK21" s="289"/>
      <c r="AL21" s="289"/>
      <c r="AM21" s="289"/>
      <c r="AN21" s="289"/>
      <c r="AO21" s="289"/>
      <c r="AP21" s="289"/>
      <c r="AQ21" s="289">
        <f>ФОРМА!D32</f>
        <v>0</v>
      </c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>
        <f>ФОРМА!B32</f>
        <v>0</v>
      </c>
      <c r="BL21" s="289"/>
      <c r="BM21" s="289"/>
      <c r="BN21" s="289"/>
      <c r="BO21" s="289"/>
      <c r="BP21" s="289"/>
      <c r="BQ21" s="289"/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89"/>
      <c r="CD21" s="289"/>
      <c r="CE21" s="289"/>
      <c r="CF21" s="289"/>
      <c r="CG21" s="299">
        <f>ФОРМА!C32</f>
        <v>0</v>
      </c>
      <c r="CH21" s="289"/>
      <c r="CI21" s="289"/>
      <c r="CJ21" s="289"/>
      <c r="CK21" s="289"/>
      <c r="CL21" s="289"/>
      <c r="CM21" s="289"/>
      <c r="CN21" s="289"/>
      <c r="CO21" s="289"/>
      <c r="CP21" s="289"/>
      <c r="CQ21" s="289"/>
      <c r="CR21" s="289"/>
      <c r="CS21" s="289"/>
      <c r="CT21" s="289"/>
      <c r="CU21" s="289"/>
      <c r="CV21" s="289"/>
      <c r="CW21" s="289"/>
      <c r="CX21" s="289"/>
      <c r="CY21" s="289"/>
      <c r="CZ21" s="289"/>
      <c r="DA21" s="289"/>
      <c r="DB21" s="289"/>
      <c r="DD21" s="9">
        <f t="shared" si="0"/>
        <v>0</v>
      </c>
    </row>
    <row r="22" spans="1:108" ht="56.25" hidden="1" customHeight="1" x14ac:dyDescent="0.3">
      <c r="A22" s="289">
        <f>'Приложение 1 к ППИ'!A21</f>
        <v>14</v>
      </c>
      <c r="B22" s="289"/>
      <c r="C22" s="289"/>
      <c r="D22" s="289"/>
      <c r="E22" s="289"/>
      <c r="F22" s="289"/>
      <c r="G22" s="289" t="str">
        <f>'Приложение 1 к ППИ'!G21:AF21</f>
        <v>СПб, г. Зеленогорск, д. 506 Монтаж в кабельном киоске</v>
      </c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 t="str">
        <f>'Приложение 1 к ППИ'!AG21:AP21</f>
        <v>Курортный РЭС</v>
      </c>
      <c r="AH22" s="289"/>
      <c r="AI22" s="289"/>
      <c r="AJ22" s="289"/>
      <c r="AK22" s="289"/>
      <c r="AL22" s="289"/>
      <c r="AM22" s="289"/>
      <c r="AN22" s="289"/>
      <c r="AO22" s="289"/>
      <c r="AP22" s="289"/>
      <c r="AQ22" s="289">
        <f>ФОРМА!D33</f>
        <v>0</v>
      </c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>
        <f>ФОРМА!B33</f>
        <v>0</v>
      </c>
      <c r="BL22" s="289"/>
      <c r="BM22" s="289"/>
      <c r="BN22" s="289"/>
      <c r="BO22" s="289"/>
      <c r="BP22" s="289"/>
      <c r="BQ22" s="289"/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89"/>
      <c r="CD22" s="289"/>
      <c r="CE22" s="289"/>
      <c r="CF22" s="289"/>
      <c r="CG22" s="299">
        <f>ФОРМА!C33</f>
        <v>0</v>
      </c>
      <c r="CH22" s="289"/>
      <c r="CI22" s="289"/>
      <c r="CJ22" s="289"/>
      <c r="CK22" s="289"/>
      <c r="CL22" s="289"/>
      <c r="CM22" s="289"/>
      <c r="CN22" s="289"/>
      <c r="CO22" s="289"/>
      <c r="CP22" s="289"/>
      <c r="CQ22" s="289"/>
      <c r="CR22" s="289"/>
      <c r="CS22" s="289"/>
      <c r="CT22" s="289"/>
      <c r="CU22" s="289"/>
      <c r="CV22" s="289"/>
      <c r="CW22" s="289"/>
      <c r="CX22" s="289"/>
      <c r="CY22" s="289"/>
      <c r="CZ22" s="289"/>
      <c r="DA22" s="289"/>
      <c r="DB22" s="289"/>
      <c r="DD22" s="9">
        <f t="shared" si="0"/>
        <v>0</v>
      </c>
    </row>
    <row r="23" spans="1:108" ht="56.25" hidden="1" customHeight="1" x14ac:dyDescent="0.3">
      <c r="A23" s="289">
        <f>'Приложение 1 к ППИ'!A22</f>
        <v>15</v>
      </c>
      <c r="B23" s="289"/>
      <c r="C23" s="289"/>
      <c r="D23" s="289"/>
      <c r="E23" s="289"/>
      <c r="F23" s="289"/>
      <c r="G23" s="289" t="str">
        <f>'Приложение 1 к ППИ'!G22:AF22</f>
        <v>СПб, г. Зеленогорск, д. 506 Монтаж в кабельном киоске</v>
      </c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 t="str">
        <f>'Приложение 1 к ППИ'!AG22:AP22</f>
        <v>Курортный РЭС</v>
      </c>
      <c r="AH23" s="289"/>
      <c r="AI23" s="289"/>
      <c r="AJ23" s="289"/>
      <c r="AK23" s="289"/>
      <c r="AL23" s="289"/>
      <c r="AM23" s="289"/>
      <c r="AN23" s="289"/>
      <c r="AO23" s="289"/>
      <c r="AP23" s="289"/>
      <c r="AQ23" s="289">
        <f>ФОРМА!D34</f>
        <v>0</v>
      </c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>
        <f>ФОРМА!B34</f>
        <v>0</v>
      </c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89"/>
      <c r="CD23" s="289"/>
      <c r="CE23" s="289"/>
      <c r="CF23" s="289"/>
      <c r="CG23" s="299">
        <f>ФОРМА!C34</f>
        <v>0</v>
      </c>
      <c r="CH23" s="289"/>
      <c r="CI23" s="289"/>
      <c r="CJ23" s="289"/>
      <c r="CK23" s="289"/>
      <c r="CL23" s="289"/>
      <c r="CM23" s="289"/>
      <c r="CN23" s="289"/>
      <c r="CO23" s="289"/>
      <c r="CP23" s="289"/>
      <c r="CQ23" s="289"/>
      <c r="CR23" s="289"/>
      <c r="CS23" s="289"/>
      <c r="CT23" s="289"/>
      <c r="CU23" s="289"/>
      <c r="CV23" s="289"/>
      <c r="CW23" s="289"/>
      <c r="CX23" s="289"/>
      <c r="CY23" s="289"/>
      <c r="CZ23" s="289"/>
      <c r="DA23" s="289"/>
      <c r="DB23" s="289"/>
      <c r="DD23" s="9">
        <f t="shared" si="0"/>
        <v>0</v>
      </c>
    </row>
    <row r="24" spans="1:108" ht="56.25" hidden="1" customHeight="1" x14ac:dyDescent="0.3">
      <c r="A24" s="289">
        <f>'Приложение 1 к ППИ'!A23</f>
        <v>16</v>
      </c>
      <c r="B24" s="289"/>
      <c r="C24" s="289"/>
      <c r="D24" s="289"/>
      <c r="E24" s="289"/>
      <c r="F24" s="289"/>
      <c r="G24" s="289" t="str">
        <f>'Приложение 1 к ППИ'!G23:AF23</f>
        <v>СПб, г. Зеленогорск, д. 506 Монтаж в кабельном киоске</v>
      </c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 t="str">
        <f>'Приложение 1 к ППИ'!AG23:AP23</f>
        <v>Курортный РЭС</v>
      </c>
      <c r="AH24" s="289"/>
      <c r="AI24" s="289"/>
      <c r="AJ24" s="289"/>
      <c r="AK24" s="289"/>
      <c r="AL24" s="289"/>
      <c r="AM24" s="289"/>
      <c r="AN24" s="289"/>
      <c r="AO24" s="289"/>
      <c r="AP24" s="289"/>
      <c r="AQ24" s="289">
        <f>ФОРМА!D35</f>
        <v>0</v>
      </c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>
        <f>ФОРМА!B35</f>
        <v>0</v>
      </c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89"/>
      <c r="CD24" s="289"/>
      <c r="CE24" s="289"/>
      <c r="CF24" s="289"/>
      <c r="CG24" s="299">
        <f>ФОРМА!C35</f>
        <v>0</v>
      </c>
      <c r="CH24" s="289"/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  <c r="DD24" s="9">
        <f t="shared" si="0"/>
        <v>0</v>
      </c>
    </row>
    <row r="25" spans="1:108" ht="56.25" hidden="1" customHeight="1" x14ac:dyDescent="0.3">
      <c r="A25" s="289">
        <f>'Приложение 1 к ППИ'!A24</f>
        <v>17</v>
      </c>
      <c r="B25" s="289"/>
      <c r="C25" s="289"/>
      <c r="D25" s="289"/>
      <c r="E25" s="289"/>
      <c r="F25" s="289"/>
      <c r="G25" s="289" t="str">
        <f>'Приложение 1 к ППИ'!G24:AF24</f>
        <v>СПб, г. Зеленогорск, д. 506 Монтаж в кабельном киоске</v>
      </c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 t="str">
        <f>'Приложение 1 к ППИ'!AG24:AP24</f>
        <v>Курортный РЭС</v>
      </c>
      <c r="AH25" s="289"/>
      <c r="AI25" s="289"/>
      <c r="AJ25" s="289"/>
      <c r="AK25" s="289"/>
      <c r="AL25" s="289"/>
      <c r="AM25" s="289"/>
      <c r="AN25" s="289"/>
      <c r="AO25" s="289"/>
      <c r="AP25" s="289"/>
      <c r="AQ25" s="289">
        <f>ФОРМА!D36</f>
        <v>0</v>
      </c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>
        <f>ФОРМА!B36</f>
        <v>0</v>
      </c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89"/>
      <c r="CD25" s="289"/>
      <c r="CE25" s="289"/>
      <c r="CF25" s="289"/>
      <c r="CG25" s="299">
        <f>ФОРМА!C36</f>
        <v>0</v>
      </c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D25" s="9">
        <f t="shared" si="0"/>
        <v>0</v>
      </c>
    </row>
    <row r="26" spans="1:108" ht="56.25" hidden="1" customHeight="1" x14ac:dyDescent="0.3">
      <c r="A26" s="289">
        <f>'Приложение 1 к ППИ'!A25</f>
        <v>18</v>
      </c>
      <c r="B26" s="289"/>
      <c r="C26" s="289"/>
      <c r="D26" s="289"/>
      <c r="E26" s="289"/>
      <c r="F26" s="289"/>
      <c r="G26" s="289" t="str">
        <f>'Приложение 1 к ППИ'!G25:AF25</f>
        <v>СПб, г. Зеленогорск, д. 506 Монтаж в кабельном киоске</v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 t="str">
        <f>'Приложение 1 к ППИ'!AG25:AP25</f>
        <v>Курортный РЭС</v>
      </c>
      <c r="AH26" s="289"/>
      <c r="AI26" s="289"/>
      <c r="AJ26" s="289"/>
      <c r="AK26" s="289"/>
      <c r="AL26" s="289"/>
      <c r="AM26" s="289"/>
      <c r="AN26" s="289"/>
      <c r="AO26" s="289"/>
      <c r="AP26" s="289"/>
      <c r="AQ26" s="289">
        <f>ФОРМА!D37</f>
        <v>0</v>
      </c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>
        <f>ФОРМА!B37</f>
        <v>0</v>
      </c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99">
        <f>ФОРМА!C37</f>
        <v>0</v>
      </c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D26" s="9">
        <f t="shared" si="0"/>
        <v>0</v>
      </c>
    </row>
    <row r="27" spans="1:108" ht="56.25" hidden="1" customHeight="1" x14ac:dyDescent="0.3">
      <c r="A27" s="289">
        <f>'Приложение 1 к ППИ'!A26</f>
        <v>19</v>
      </c>
      <c r="B27" s="289"/>
      <c r="C27" s="289"/>
      <c r="D27" s="289"/>
      <c r="E27" s="289"/>
      <c r="F27" s="289"/>
      <c r="G27" s="289" t="str">
        <f>'Приложение 1 к ППИ'!G26:AF26</f>
        <v>СПб, г. Зеленогорск, д. 506 Монтаж в кабельном киоске</v>
      </c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 t="str">
        <f>'Приложение 1 к ППИ'!AG26:AP26</f>
        <v>Курортный РЭС</v>
      </c>
      <c r="AH27" s="289"/>
      <c r="AI27" s="289"/>
      <c r="AJ27" s="289"/>
      <c r="AK27" s="289"/>
      <c r="AL27" s="289"/>
      <c r="AM27" s="289"/>
      <c r="AN27" s="289"/>
      <c r="AO27" s="289"/>
      <c r="AP27" s="289"/>
      <c r="AQ27" s="289">
        <f>ФОРМА!D38</f>
        <v>0</v>
      </c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>
        <f>ФОРМА!B38</f>
        <v>0</v>
      </c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89"/>
      <c r="CD27" s="289"/>
      <c r="CE27" s="289"/>
      <c r="CF27" s="289"/>
      <c r="CG27" s="299">
        <f>ФОРМА!C38</f>
        <v>0</v>
      </c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D27" s="9">
        <f t="shared" si="0"/>
        <v>0</v>
      </c>
    </row>
    <row r="28" spans="1:108" ht="56.25" hidden="1" customHeight="1" x14ac:dyDescent="0.3">
      <c r="A28" s="289">
        <f>'Приложение 1 к ППИ'!A27</f>
        <v>20</v>
      </c>
      <c r="B28" s="289"/>
      <c r="C28" s="289"/>
      <c r="D28" s="289"/>
      <c r="E28" s="289"/>
      <c r="F28" s="289"/>
      <c r="G28" s="289" t="str">
        <f>'Приложение 1 к ППИ'!G27:AF27</f>
        <v>СПб, г. Зеленогорск, д. 506 Монтаж в кабельном киоске</v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 t="str">
        <f>'Приложение 1 к ППИ'!AG27:AP27</f>
        <v>Курортный РЭС</v>
      </c>
      <c r="AH28" s="289"/>
      <c r="AI28" s="289"/>
      <c r="AJ28" s="289"/>
      <c r="AK28" s="289"/>
      <c r="AL28" s="289"/>
      <c r="AM28" s="289"/>
      <c r="AN28" s="289"/>
      <c r="AO28" s="289"/>
      <c r="AP28" s="289"/>
      <c r="AQ28" s="289">
        <f>ФОРМА!D39</f>
        <v>0</v>
      </c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>
        <f>ФОРМА!B39</f>
        <v>0</v>
      </c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89"/>
      <c r="CD28" s="289"/>
      <c r="CE28" s="289"/>
      <c r="CF28" s="289"/>
      <c r="CG28" s="299">
        <f>ФОРМА!C39</f>
        <v>0</v>
      </c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D28" s="9">
        <f t="shared" si="0"/>
        <v>0</v>
      </c>
    </row>
    <row r="29" spans="1:108" ht="56.25" hidden="1" customHeight="1" x14ac:dyDescent="0.3">
      <c r="A29" s="289">
        <f>'Приложение 1 к ППИ'!A28</f>
        <v>21</v>
      </c>
      <c r="B29" s="289"/>
      <c r="C29" s="289"/>
      <c r="D29" s="289"/>
      <c r="E29" s="289"/>
      <c r="F29" s="289"/>
      <c r="G29" s="289" t="str">
        <f>'Приложение 1 к ППИ'!G28:AF28</f>
        <v>СПб, г. Зеленогорск, д. 506 Монтаж в кабельном киоске</v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 t="str">
        <f>'Приложение 1 к ППИ'!AG28:AP28</f>
        <v>Курортный РЭС</v>
      </c>
      <c r="AH29" s="289"/>
      <c r="AI29" s="289"/>
      <c r="AJ29" s="289"/>
      <c r="AK29" s="289"/>
      <c r="AL29" s="289"/>
      <c r="AM29" s="289"/>
      <c r="AN29" s="289"/>
      <c r="AO29" s="289"/>
      <c r="AP29" s="289"/>
      <c r="AQ29" s="289">
        <f>ФОРМА!D40</f>
        <v>0</v>
      </c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>
        <f>ФОРМА!B40</f>
        <v>0</v>
      </c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99">
        <f>ФОРМА!C40</f>
        <v>0</v>
      </c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D29" s="9">
        <f t="shared" si="0"/>
        <v>0</v>
      </c>
    </row>
    <row r="30" spans="1:108" ht="15.6" x14ac:dyDescent="0.3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</row>
    <row r="31" spans="1:108" ht="6.75" customHeight="1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30.75" customHeight="1" x14ac:dyDescent="0.3">
      <c r="A32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4"/>
      <c r="BN32" s="294"/>
      <c r="BO32" s="294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  <c r="CD32" s="294"/>
      <c r="CE32" s="294"/>
      <c r="CF32" s="294"/>
      <c r="CG32" s="294"/>
      <c r="CH32" s="294"/>
      <c r="CI32" s="294"/>
      <c r="CJ32" s="294"/>
      <c r="CK32" s="294"/>
      <c r="CL32" s="294"/>
      <c r="CM32" s="294"/>
      <c r="CN32" s="294"/>
      <c r="CO32" s="294"/>
      <c r="CP32" s="294"/>
      <c r="CQ32" s="294"/>
      <c r="CR32" s="294"/>
      <c r="CS32" s="294"/>
      <c r="CT32" s="294"/>
      <c r="CU32" s="294"/>
      <c r="CV32" s="294"/>
      <c r="CW32" s="294"/>
      <c r="CX32" s="294"/>
      <c r="CY32" s="294"/>
      <c r="CZ32" s="294"/>
      <c r="DA32" s="294"/>
      <c r="DB32" s="294"/>
    </row>
    <row r="33" spans="1:112" ht="40.5" customHeight="1" x14ac:dyDescent="0.3">
      <c r="A33" s="287" t="str">
        <f>ПОДПИСИ!D5</f>
        <v>С.А. Куропаткин</v>
      </c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/>
      <c r="AH33" s="296"/>
      <c r="AI33" s="296"/>
      <c r="AJ33" s="296"/>
      <c r="AK33" s="296"/>
      <c r="AL33" s="296"/>
      <c r="AM33" s="296"/>
      <c r="AN33" s="296"/>
      <c r="AO33" s="296"/>
      <c r="AP33" s="296"/>
      <c r="AQ33" s="296"/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71" t="s">
        <v>59</v>
      </c>
      <c r="BH33" s="271"/>
      <c r="BI33" s="271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295" t="s">
        <v>29</v>
      </c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  <c r="AV34" s="295"/>
      <c r="AW34" s="295"/>
      <c r="AX34" s="295"/>
      <c r="AY34" s="295"/>
      <c r="AZ34" s="295"/>
      <c r="BA34" s="295"/>
      <c r="BB34" s="295"/>
      <c r="BC34" s="295"/>
      <c r="BD34" s="295"/>
      <c r="BE34" s="295"/>
      <c r="BF34" s="295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</row>
    <row r="35" spans="1:112" ht="5.25" customHeight="1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294" t="str">
        <f>ПОДПИСИ!B10</f>
        <v xml:space="preserve">Главный инженер ООО «Энергострим» 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  <c r="BJ36" s="294"/>
      <c r="BK36" s="294"/>
      <c r="BL36" s="294"/>
      <c r="BM36" s="294"/>
      <c r="BN36" s="294"/>
      <c r="BO36" s="294"/>
      <c r="BP36" s="294"/>
      <c r="BQ36" s="294"/>
      <c r="BR36" s="294"/>
      <c r="BS36" s="294"/>
      <c r="BT36" s="294"/>
      <c r="BU36" s="294"/>
      <c r="BV36" s="294"/>
      <c r="BW36" s="294"/>
      <c r="BX36" s="294"/>
      <c r="BY36" s="294"/>
      <c r="BZ36" s="294"/>
      <c r="CA36" s="294"/>
      <c r="CB36" s="294"/>
      <c r="CC36" s="294"/>
      <c r="CD36" s="294"/>
      <c r="CE36" s="294"/>
      <c r="CF36" s="294"/>
      <c r="CG36" s="294"/>
      <c r="CH36" s="294"/>
      <c r="CI36" s="294"/>
      <c r="CJ36" s="294"/>
      <c r="CK36" s="294"/>
      <c r="CL36" s="294"/>
      <c r="CM36" s="294"/>
      <c r="CN36" s="294"/>
      <c r="CO36" s="294"/>
      <c r="CP36" s="294"/>
      <c r="CQ36" s="294"/>
      <c r="CR36" s="294"/>
      <c r="CS36" s="294"/>
      <c r="CT36" s="294"/>
      <c r="CU36" s="294"/>
      <c r="CV36" s="294"/>
      <c r="CW36" s="294"/>
      <c r="CX36" s="294"/>
      <c r="CY36" s="294"/>
      <c r="CZ36" s="294"/>
      <c r="DA36" s="294"/>
      <c r="DB36" s="294"/>
    </row>
    <row r="37" spans="1:112" ht="39" customHeight="1" x14ac:dyDescent="0.3">
      <c r="A37" s="287" t="str">
        <f>ПОДПИСИ!D10</f>
        <v>В.К. Горохов</v>
      </c>
      <c r="B37" s="287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6"/>
      <c r="AO37" s="296"/>
      <c r="AP37" s="296"/>
      <c r="AQ37" s="296"/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71" t="s">
        <v>59</v>
      </c>
      <c r="BH37" s="271"/>
      <c r="BI37" s="271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15.6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295" t="s">
        <v>29</v>
      </c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95"/>
      <c r="AO38" s="295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</row>
    <row r="39" spans="1:112" ht="5.25" customHeight="1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32.25" customHeight="1" x14ac:dyDescent="0.3">
      <c r="A40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94"/>
      <c r="BO40" s="294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94"/>
      <c r="CB40" s="294"/>
      <c r="CC40" s="294"/>
      <c r="CD40" s="294"/>
      <c r="CE40" s="294"/>
      <c r="CF40" s="294"/>
      <c r="CG40" s="294"/>
      <c r="CH40" s="294"/>
      <c r="CI40" s="294"/>
      <c r="CJ40" s="294"/>
      <c r="CK40" s="294"/>
      <c r="CL40" s="294"/>
      <c r="CM40" s="294"/>
      <c r="CN40" s="294"/>
      <c r="CO40" s="294"/>
      <c r="CP40" s="294"/>
      <c r="CQ40" s="294"/>
      <c r="CR40" s="294"/>
      <c r="CS40" s="294"/>
      <c r="CT40" s="294"/>
      <c r="CU40" s="294"/>
      <c r="CV40" s="294"/>
      <c r="CW40" s="294"/>
      <c r="CX40" s="294"/>
      <c r="CY40" s="294"/>
      <c r="CZ40" s="294"/>
      <c r="DA40" s="294"/>
      <c r="DB40" s="294"/>
    </row>
    <row r="41" spans="1:112" ht="36.75" customHeight="1" x14ac:dyDescent="0.3">
      <c r="A41" s="287" t="str">
        <f>ПОДПИСИ!D7</f>
        <v>А.Б. Казанцев</v>
      </c>
      <c r="B41" s="287"/>
      <c r="C41" s="287"/>
      <c r="D41" s="287"/>
      <c r="E41" s="287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287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71" t="s">
        <v>214</v>
      </c>
      <c r="BH41" s="271"/>
      <c r="BI41" s="271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12" ht="15.6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295" t="s">
        <v>29</v>
      </c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  <c r="AG42" s="295"/>
      <c r="AH42" s="295"/>
      <c r="AI42" s="295"/>
      <c r="AJ42" s="295"/>
      <c r="AK42" s="295"/>
      <c r="AL42" s="295"/>
      <c r="AM42" s="295"/>
      <c r="AN42" s="295"/>
      <c r="AO42" s="295"/>
      <c r="AP42" s="295"/>
      <c r="AQ42" s="295"/>
      <c r="AR42" s="295"/>
      <c r="AS42" s="295"/>
      <c r="AT42" s="295"/>
      <c r="AU42" s="295"/>
      <c r="AV42" s="295"/>
      <c r="AW42" s="295"/>
      <c r="AX42" s="295"/>
      <c r="AY42" s="295"/>
      <c r="AZ42" s="295"/>
      <c r="BA42" s="295"/>
      <c r="BB42" s="295"/>
      <c r="BC42" s="295"/>
      <c r="BD42" s="295"/>
      <c r="BE42" s="295"/>
      <c r="BF42" s="295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</row>
    <row r="43" spans="1:112" ht="13.8" x14ac:dyDescent="0.25">
      <c r="DH43" s="82"/>
    </row>
    <row r="44" spans="1:112" ht="13.8" x14ac:dyDescent="0.25">
      <c r="DH44" s="82"/>
    </row>
    <row r="45" spans="1:112" ht="13.8" x14ac:dyDescent="0.25">
      <c r="DH45" s="82"/>
    </row>
    <row r="47" spans="1:112" ht="13.8" x14ac:dyDescent="0.25">
      <c r="DH47" s="82"/>
    </row>
    <row r="48" spans="1:112" ht="13.8" x14ac:dyDescent="0.25">
      <c r="DH48" s="87"/>
    </row>
    <row r="49" spans="112:112" ht="13.8" x14ac:dyDescent="0.25">
      <c r="DH49" s="82"/>
    </row>
    <row r="50" spans="112:112" ht="13.8" x14ac:dyDescent="0.25">
      <c r="DH50" s="88"/>
    </row>
    <row r="51" spans="112:112" ht="13.8" x14ac:dyDescent="0.25">
      <c r="DH51" s="82"/>
    </row>
    <row r="52" spans="112:112" x14ac:dyDescent="0.3">
      <c r="DH52" s="89"/>
    </row>
    <row r="53" spans="112:112" ht="13.8" x14ac:dyDescent="0.25">
      <c r="DH53" s="82"/>
    </row>
    <row r="54" spans="112:112" ht="13.8" x14ac:dyDescent="0.25">
      <c r="DH54" s="88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8" spans="112:112" ht="13.8" x14ac:dyDescent="0.25">
      <c r="DH58" s="87"/>
    </row>
    <row r="59" spans="112:112" ht="13.8" x14ac:dyDescent="0.25">
      <c r="DH59" s="82"/>
    </row>
    <row r="61" spans="112:112" ht="13.8" x14ac:dyDescent="0.25">
      <c r="DH61" s="82"/>
    </row>
    <row r="63" spans="112:112" ht="13.8" x14ac:dyDescent="0.25">
      <c r="DH63" s="82"/>
    </row>
    <row r="64" spans="112:112" ht="13.8" x14ac:dyDescent="0.25">
      <c r="DH64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</sheetData>
  <autoFilter ref="DD7:DD29" xr:uid="{00000000-0001-0000-0D00-000000000000}">
    <filterColumn colId="0">
      <filters blank="1">
        <filter val="1"/>
      </filters>
    </filterColumn>
  </autoFilter>
  <mergeCells count="153">
    <mergeCell ref="DD7:DD8"/>
    <mergeCell ref="CG28:DB28"/>
    <mergeCell ref="A29:F29"/>
    <mergeCell ref="G29:AF29"/>
    <mergeCell ref="AG29:AP29"/>
    <mergeCell ref="AQ29:BJ29"/>
    <mergeCell ref="BK29:CF29"/>
    <mergeCell ref="CG29:DB29"/>
    <mergeCell ref="A28:F28"/>
    <mergeCell ref="G28:AF28"/>
    <mergeCell ref="AG28:AP28"/>
    <mergeCell ref="AQ28:BJ28"/>
    <mergeCell ref="BK28:CF28"/>
    <mergeCell ref="CG26:DB26"/>
    <mergeCell ref="A27:F27"/>
    <mergeCell ref="G27:AF27"/>
    <mergeCell ref="AG27:AP27"/>
    <mergeCell ref="AQ27:BJ27"/>
    <mergeCell ref="BK27:CF27"/>
    <mergeCell ref="CG27:DB27"/>
    <mergeCell ref="A26:F26"/>
    <mergeCell ref="G26:AF26"/>
    <mergeCell ref="AG26:AP26"/>
    <mergeCell ref="AQ26:BJ26"/>
    <mergeCell ref="BK26:CF26"/>
    <mergeCell ref="CG24:DB24"/>
    <mergeCell ref="A25:F25"/>
    <mergeCell ref="G25:AF25"/>
    <mergeCell ref="AG25:AP25"/>
    <mergeCell ref="AQ25:BJ25"/>
    <mergeCell ref="BK25:CF25"/>
    <mergeCell ref="CG25:DB25"/>
    <mergeCell ref="A24:F24"/>
    <mergeCell ref="G24:AF24"/>
    <mergeCell ref="AG24:AP24"/>
    <mergeCell ref="AQ24:BJ24"/>
    <mergeCell ref="BK24:CF24"/>
    <mergeCell ref="CG22:DB22"/>
    <mergeCell ref="A23:F23"/>
    <mergeCell ref="G23:AF23"/>
    <mergeCell ref="AG23:AP23"/>
    <mergeCell ref="AQ23:BJ23"/>
    <mergeCell ref="BK23:CF23"/>
    <mergeCell ref="CG23:DB23"/>
    <mergeCell ref="A22:F22"/>
    <mergeCell ref="G22:AF22"/>
    <mergeCell ref="AG22:AP22"/>
    <mergeCell ref="AQ22:BJ22"/>
    <mergeCell ref="BK22:CF22"/>
    <mergeCell ref="CG20:DB20"/>
    <mergeCell ref="A21:F21"/>
    <mergeCell ref="G21:AF21"/>
    <mergeCell ref="AG21:AP21"/>
    <mergeCell ref="AQ21:BJ21"/>
    <mergeCell ref="BK21:CF21"/>
    <mergeCell ref="CG21:DB21"/>
    <mergeCell ref="A20:F20"/>
    <mergeCell ref="G20:AF20"/>
    <mergeCell ref="AG20:AP20"/>
    <mergeCell ref="AQ20:BJ20"/>
    <mergeCell ref="BK20:CF20"/>
    <mergeCell ref="CG18:DB18"/>
    <mergeCell ref="A19:F19"/>
    <mergeCell ref="G19:AF19"/>
    <mergeCell ref="AG19:AP19"/>
    <mergeCell ref="AQ19:BJ19"/>
    <mergeCell ref="BK19:CF19"/>
    <mergeCell ref="CG19:DB19"/>
    <mergeCell ref="A18:F18"/>
    <mergeCell ref="G18:AF18"/>
    <mergeCell ref="AG18:AP18"/>
    <mergeCell ref="AQ18:BJ18"/>
    <mergeCell ref="BK18:CF18"/>
    <mergeCell ref="CG17:DB17"/>
    <mergeCell ref="A17:F17"/>
    <mergeCell ref="G17:AF17"/>
    <mergeCell ref="AG17:AP17"/>
    <mergeCell ref="AQ17:BJ17"/>
    <mergeCell ref="BK17:CF17"/>
    <mergeCell ref="CG15:DB15"/>
    <mergeCell ref="A16:F16"/>
    <mergeCell ref="G16:AF16"/>
    <mergeCell ref="AG16:AP16"/>
    <mergeCell ref="AQ16:BJ16"/>
    <mergeCell ref="BK16:CF16"/>
    <mergeCell ref="CG16:DB16"/>
    <mergeCell ref="A15:F15"/>
    <mergeCell ref="G15:AF15"/>
    <mergeCell ref="AG15:AP15"/>
    <mergeCell ref="AQ15:BJ15"/>
    <mergeCell ref="BK15:CF15"/>
    <mergeCell ref="CG13:DB13"/>
    <mergeCell ref="A14:F14"/>
    <mergeCell ref="G14:AF14"/>
    <mergeCell ref="AG14:AP14"/>
    <mergeCell ref="AQ14:BJ14"/>
    <mergeCell ref="BK14:CF14"/>
    <mergeCell ref="CG14:DB14"/>
    <mergeCell ref="A13:F13"/>
    <mergeCell ref="G13:AF13"/>
    <mergeCell ref="AG13:AP13"/>
    <mergeCell ref="AQ13:BJ13"/>
    <mergeCell ref="BK13:CF13"/>
    <mergeCell ref="AQ11:BJ11"/>
    <mergeCell ref="BK11:CF11"/>
    <mergeCell ref="CG11:DB11"/>
    <mergeCell ref="A12:F12"/>
    <mergeCell ref="G12:AF12"/>
    <mergeCell ref="AG12:AP12"/>
    <mergeCell ref="AQ12:BJ12"/>
    <mergeCell ref="BK12:CF12"/>
    <mergeCell ref="CG12:DB12"/>
    <mergeCell ref="U42:BF42"/>
    <mergeCell ref="A2:DB2"/>
    <mergeCell ref="BU4:DB4"/>
    <mergeCell ref="A37:T37"/>
    <mergeCell ref="U37:BF37"/>
    <mergeCell ref="BG37:BI37"/>
    <mergeCell ref="U38:BF38"/>
    <mergeCell ref="A40:DB40"/>
    <mergeCell ref="A41:T41"/>
    <mergeCell ref="U41:BF41"/>
    <mergeCell ref="BG41:BI41"/>
    <mergeCell ref="A32:DB32"/>
    <mergeCell ref="A33:T33"/>
    <mergeCell ref="U33:BF33"/>
    <mergeCell ref="BG33:BI33"/>
    <mergeCell ref="U34:BF34"/>
    <mergeCell ref="A36:DB36"/>
    <mergeCell ref="A9:F9"/>
    <mergeCell ref="G9:AF9"/>
    <mergeCell ref="AG9:AP9"/>
    <mergeCell ref="AQ9:BJ9"/>
    <mergeCell ref="BK9:CF9"/>
    <mergeCell ref="CG9:DB9"/>
    <mergeCell ref="A10:F10"/>
    <mergeCell ref="G10:AF10"/>
    <mergeCell ref="AG10:AP10"/>
    <mergeCell ref="AQ10:BJ10"/>
    <mergeCell ref="BK10:CF10"/>
    <mergeCell ref="CG10:DB10"/>
    <mergeCell ref="A11:F11"/>
    <mergeCell ref="G11:AF11"/>
    <mergeCell ref="AG11:AP11"/>
    <mergeCell ref="BC1:DB1"/>
    <mergeCell ref="A5:DB5"/>
    <mergeCell ref="A7:F8"/>
    <mergeCell ref="G7:AF8"/>
    <mergeCell ref="AG7:AP8"/>
    <mergeCell ref="AQ7:BJ8"/>
    <mergeCell ref="BK7:DB7"/>
    <mergeCell ref="BK8:CF8"/>
    <mergeCell ref="CG8:DB8"/>
  </mergeCells>
  <printOptions horizontalCentered="1"/>
  <pageMargins left="0.78740157480314965" right="0.39370078740157483" top="0.59055118110236227" bottom="0.59055118110236227" header="0" footer="0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4" filterMode="1">
    <tabColor theme="6" tint="0.79998168889431442"/>
    <pageSetUpPr fitToPage="1"/>
  </sheetPr>
  <dimension ref="A1:DH104"/>
  <sheetViews>
    <sheetView view="pageBreakPreview" zoomScale="55" zoomScaleNormal="85" zoomScaleSheetLayoutView="55" workbookViewId="0">
      <pane ySplit="1" topLeftCell="A9" activePane="bottomLeft" state="frozen"/>
      <selection activeCell="BC36" sqref="BC36"/>
      <selection pane="bottomLeft" activeCell="DD20" sqref="DD20"/>
    </sheetView>
  </sheetViews>
  <sheetFormatPr defaultColWidth="9.109375" defaultRowHeight="14.4" outlineLevelRow="1" x14ac:dyDescent="0.3"/>
  <cols>
    <col min="1" max="23" width="0.88671875" style="9" customWidth="1"/>
    <col min="24" max="24" width="0.5546875" style="9" customWidth="1"/>
    <col min="25" max="31" width="0.88671875" style="9" hidden="1" customWidth="1"/>
    <col min="32" max="32" width="6" style="9" customWidth="1"/>
    <col min="33" max="39" width="0.88671875" style="9" customWidth="1"/>
    <col min="40" max="40" width="1.5546875" style="9" customWidth="1"/>
    <col min="41" max="41" width="5" style="9" customWidth="1"/>
    <col min="42" max="42" width="7.109375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ht="30.75" customHeight="1" outlineLevel="1" x14ac:dyDescent="0.3">
      <c r="A1" s="335" t="s">
        <v>255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5"/>
      <c r="X1" s="335"/>
      <c r="Y1" s="335"/>
      <c r="Z1" s="335"/>
      <c r="AA1" s="335"/>
      <c r="AB1" s="335"/>
      <c r="AC1" s="335"/>
      <c r="AD1" s="335"/>
      <c r="AE1" s="335"/>
      <c r="AF1" s="335"/>
      <c r="AG1" s="335"/>
      <c r="AH1" s="335"/>
      <c r="AI1" s="335"/>
      <c r="AJ1" s="335"/>
      <c r="AK1" s="335"/>
      <c r="AL1" s="335"/>
      <c r="AM1" s="335"/>
      <c r="AN1" s="335"/>
      <c r="AO1" s="335"/>
      <c r="AP1" s="335"/>
      <c r="AQ1" s="335"/>
      <c r="AR1" s="335"/>
      <c r="AS1" s="335"/>
      <c r="AT1" s="335"/>
      <c r="AU1" s="335"/>
      <c r="AV1" s="335"/>
      <c r="AW1" s="335"/>
      <c r="AX1" s="335"/>
      <c r="AY1" s="335"/>
      <c r="AZ1" s="335"/>
      <c r="BA1" s="335"/>
      <c r="BB1" s="335"/>
      <c r="BC1" s="335"/>
      <c r="BD1" s="335"/>
      <c r="BE1" s="335"/>
      <c r="BF1" s="335"/>
      <c r="BG1" s="335"/>
      <c r="BH1" s="335"/>
      <c r="BI1" s="335"/>
      <c r="BJ1" s="335"/>
      <c r="BK1" s="335"/>
      <c r="BL1" s="335"/>
      <c r="BM1" s="335"/>
      <c r="BN1" s="335"/>
      <c r="BO1" s="335"/>
      <c r="BP1" s="335"/>
      <c r="BQ1" s="335"/>
      <c r="BR1" s="335"/>
      <c r="BS1" s="335"/>
      <c r="BT1" s="335"/>
      <c r="BU1" s="335"/>
      <c r="BV1" s="335"/>
      <c r="BW1" s="335"/>
      <c r="BX1" s="335"/>
      <c r="BY1" s="335"/>
      <c r="BZ1" s="335"/>
      <c r="CA1" s="335"/>
      <c r="CB1" s="335"/>
      <c r="CC1" s="335"/>
      <c r="CD1" s="335"/>
      <c r="CE1" s="335"/>
      <c r="CF1" s="335"/>
      <c r="CG1" s="335"/>
      <c r="CH1" s="335"/>
      <c r="CI1" s="335"/>
      <c r="CJ1" s="335"/>
      <c r="CK1" s="335"/>
      <c r="CL1" s="335"/>
      <c r="CM1" s="335"/>
      <c r="CN1" s="335"/>
      <c r="CO1" s="335"/>
      <c r="CP1" s="335"/>
      <c r="CQ1" s="335"/>
      <c r="CR1" s="335"/>
      <c r="CS1" s="335"/>
      <c r="CT1" s="335"/>
      <c r="CU1" s="335"/>
      <c r="CV1" s="335"/>
      <c r="CW1" s="335"/>
      <c r="CX1" s="335"/>
      <c r="CY1" s="335"/>
      <c r="CZ1" s="335"/>
      <c r="DA1" s="335"/>
      <c r="DB1" s="335"/>
      <c r="DC1"/>
      <c r="DD1"/>
      <c r="DE1"/>
      <c r="DF1"/>
      <c r="DH1" s="82"/>
    </row>
    <row r="2" spans="1:112" ht="5.25" customHeight="1" x14ac:dyDescent="0.3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</row>
    <row r="3" spans="1:112" ht="66.599999999999994" customHeight="1" x14ac:dyDescent="0.3">
      <c r="A3" s="27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  <c r="BP3" s="280"/>
      <c r="BQ3" s="280"/>
      <c r="BR3" s="280"/>
      <c r="BS3" s="280"/>
      <c r="BT3" s="280"/>
      <c r="BU3" s="280"/>
      <c r="BV3" s="280"/>
      <c r="BW3" s="280"/>
      <c r="BX3" s="280"/>
      <c r="BY3" s="280"/>
      <c r="BZ3" s="280"/>
      <c r="CA3" s="280"/>
      <c r="CB3" s="280"/>
      <c r="CC3" s="280"/>
      <c r="CD3" s="280"/>
      <c r="CE3" s="280"/>
      <c r="CF3" s="280"/>
      <c r="CG3" s="280"/>
      <c r="CH3" s="280"/>
      <c r="CI3" s="280"/>
      <c r="CJ3" s="280"/>
      <c r="CK3" s="280"/>
      <c r="CL3" s="280"/>
      <c r="CM3" s="280"/>
      <c r="CN3" s="280"/>
      <c r="CO3" s="280"/>
      <c r="CP3" s="280"/>
      <c r="CQ3" s="280"/>
      <c r="CR3" s="280"/>
      <c r="CS3" s="280"/>
      <c r="CT3" s="280"/>
      <c r="CU3" s="280"/>
      <c r="CV3" s="280"/>
      <c r="CW3" s="280"/>
      <c r="CX3" s="280"/>
      <c r="CY3" s="280"/>
      <c r="CZ3" s="280"/>
      <c r="DA3" s="280"/>
      <c r="DB3" s="280"/>
    </row>
    <row r="4" spans="1:112" ht="9" customHeight="1" x14ac:dyDescent="0.3">
      <c r="A4" s="131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</row>
    <row r="5" spans="1:112" ht="15.6" x14ac:dyDescent="0.3">
      <c r="A5" s="339" t="str">
        <f>CONCATENATE("г.",ФОРМА!G2)</f>
        <v>г.Санкт-Петербург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  <c r="T5" s="339"/>
      <c r="U5" s="339"/>
      <c r="V5" s="339"/>
      <c r="W5" s="339"/>
      <c r="X5" s="339"/>
      <c r="Y5" s="339"/>
      <c r="Z5" s="339"/>
      <c r="AA5" s="339"/>
      <c r="AB5" s="339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32" t="str">
        <f>ФОРМА!B11</f>
        <v>15.11.2024 г.</v>
      </c>
      <c r="BV5" s="332"/>
      <c r="BW5" s="332"/>
      <c r="BX5" s="332"/>
      <c r="BY5" s="332"/>
      <c r="BZ5" s="332"/>
      <c r="CA5" s="332"/>
      <c r="CB5" s="332"/>
      <c r="CC5" s="332"/>
      <c r="CD5" s="332"/>
      <c r="CE5" s="332"/>
      <c r="CF5" s="332"/>
      <c r="CG5" s="332"/>
      <c r="CH5" s="332"/>
      <c r="CI5" s="332"/>
      <c r="CJ5" s="332"/>
      <c r="CK5" s="332"/>
      <c r="CL5" s="332"/>
      <c r="CM5" s="332"/>
      <c r="CN5" s="332"/>
      <c r="CO5" s="332"/>
      <c r="CP5" s="332"/>
      <c r="CQ5" s="332"/>
      <c r="CR5" s="332"/>
      <c r="CS5" s="332"/>
      <c r="CT5" s="332"/>
      <c r="CU5" s="332"/>
      <c r="CV5" s="332"/>
      <c r="CW5" s="332"/>
      <c r="CX5" s="332"/>
      <c r="CY5" s="332"/>
      <c r="CZ5" s="332"/>
      <c r="DA5" s="332"/>
      <c r="DB5" s="332"/>
    </row>
    <row r="6" spans="1:112" ht="7.5" customHeight="1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</row>
    <row r="7" spans="1:112" ht="15.75" customHeight="1" x14ac:dyDescent="0.3">
      <c r="A7" s="286" t="s">
        <v>4</v>
      </c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</row>
    <row r="8" spans="1:112" ht="8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</row>
    <row r="9" spans="1:112" customFormat="1" ht="30" customHeight="1" x14ac:dyDescent="0.3">
      <c r="A9" s="204" t="s">
        <v>372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  <c r="BQ9" s="206"/>
      <c r="BR9" s="206"/>
      <c r="BS9" s="206"/>
      <c r="BT9" s="206"/>
      <c r="BU9" s="206"/>
      <c r="BV9" s="206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  <c r="CN9" s="206"/>
      <c r="CO9" s="206"/>
      <c r="CP9" s="206"/>
      <c r="CQ9" s="206"/>
      <c r="CR9" s="206"/>
      <c r="CS9" s="206"/>
      <c r="CT9" s="206"/>
      <c r="CU9" s="206"/>
      <c r="CV9" s="206"/>
      <c r="CW9" s="206"/>
      <c r="CX9" s="206"/>
      <c r="CY9" s="206"/>
      <c r="CZ9" s="206"/>
      <c r="DA9" s="206"/>
      <c r="DB9" s="206"/>
      <c r="DH9" s="76"/>
    </row>
    <row r="10" spans="1:112" customFormat="1" ht="11.1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89" t="s">
        <v>5</v>
      </c>
      <c r="AQ10" s="189"/>
      <c r="AR10" s="189"/>
      <c r="AS10" s="189"/>
      <c r="AT10" s="189"/>
      <c r="AU10" s="189"/>
      <c r="AV10" s="189"/>
      <c r="AW10" s="189"/>
      <c r="AX10" s="189"/>
      <c r="AY10" s="189"/>
      <c r="AZ10" s="189"/>
      <c r="BA10" s="189"/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9"/>
      <c r="BV10" s="189"/>
      <c r="BW10" s="189"/>
      <c r="BX10" s="189"/>
      <c r="BY10" s="189"/>
      <c r="BZ10" s="189"/>
      <c r="CA10" s="189"/>
      <c r="CB10" s="189"/>
      <c r="CC10" s="189"/>
      <c r="CD10" s="189"/>
      <c r="CE10" s="189"/>
      <c r="CF10" s="189"/>
      <c r="CG10" s="189"/>
      <c r="CH10" s="189"/>
      <c r="CI10" s="189"/>
      <c r="CJ10" s="189"/>
      <c r="CK10" s="189"/>
      <c r="CL10" s="189"/>
      <c r="CM10" s="189"/>
      <c r="CN10" s="189"/>
      <c r="CO10" s="189"/>
      <c r="CP10" s="189"/>
      <c r="CQ10" s="189"/>
      <c r="CR10" s="189"/>
      <c r="CS10" s="189"/>
      <c r="CT10" s="189"/>
      <c r="CU10" s="189"/>
      <c r="CV10" s="189"/>
      <c r="CW10" s="189"/>
      <c r="CX10" s="189"/>
      <c r="CY10" s="189"/>
      <c r="CZ10" s="189"/>
      <c r="DA10" s="189"/>
      <c r="DB10" s="189"/>
      <c r="DH10" s="76"/>
    </row>
    <row r="11" spans="1:112" customFormat="1" ht="34.5" customHeight="1" x14ac:dyDescent="0.3">
      <c r="A11" s="205" t="s">
        <v>369</v>
      </c>
      <c r="B11" s="205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6" t="str">
        <f>CONCATENATE(ПОДПИСИ!B8," ",ПОДПИСИ!C8)</f>
        <v>Производитель работ ООО «Энергострим» Курбатов А.В.</v>
      </c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6"/>
      <c r="CU11" s="206"/>
      <c r="CV11" s="206"/>
      <c r="CW11" s="206"/>
      <c r="CX11" s="206"/>
      <c r="CY11" s="206"/>
      <c r="CZ11" s="206"/>
      <c r="DA11" s="206"/>
      <c r="DB11" s="206"/>
      <c r="DH11" s="76"/>
    </row>
    <row r="12" spans="1:112" customFormat="1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/>
      <c r="AG12" s="11"/>
      <c r="AH12" s="11"/>
      <c r="AI12" s="11"/>
      <c r="AJ12" s="11"/>
      <c r="AK12" s="11"/>
      <c r="AL12" s="11"/>
      <c r="AM12" s="11"/>
      <c r="AN12" s="11"/>
      <c r="AO12" s="11"/>
      <c r="AP12" s="189" t="s">
        <v>5</v>
      </c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9"/>
      <c r="BV12" s="189"/>
      <c r="BW12" s="189"/>
      <c r="BX12" s="189"/>
      <c r="BY12" s="189"/>
      <c r="BZ12" s="189"/>
      <c r="CA12" s="189"/>
      <c r="CB12" s="189"/>
      <c r="CC12" s="189"/>
      <c r="CD12" s="189"/>
      <c r="CE12" s="189"/>
      <c r="CF12" s="189"/>
      <c r="CG12" s="189"/>
      <c r="CH12" s="189"/>
      <c r="CI12" s="189"/>
      <c r="CJ12" s="189"/>
      <c r="CK12" s="189"/>
      <c r="CL12" s="189"/>
      <c r="CM12" s="189"/>
      <c r="CN12" s="189"/>
      <c r="CO12" s="189"/>
      <c r="CP12" s="189"/>
      <c r="CQ12" s="189"/>
      <c r="CR12" s="189"/>
      <c r="CS12" s="189"/>
      <c r="CT12" s="189"/>
      <c r="CU12" s="189"/>
      <c r="CV12" s="189"/>
      <c r="CW12" s="189"/>
      <c r="CX12" s="189"/>
      <c r="CY12" s="189"/>
      <c r="CZ12" s="189"/>
      <c r="DA12" s="189"/>
      <c r="DB12" s="189"/>
      <c r="DH12" s="76"/>
    </row>
    <row r="13" spans="1:112" customFormat="1" ht="45" customHeight="1" x14ac:dyDescent="0.3">
      <c r="A13" s="205" t="s">
        <v>371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7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07"/>
      <c r="CC13" s="207"/>
      <c r="CD13" s="207"/>
      <c r="CE13" s="207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  <c r="CV13" s="207"/>
      <c r="CW13" s="207"/>
      <c r="CX13" s="207"/>
      <c r="CY13" s="207"/>
      <c r="CZ13" s="207"/>
      <c r="DA13" s="207"/>
      <c r="DB13" s="207"/>
      <c r="DH13" s="76"/>
    </row>
    <row r="14" spans="1:112" customFormat="1" ht="11.1" customHeight="1" x14ac:dyDescent="0.3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189" t="s">
        <v>5</v>
      </c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89"/>
      <c r="CG14" s="189"/>
      <c r="CH14" s="189"/>
      <c r="CI14" s="189"/>
      <c r="CJ14" s="189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  <c r="DH14" s="76"/>
    </row>
    <row r="15" spans="1:112" ht="9.7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</row>
    <row r="16" spans="1:112" ht="15.6" x14ac:dyDescent="0.3">
      <c r="A16" s="286" t="s">
        <v>256</v>
      </c>
      <c r="B16" s="28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</row>
    <row r="17" spans="1:108" ht="30.75" customHeight="1" x14ac:dyDescent="0.3">
      <c r="A17" s="282" t="s">
        <v>116</v>
      </c>
      <c r="B17" s="282"/>
      <c r="C17" s="282"/>
      <c r="D17" s="282"/>
      <c r="E17" s="282"/>
      <c r="F17" s="282"/>
      <c r="G17" s="282"/>
      <c r="H17" s="337" t="s">
        <v>258</v>
      </c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  <c r="AE17" s="337"/>
      <c r="AF17" s="337"/>
      <c r="AG17" s="337"/>
      <c r="AH17" s="337"/>
      <c r="AI17" s="337"/>
      <c r="AJ17" s="337"/>
      <c r="AK17" s="337"/>
      <c r="AL17" s="337"/>
      <c r="AM17" s="337"/>
      <c r="AN17" s="337"/>
      <c r="AO17" s="337"/>
      <c r="AP17" s="337"/>
      <c r="AQ17" s="337"/>
      <c r="AR17" s="337"/>
      <c r="AS17" s="337"/>
      <c r="AT17" s="337"/>
      <c r="AU17" s="337"/>
      <c r="AV17" s="337"/>
      <c r="AW17" s="337"/>
      <c r="AX17" s="337"/>
      <c r="AY17" s="337"/>
      <c r="AZ17" s="337"/>
      <c r="BA17" s="337"/>
      <c r="BB17" s="337"/>
      <c r="BC17" s="337"/>
      <c r="BD17" s="337"/>
      <c r="BE17" s="337"/>
      <c r="BF17" s="337"/>
      <c r="BG17" s="337"/>
      <c r="BH17" s="337"/>
      <c r="BI17" s="337"/>
      <c r="BJ17" s="337"/>
      <c r="BK17" s="337"/>
      <c r="BL17" s="337"/>
      <c r="BM17" s="337"/>
      <c r="BN17" s="337"/>
      <c r="BO17" s="337"/>
      <c r="BP17" s="337"/>
      <c r="BQ17" s="337"/>
      <c r="BR17" s="337"/>
      <c r="BS17" s="337"/>
      <c r="BT17" s="337"/>
      <c r="BU17" s="337"/>
      <c r="BV17" s="337"/>
      <c r="BW17" s="337"/>
      <c r="BX17" s="337"/>
      <c r="BY17" s="337"/>
      <c r="BZ17" s="337"/>
      <c r="CA17" s="337"/>
      <c r="CB17" s="337"/>
      <c r="CC17" s="337"/>
      <c r="CD17" s="337"/>
      <c r="CE17" s="337"/>
      <c r="CF17" s="337"/>
      <c r="CG17" s="337"/>
      <c r="CH17" s="337"/>
      <c r="CI17" s="337"/>
      <c r="CJ17" s="337"/>
      <c r="CK17" s="337"/>
      <c r="CL17" s="337"/>
      <c r="CM17" s="337"/>
      <c r="CN17" s="337"/>
      <c r="CO17" s="337"/>
      <c r="CP17" s="337"/>
      <c r="CQ17" s="337"/>
      <c r="CR17" s="337"/>
      <c r="CS17" s="337"/>
      <c r="CT17" s="337"/>
      <c r="CU17" s="337"/>
      <c r="CV17" s="337"/>
      <c r="CW17" s="337"/>
      <c r="CX17" s="337"/>
      <c r="CY17" s="337"/>
      <c r="CZ17" s="337"/>
      <c r="DA17" s="337"/>
      <c r="DB17" s="337"/>
    </row>
    <row r="18" spans="1:108" x14ac:dyDescent="0.3">
      <c r="A18" s="289">
        <v>1</v>
      </c>
      <c r="B18" s="289"/>
      <c r="C18" s="289"/>
      <c r="D18" s="289"/>
      <c r="E18" s="289"/>
      <c r="F18" s="289"/>
      <c r="G18" s="289"/>
      <c r="H18" s="338" t="s">
        <v>45</v>
      </c>
      <c r="I18" s="338"/>
      <c r="J18" s="338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  <c r="AO18" s="338"/>
      <c r="AP18" s="338"/>
      <c r="AQ18" s="338"/>
      <c r="AR18" s="338"/>
      <c r="AS18" s="338"/>
      <c r="AT18" s="338"/>
      <c r="AU18" s="338"/>
      <c r="AV18" s="338"/>
      <c r="AW18" s="338"/>
      <c r="AX18" s="338"/>
      <c r="AY18" s="338"/>
      <c r="AZ18" s="338"/>
      <c r="BA18" s="338"/>
      <c r="BB18" s="338"/>
      <c r="BC18" s="338"/>
      <c r="BD18" s="338"/>
      <c r="BE18" s="338"/>
      <c r="BF18" s="338"/>
      <c r="BG18" s="338"/>
      <c r="BH18" s="338"/>
      <c r="BI18" s="338"/>
      <c r="BJ18" s="338"/>
      <c r="BK18" s="338"/>
      <c r="BL18" s="338"/>
      <c r="BM18" s="338"/>
      <c r="BN18" s="338"/>
      <c r="BO18" s="338"/>
      <c r="BP18" s="338"/>
      <c r="BQ18" s="338"/>
      <c r="BR18" s="338"/>
      <c r="BS18" s="338"/>
      <c r="BT18" s="338"/>
      <c r="BU18" s="338"/>
      <c r="BV18" s="338"/>
      <c r="BW18" s="338"/>
      <c r="BX18" s="338"/>
      <c r="BY18" s="338"/>
      <c r="BZ18" s="338"/>
      <c r="CA18" s="338"/>
      <c r="CB18" s="338"/>
      <c r="CC18" s="338"/>
      <c r="CD18" s="338"/>
      <c r="CE18" s="338"/>
      <c r="CF18" s="338"/>
      <c r="CG18" s="338"/>
      <c r="CH18" s="338"/>
      <c r="CI18" s="338"/>
      <c r="CJ18" s="338"/>
      <c r="CK18" s="338"/>
      <c r="CL18" s="338"/>
      <c r="CM18" s="338"/>
      <c r="CN18" s="338"/>
      <c r="CO18" s="338"/>
      <c r="CP18" s="338"/>
      <c r="CQ18" s="338"/>
      <c r="CR18" s="338"/>
      <c r="CS18" s="338"/>
      <c r="CT18" s="338"/>
      <c r="CU18" s="338"/>
      <c r="CV18" s="338"/>
      <c r="CW18" s="338"/>
      <c r="CX18" s="338"/>
      <c r="CY18" s="338"/>
      <c r="CZ18" s="338"/>
      <c r="DA18" s="338"/>
      <c r="DB18" s="338"/>
    </row>
    <row r="19" spans="1:108" x14ac:dyDescent="0.3">
      <c r="A19" s="289">
        <v>2</v>
      </c>
      <c r="B19" s="289"/>
      <c r="C19" s="289"/>
      <c r="D19" s="289"/>
      <c r="E19" s="289"/>
      <c r="F19" s="289"/>
      <c r="G19" s="289"/>
      <c r="H19" s="338" t="s">
        <v>219</v>
      </c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338"/>
      <c r="AI19" s="338"/>
      <c r="AJ19" s="338"/>
      <c r="AK19" s="338"/>
      <c r="AL19" s="338"/>
      <c r="AM19" s="338"/>
      <c r="AN19" s="338"/>
      <c r="AO19" s="338"/>
      <c r="AP19" s="338"/>
      <c r="AQ19" s="338"/>
      <c r="AR19" s="338"/>
      <c r="AS19" s="338"/>
      <c r="AT19" s="338"/>
      <c r="AU19" s="338"/>
      <c r="AV19" s="338"/>
      <c r="AW19" s="338"/>
      <c r="AX19" s="338"/>
      <c r="AY19" s="338"/>
      <c r="AZ19" s="338"/>
      <c r="BA19" s="338"/>
      <c r="BB19" s="338"/>
      <c r="BC19" s="338"/>
      <c r="BD19" s="338"/>
      <c r="BE19" s="338"/>
      <c r="BF19" s="338"/>
      <c r="BG19" s="338"/>
      <c r="BH19" s="338"/>
      <c r="BI19" s="338"/>
      <c r="BJ19" s="338"/>
      <c r="BK19" s="338"/>
      <c r="BL19" s="338"/>
      <c r="BM19" s="338"/>
      <c r="BN19" s="338"/>
      <c r="BO19" s="338"/>
      <c r="BP19" s="338"/>
      <c r="BQ19" s="338"/>
      <c r="BR19" s="338"/>
      <c r="BS19" s="338"/>
      <c r="BT19" s="338"/>
      <c r="BU19" s="338"/>
      <c r="BV19" s="338"/>
      <c r="BW19" s="338"/>
      <c r="BX19" s="338"/>
      <c r="BY19" s="338"/>
      <c r="BZ19" s="338"/>
      <c r="CA19" s="338"/>
      <c r="CB19" s="338"/>
      <c r="CC19" s="338"/>
      <c r="CD19" s="338"/>
      <c r="CE19" s="338"/>
      <c r="CF19" s="338"/>
      <c r="CG19" s="338"/>
      <c r="CH19" s="338"/>
      <c r="CI19" s="338"/>
      <c r="CJ19" s="338"/>
      <c r="CK19" s="338"/>
      <c r="CL19" s="338"/>
      <c r="CM19" s="338"/>
      <c r="CN19" s="338"/>
      <c r="CO19" s="338"/>
      <c r="CP19" s="338"/>
      <c r="CQ19" s="338"/>
      <c r="CR19" s="338"/>
      <c r="CS19" s="338"/>
      <c r="CT19" s="338"/>
      <c r="CU19" s="338"/>
      <c r="CV19" s="338"/>
      <c r="CW19" s="338"/>
      <c r="CX19" s="338"/>
      <c r="CY19" s="338"/>
      <c r="CZ19" s="338"/>
      <c r="DA19" s="338"/>
      <c r="DB19" s="338"/>
    </row>
    <row r="20" spans="1:108" ht="54" customHeight="1" x14ac:dyDescent="0.3">
      <c r="A20" s="289">
        <v>3</v>
      </c>
      <c r="B20" s="289"/>
      <c r="C20" s="289"/>
      <c r="D20" s="289"/>
      <c r="E20" s="289"/>
      <c r="F20" s="289"/>
      <c r="G20" s="289"/>
      <c r="H20" s="338" t="str">
        <f>CONCATENATE("Проектная документация «",ФОРМА!B6,"». В составе: ",ФОРМА!B8)</f>
        <v>Проектная документация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(21-042046)». В составе: СЭС-21-042046-УЭ</v>
      </c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338"/>
      <c r="AI20" s="338"/>
      <c r="AJ20" s="338"/>
      <c r="AK20" s="338"/>
      <c r="AL20" s="338"/>
      <c r="AM20" s="338"/>
      <c r="AN20" s="338"/>
      <c r="AO20" s="338"/>
      <c r="AP20" s="338"/>
      <c r="AQ20" s="338"/>
      <c r="AR20" s="338"/>
      <c r="AS20" s="338"/>
      <c r="AT20" s="338"/>
      <c r="AU20" s="338"/>
      <c r="AV20" s="338"/>
      <c r="AW20" s="338"/>
      <c r="AX20" s="338"/>
      <c r="AY20" s="338"/>
      <c r="AZ20" s="338"/>
      <c r="BA20" s="338"/>
      <c r="BB20" s="338"/>
      <c r="BC20" s="338"/>
      <c r="BD20" s="338"/>
      <c r="BE20" s="338"/>
      <c r="BF20" s="338"/>
      <c r="BG20" s="338"/>
      <c r="BH20" s="338"/>
      <c r="BI20" s="338"/>
      <c r="BJ20" s="338"/>
      <c r="BK20" s="338"/>
      <c r="BL20" s="338"/>
      <c r="BM20" s="338"/>
      <c r="BN20" s="338"/>
      <c r="BO20" s="338"/>
      <c r="BP20" s="338"/>
      <c r="BQ20" s="338"/>
      <c r="BR20" s="338"/>
      <c r="BS20" s="338"/>
      <c r="BT20" s="338"/>
      <c r="BU20" s="338"/>
      <c r="BV20" s="338"/>
      <c r="BW20" s="338"/>
      <c r="BX20" s="338"/>
      <c r="BY20" s="338"/>
      <c r="BZ20" s="338"/>
      <c r="CA20" s="338"/>
      <c r="CB20" s="338"/>
      <c r="CC20" s="338"/>
      <c r="CD20" s="338"/>
      <c r="CE20" s="338"/>
      <c r="CF20" s="338"/>
      <c r="CG20" s="338"/>
      <c r="CH20" s="338"/>
      <c r="CI20" s="338"/>
      <c r="CJ20" s="338"/>
      <c r="CK20" s="338"/>
      <c r="CL20" s="338"/>
      <c r="CM20" s="338"/>
      <c r="CN20" s="338"/>
      <c r="CO20" s="338"/>
      <c r="CP20" s="338"/>
      <c r="CQ20" s="338"/>
      <c r="CR20" s="338"/>
      <c r="CS20" s="338"/>
      <c r="CT20" s="338"/>
      <c r="CU20" s="338"/>
      <c r="CV20" s="338"/>
      <c r="CW20" s="338"/>
      <c r="CX20" s="338"/>
      <c r="CY20" s="338"/>
      <c r="CZ20" s="338"/>
      <c r="DA20" s="338"/>
      <c r="DB20" s="338"/>
    </row>
    <row r="21" spans="1:108" x14ac:dyDescent="0.3">
      <c r="A21" s="289">
        <v>4</v>
      </c>
      <c r="B21" s="289"/>
      <c r="C21" s="289"/>
      <c r="D21" s="289"/>
      <c r="E21" s="289"/>
      <c r="F21" s="289"/>
      <c r="G21" s="289"/>
      <c r="H21" s="338" t="s">
        <v>259</v>
      </c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  <c r="AA21" s="338"/>
      <c r="AB21" s="338"/>
      <c r="AC21" s="338"/>
      <c r="AD21" s="338"/>
      <c r="AE21" s="338"/>
      <c r="AF21" s="338"/>
      <c r="AG21" s="338"/>
      <c r="AH21" s="338"/>
      <c r="AI21" s="338"/>
      <c r="AJ21" s="338"/>
      <c r="AK21" s="338"/>
      <c r="AL21" s="338"/>
      <c r="AM21" s="338"/>
      <c r="AN21" s="338"/>
      <c r="AO21" s="338"/>
      <c r="AP21" s="338"/>
      <c r="AQ21" s="338"/>
      <c r="AR21" s="338"/>
      <c r="AS21" s="338"/>
      <c r="AT21" s="338"/>
      <c r="AU21" s="338"/>
      <c r="AV21" s="338"/>
      <c r="AW21" s="338"/>
      <c r="AX21" s="338"/>
      <c r="AY21" s="338"/>
      <c r="AZ21" s="338"/>
      <c r="BA21" s="338"/>
      <c r="BB21" s="338"/>
      <c r="BC21" s="338"/>
      <c r="BD21" s="338"/>
      <c r="BE21" s="338"/>
      <c r="BF21" s="338"/>
      <c r="BG21" s="338"/>
      <c r="BH21" s="338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/>
      <c r="BT21" s="338"/>
      <c r="BU21" s="338"/>
      <c r="BV21" s="338"/>
      <c r="BW21" s="338"/>
      <c r="BX21" s="338"/>
      <c r="BY21" s="338"/>
      <c r="BZ21" s="338"/>
      <c r="CA21" s="338"/>
      <c r="CB21" s="338"/>
      <c r="CC21" s="338"/>
      <c r="CD21" s="338"/>
      <c r="CE21" s="338"/>
      <c r="CF21" s="338"/>
      <c r="CG21" s="338"/>
      <c r="CH21" s="338"/>
      <c r="CI21" s="338"/>
      <c r="CJ21" s="338"/>
      <c r="CK21" s="338"/>
      <c r="CL21" s="338"/>
      <c r="CM21" s="338"/>
      <c r="CN21" s="338"/>
      <c r="CO21" s="338"/>
      <c r="CP21" s="338"/>
      <c r="CQ21" s="338"/>
      <c r="CR21" s="338"/>
      <c r="CS21" s="338"/>
      <c r="CT21" s="338"/>
      <c r="CU21" s="338"/>
      <c r="CV21" s="338"/>
      <c r="CW21" s="338"/>
      <c r="CX21" s="338"/>
      <c r="CY21" s="338"/>
      <c r="CZ21" s="338"/>
      <c r="DA21" s="338"/>
      <c r="DB21" s="338"/>
    </row>
    <row r="22" spans="1:108" ht="32.25" customHeight="1" x14ac:dyDescent="0.3">
      <c r="A22" s="289">
        <v>5</v>
      </c>
      <c r="B22" s="289"/>
      <c r="C22" s="289"/>
      <c r="D22" s="289"/>
      <c r="E22" s="289"/>
      <c r="F22" s="289"/>
      <c r="G22" s="289"/>
      <c r="H22" s="288" t="s">
        <v>260</v>
      </c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8"/>
      <c r="AI22" s="338"/>
      <c r="AJ22" s="338"/>
      <c r="AK22" s="338"/>
      <c r="AL22" s="338"/>
      <c r="AM22" s="338"/>
      <c r="AN22" s="338"/>
      <c r="AO22" s="338"/>
      <c r="AP22" s="338"/>
      <c r="AQ22" s="338"/>
      <c r="AR22" s="338"/>
      <c r="AS22" s="338"/>
      <c r="AT22" s="338"/>
      <c r="AU22" s="338"/>
      <c r="AV22" s="338"/>
      <c r="AW22" s="338"/>
      <c r="AX22" s="338"/>
      <c r="AY22" s="338"/>
      <c r="AZ22" s="338"/>
      <c r="BA22" s="338"/>
      <c r="BB22" s="338"/>
      <c r="BC22" s="338"/>
      <c r="BD22" s="338"/>
      <c r="BE22" s="338"/>
      <c r="BF22" s="338"/>
      <c r="BG22" s="338"/>
      <c r="BH22" s="338"/>
      <c r="BI22" s="338"/>
      <c r="BJ22" s="338"/>
      <c r="BK22" s="338"/>
      <c r="BL22" s="338"/>
      <c r="BM22" s="338"/>
      <c r="BN22" s="338"/>
      <c r="BO22" s="338"/>
      <c r="BP22" s="338"/>
      <c r="BQ22" s="338"/>
      <c r="BR22" s="338"/>
      <c r="BS22" s="338"/>
      <c r="BT22" s="338"/>
      <c r="BU22" s="338"/>
      <c r="BV22" s="338"/>
      <c r="BW22" s="338"/>
      <c r="BX22" s="338"/>
      <c r="BY22" s="338"/>
      <c r="BZ22" s="338"/>
      <c r="CA22" s="338"/>
      <c r="CB22" s="338"/>
      <c r="CC22" s="338"/>
      <c r="CD22" s="338"/>
      <c r="CE22" s="338"/>
      <c r="CF22" s="338"/>
      <c r="CG22" s="338"/>
      <c r="CH22" s="338"/>
      <c r="CI22" s="338"/>
      <c r="CJ22" s="338"/>
      <c r="CK22" s="338"/>
      <c r="CL22" s="338"/>
      <c r="CM22" s="338"/>
      <c r="CN22" s="338"/>
      <c r="CO22" s="338"/>
      <c r="CP22" s="338"/>
      <c r="CQ22" s="338"/>
      <c r="CR22" s="338"/>
      <c r="CS22" s="338"/>
      <c r="CT22" s="338"/>
      <c r="CU22" s="338"/>
      <c r="CV22" s="338"/>
      <c r="CW22" s="338"/>
      <c r="CX22" s="338"/>
      <c r="CY22" s="338"/>
      <c r="CZ22" s="338"/>
      <c r="DA22" s="338"/>
      <c r="DB22" s="338"/>
    </row>
    <row r="23" spans="1:108" ht="15.6" x14ac:dyDescent="0.3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41"/>
      <c r="BV23" s="141"/>
      <c r="BW23" s="141"/>
      <c r="BX23" s="141"/>
      <c r="BY23" s="141"/>
      <c r="BZ23" s="141"/>
      <c r="CA23" s="141"/>
      <c r="CB23" s="141"/>
      <c r="CC23" s="141"/>
      <c r="CD23" s="141"/>
      <c r="CE23" s="141"/>
      <c r="CF23" s="141"/>
      <c r="CG23" s="141"/>
      <c r="CH23" s="141"/>
      <c r="CI23" s="141"/>
      <c r="CJ23" s="141"/>
      <c r="CK23" s="141"/>
      <c r="CL23" s="141"/>
      <c r="CM23" s="141"/>
      <c r="CN23" s="141"/>
      <c r="CO23" s="141"/>
      <c r="CP23" s="141"/>
      <c r="CQ23" s="141"/>
      <c r="CR23" s="141"/>
      <c r="CS23" s="141"/>
      <c r="CT23" s="141"/>
      <c r="CU23" s="141"/>
      <c r="CV23" s="141"/>
      <c r="CW23" s="141"/>
      <c r="CX23" s="141"/>
      <c r="CY23" s="141"/>
      <c r="CZ23" s="141"/>
      <c r="DA23" s="141"/>
      <c r="DB23" s="141"/>
    </row>
    <row r="24" spans="1:108" ht="33" customHeight="1" x14ac:dyDescent="0.3">
      <c r="A24" s="336" t="s">
        <v>257</v>
      </c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  <c r="AN24" s="280"/>
      <c r="AO24" s="280"/>
      <c r="AP24" s="280"/>
      <c r="AQ24" s="280"/>
      <c r="AR24" s="280"/>
      <c r="AS24" s="280"/>
      <c r="AT24" s="280"/>
      <c r="AU24" s="280"/>
      <c r="AV24" s="280"/>
      <c r="AW24" s="280"/>
      <c r="AX24" s="280"/>
      <c r="AY24" s="280"/>
      <c r="AZ24" s="280"/>
      <c r="BA24" s="280"/>
      <c r="BB24" s="280"/>
      <c r="BC24" s="280"/>
      <c r="BD24" s="280"/>
      <c r="BE24" s="280"/>
      <c r="BF24" s="280"/>
      <c r="BG24" s="280"/>
      <c r="BH24" s="280"/>
      <c r="BI24" s="280"/>
      <c r="BJ24" s="280"/>
      <c r="BK24" s="280"/>
      <c r="BL24" s="280"/>
      <c r="BM24" s="280"/>
      <c r="BN24" s="280"/>
      <c r="BO24" s="280"/>
      <c r="BP24" s="280"/>
      <c r="BQ24" s="280"/>
      <c r="BR24" s="280"/>
      <c r="BS24" s="280"/>
      <c r="BT24" s="280"/>
      <c r="BU24" s="280"/>
      <c r="BV24" s="280"/>
      <c r="BW24" s="280"/>
      <c r="BX24" s="280"/>
      <c r="BY24" s="280"/>
      <c r="BZ24" s="280"/>
      <c r="CA24" s="280"/>
      <c r="CB24" s="280"/>
      <c r="CC24" s="280"/>
      <c r="CD24" s="280"/>
      <c r="CE24" s="280"/>
      <c r="CF24" s="280"/>
      <c r="CG24" s="280"/>
      <c r="CH24" s="280"/>
      <c r="CI24" s="280"/>
      <c r="CJ24" s="280"/>
      <c r="CK24" s="280"/>
      <c r="CL24" s="280"/>
      <c r="CM24" s="280"/>
      <c r="CN24" s="280"/>
      <c r="CO24" s="280"/>
      <c r="CP24" s="280"/>
      <c r="CQ24" s="280"/>
      <c r="CR24" s="280"/>
      <c r="CS24" s="280"/>
      <c r="CT24" s="280"/>
      <c r="CU24" s="280"/>
      <c r="CV24" s="280"/>
      <c r="CW24" s="280"/>
      <c r="CX24" s="280"/>
      <c r="CY24" s="280"/>
      <c r="CZ24" s="280"/>
      <c r="DA24" s="280"/>
      <c r="DB24" s="280"/>
    </row>
    <row r="25" spans="1:108" ht="6.75" customHeight="1" x14ac:dyDescent="0.3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</row>
    <row r="26" spans="1:108" ht="16.5" customHeight="1" x14ac:dyDescent="0.3">
      <c r="A26" s="282" t="s">
        <v>116</v>
      </c>
      <c r="B26" s="282"/>
      <c r="C26" s="282"/>
      <c r="D26" s="282"/>
      <c r="E26" s="282"/>
      <c r="F26" s="282"/>
      <c r="G26" s="282" t="s">
        <v>167</v>
      </c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  <c r="AA26" s="282"/>
      <c r="AB26" s="282"/>
      <c r="AC26" s="282"/>
      <c r="AD26" s="282"/>
      <c r="AE26" s="282"/>
      <c r="AF26" s="282"/>
      <c r="AG26" s="282" t="s">
        <v>168</v>
      </c>
      <c r="AH26" s="282"/>
      <c r="AI26" s="282"/>
      <c r="AJ26" s="282"/>
      <c r="AK26" s="282"/>
      <c r="AL26" s="282"/>
      <c r="AM26" s="282"/>
      <c r="AN26" s="282"/>
      <c r="AO26" s="282"/>
      <c r="AP26" s="282"/>
      <c r="AQ26" s="282" t="s">
        <v>218</v>
      </c>
      <c r="AR26" s="282"/>
      <c r="AS26" s="282"/>
      <c r="AT26" s="282"/>
      <c r="AU26" s="282"/>
      <c r="AV26" s="282"/>
      <c r="AW26" s="282"/>
      <c r="AX26" s="282"/>
      <c r="AY26" s="282"/>
      <c r="AZ26" s="282"/>
      <c r="BA26" s="282"/>
      <c r="BB26" s="282"/>
      <c r="BC26" s="282"/>
      <c r="BD26" s="282"/>
      <c r="BE26" s="282"/>
      <c r="BF26" s="282"/>
      <c r="BG26" s="282"/>
      <c r="BH26" s="282"/>
      <c r="BI26" s="282"/>
      <c r="BJ26" s="282"/>
      <c r="BK26" s="282" t="s">
        <v>217</v>
      </c>
      <c r="BL26" s="282"/>
      <c r="BM26" s="282"/>
      <c r="BN26" s="282"/>
      <c r="BO26" s="282"/>
      <c r="BP26" s="282"/>
      <c r="BQ26" s="282"/>
      <c r="BR26" s="282"/>
      <c r="BS26" s="282"/>
      <c r="BT26" s="282"/>
      <c r="BU26" s="282"/>
      <c r="BV26" s="282"/>
      <c r="BW26" s="282"/>
      <c r="BX26" s="282"/>
      <c r="BY26" s="282"/>
      <c r="BZ26" s="282"/>
      <c r="CA26" s="282"/>
      <c r="CB26" s="282"/>
      <c r="CC26" s="282"/>
      <c r="CD26" s="282"/>
      <c r="CE26" s="282"/>
      <c r="CF26" s="282"/>
      <c r="CG26" s="282"/>
      <c r="CH26" s="282"/>
      <c r="CI26" s="282"/>
      <c r="CJ26" s="282"/>
      <c r="CK26" s="282"/>
      <c r="CL26" s="282"/>
      <c r="CM26" s="282"/>
      <c r="CN26" s="282"/>
      <c r="CO26" s="282"/>
      <c r="CP26" s="282"/>
      <c r="CQ26" s="282"/>
      <c r="CR26" s="282"/>
      <c r="CS26" s="282"/>
      <c r="CT26" s="282"/>
      <c r="CU26" s="282"/>
      <c r="CV26" s="282"/>
      <c r="CW26" s="282"/>
      <c r="CX26" s="282"/>
      <c r="CY26" s="282"/>
      <c r="CZ26" s="282"/>
      <c r="DA26" s="282"/>
      <c r="DB26" s="282"/>
      <c r="DD26" s="419" t="s">
        <v>454</v>
      </c>
    </row>
    <row r="27" spans="1:108" ht="17.25" customHeight="1" x14ac:dyDescent="0.3">
      <c r="A27" s="282"/>
      <c r="B27" s="282"/>
      <c r="C27" s="282"/>
      <c r="D27" s="282"/>
      <c r="E27" s="282"/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 t="s">
        <v>162</v>
      </c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 t="s">
        <v>175</v>
      </c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D27" s="419"/>
    </row>
    <row r="28" spans="1:108" ht="55.5" customHeight="1" x14ac:dyDescent="0.3">
      <c r="A28" s="289">
        <f>'Приложение 1 к АРК'!A9:F9</f>
        <v>1</v>
      </c>
      <c r="B28" s="289"/>
      <c r="C28" s="289"/>
      <c r="D28" s="289"/>
      <c r="E28" s="289"/>
      <c r="F28" s="289"/>
      <c r="G28" s="289" t="str">
        <f>'Приложение 1 к АРК'!G9:AF9</f>
        <v>СПб, г. Зеленогорск, д. 506 Монтаж в кабельном киоске</v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 t="str">
        <f>'Приложение 1 к АРК'!AG9:AP9</f>
        <v>Курортный РЭС</v>
      </c>
      <c r="AH28" s="289"/>
      <c r="AI28" s="289"/>
      <c r="AJ28" s="289"/>
      <c r="AK28" s="289"/>
      <c r="AL28" s="289"/>
      <c r="AM28" s="289"/>
      <c r="AN28" s="289"/>
      <c r="AO28" s="289"/>
      <c r="AP28" s="289"/>
      <c r="AQ28" s="289" t="str">
        <f>ФОРМА!D20</f>
        <v>ГУП "Водоканал"</v>
      </c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 t="str">
        <f>ФОРМА!B20</f>
        <v>НАРТИС-И3СО-SP31-А1R1-230-5-100A-SN-RF433/1-P1-EHKMOQ1V3-D</v>
      </c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89"/>
      <c r="CD28" s="289"/>
      <c r="CE28" s="289"/>
      <c r="CF28" s="289"/>
      <c r="CG28" s="299" t="str">
        <f>ФОРМА!C20</f>
        <v>023240077933</v>
      </c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D28" s="9">
        <f>IF(AQ28=0,0,1)</f>
        <v>1</v>
      </c>
    </row>
    <row r="29" spans="1:108" ht="55.5" customHeight="1" x14ac:dyDescent="0.3">
      <c r="A29" s="289">
        <f>'Приложение 1 к АРК'!A10:F10</f>
        <v>2</v>
      </c>
      <c r="B29" s="289"/>
      <c r="C29" s="289"/>
      <c r="D29" s="289"/>
      <c r="E29" s="289"/>
      <c r="F29" s="289"/>
      <c r="G29" s="289" t="str">
        <f>'Приложение 1 к АРК'!G10:AF10</f>
        <v>СПб, г. Зеленогорск, д. 506 Монтаж в кабельном киоске</v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 t="str">
        <f>'Приложение 1 к АРК'!AG10:AP10</f>
        <v>Курортный РЭС</v>
      </c>
      <c r="AH29" s="289"/>
      <c r="AI29" s="289"/>
      <c r="AJ29" s="289"/>
      <c r="AK29" s="289"/>
      <c r="AL29" s="289"/>
      <c r="AM29" s="289"/>
      <c r="AN29" s="289"/>
      <c r="AO29" s="289"/>
      <c r="AP29" s="289"/>
      <c r="AQ29" s="289" t="str">
        <f>ФОРМА!D21</f>
        <v>ГУП "Водоканал"</v>
      </c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 t="str">
        <f>ФОРМА!B21</f>
        <v>НАРТИС-И3СО-SP31-А1R1-230-5-100A-SN-RF433/1-P1-EHKMOQ1V3-D</v>
      </c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99" t="str">
        <f>ФОРМА!C21</f>
        <v>023240076902</v>
      </c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D29" s="9">
        <f t="shared" ref="DD29:DD48" si="0">IF(AQ29=0,0,1)</f>
        <v>1</v>
      </c>
    </row>
    <row r="30" spans="1:108" ht="55.5" hidden="1" customHeight="1" x14ac:dyDescent="0.3">
      <c r="A30" s="289">
        <f>'Приложение 1 к АРК'!A11:F11</f>
        <v>3</v>
      </c>
      <c r="B30" s="289"/>
      <c r="C30" s="289"/>
      <c r="D30" s="289"/>
      <c r="E30" s="289"/>
      <c r="F30" s="289"/>
      <c r="G30" s="289" t="str">
        <f>'Приложение 1 к АРК'!G11:AF11</f>
        <v>СПб, г. Зеленогорск, д. 506 Монтаж в кабельном киоске</v>
      </c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 t="str">
        <f>'Приложение 1 к АРК'!AG11:AP11</f>
        <v>Курортный РЭС</v>
      </c>
      <c r="AH30" s="289"/>
      <c r="AI30" s="289"/>
      <c r="AJ30" s="289"/>
      <c r="AK30" s="289"/>
      <c r="AL30" s="289"/>
      <c r="AM30" s="289"/>
      <c r="AN30" s="289"/>
      <c r="AO30" s="289"/>
      <c r="AP30" s="289"/>
      <c r="AQ30" s="289">
        <f>ФОРМА!D22</f>
        <v>0</v>
      </c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>
        <f>ФОРМА!B22</f>
        <v>0</v>
      </c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89"/>
      <c r="CD30" s="289"/>
      <c r="CE30" s="289"/>
      <c r="CF30" s="289"/>
      <c r="CG30" s="299">
        <f>ФОРМА!C22</f>
        <v>0</v>
      </c>
      <c r="CH30" s="289"/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  <c r="DD30" s="9">
        <f t="shared" si="0"/>
        <v>0</v>
      </c>
    </row>
    <row r="31" spans="1:108" ht="55.5" hidden="1" customHeight="1" x14ac:dyDescent="0.3">
      <c r="A31" s="289">
        <f>'Приложение 1 к АРК'!A12:F12</f>
        <v>4</v>
      </c>
      <c r="B31" s="289"/>
      <c r="C31" s="289"/>
      <c r="D31" s="289"/>
      <c r="E31" s="289"/>
      <c r="F31" s="289"/>
      <c r="G31" s="289" t="str">
        <f>'Приложение 1 к АРК'!G12:AF12</f>
        <v>СПб, г. Зеленогорск, д. 506 Монтаж в кабельном киоске</v>
      </c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 t="str">
        <f>'Приложение 1 к АРК'!AG12:AP12</f>
        <v>Курортный РЭС</v>
      </c>
      <c r="AH31" s="289"/>
      <c r="AI31" s="289"/>
      <c r="AJ31" s="289"/>
      <c r="AK31" s="289"/>
      <c r="AL31" s="289"/>
      <c r="AM31" s="289"/>
      <c r="AN31" s="289"/>
      <c r="AO31" s="289"/>
      <c r="AP31" s="289"/>
      <c r="AQ31" s="289">
        <f>ФОРМА!D23</f>
        <v>0</v>
      </c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>
        <f>ФОРМА!B23</f>
        <v>0</v>
      </c>
      <c r="BL31" s="289"/>
      <c r="BM31" s="289"/>
      <c r="BN31" s="289"/>
      <c r="BO31" s="289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89"/>
      <c r="CD31" s="289"/>
      <c r="CE31" s="289"/>
      <c r="CF31" s="289"/>
      <c r="CG31" s="299">
        <f>ФОРМА!C23</f>
        <v>0</v>
      </c>
      <c r="CH31" s="289"/>
      <c r="CI31" s="289"/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D31" s="9">
        <f t="shared" si="0"/>
        <v>0</v>
      </c>
    </row>
    <row r="32" spans="1:108" ht="55.5" hidden="1" customHeight="1" x14ac:dyDescent="0.3">
      <c r="A32" s="289">
        <f>'Приложение 1 к АРК'!A13:F13</f>
        <v>5</v>
      </c>
      <c r="B32" s="289"/>
      <c r="C32" s="289"/>
      <c r="D32" s="289"/>
      <c r="E32" s="289"/>
      <c r="F32" s="289"/>
      <c r="G32" s="289" t="str">
        <f>'Приложение 1 к АРК'!G13:AF13</f>
        <v>СПб, г. Зеленогорск, д. 506 Монтаж в кабельном киоске</v>
      </c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 t="str">
        <f>'Приложение 1 к АРК'!AG13:AP13</f>
        <v>Курортный РЭС</v>
      </c>
      <c r="AH32" s="289"/>
      <c r="AI32" s="289"/>
      <c r="AJ32" s="289"/>
      <c r="AK32" s="289"/>
      <c r="AL32" s="289"/>
      <c r="AM32" s="289"/>
      <c r="AN32" s="289"/>
      <c r="AO32" s="289"/>
      <c r="AP32" s="289"/>
      <c r="AQ32" s="289">
        <f>ФОРМА!D24</f>
        <v>0</v>
      </c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>
        <f>ФОРМА!B24</f>
        <v>0</v>
      </c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89"/>
      <c r="CD32" s="289"/>
      <c r="CE32" s="289"/>
      <c r="CF32" s="289"/>
      <c r="CG32" s="299">
        <f>ФОРМА!C24</f>
        <v>0</v>
      </c>
      <c r="CH32" s="289"/>
      <c r="CI32" s="289"/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D32" s="9">
        <f t="shared" si="0"/>
        <v>0</v>
      </c>
    </row>
    <row r="33" spans="1:108" ht="55.5" hidden="1" customHeight="1" x14ac:dyDescent="0.3">
      <c r="A33" s="289">
        <f>'Приложение 1 к АРК'!A14:F14</f>
        <v>6</v>
      </c>
      <c r="B33" s="289"/>
      <c r="C33" s="289"/>
      <c r="D33" s="289"/>
      <c r="E33" s="289"/>
      <c r="F33" s="289"/>
      <c r="G33" s="289" t="str">
        <f>'Приложение 1 к АРК'!G14:AF14</f>
        <v>СПб, г. Зеленогорск, д. 506 Монтаж в кабельном киоске</v>
      </c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 t="str">
        <f>'Приложение 1 к АРК'!AG14:AP14</f>
        <v>Курортный РЭС</v>
      </c>
      <c r="AH33" s="289"/>
      <c r="AI33" s="289"/>
      <c r="AJ33" s="289"/>
      <c r="AK33" s="289"/>
      <c r="AL33" s="289"/>
      <c r="AM33" s="289"/>
      <c r="AN33" s="289"/>
      <c r="AO33" s="289"/>
      <c r="AP33" s="289"/>
      <c r="AQ33" s="289">
        <f>ФОРМА!D25</f>
        <v>0</v>
      </c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>
        <f>ФОРМА!B25</f>
        <v>0</v>
      </c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89"/>
      <c r="CD33" s="289"/>
      <c r="CE33" s="289"/>
      <c r="CF33" s="289"/>
      <c r="CG33" s="299">
        <f>ФОРМА!C25</f>
        <v>0</v>
      </c>
      <c r="CH33" s="289"/>
      <c r="CI33" s="289"/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D33" s="9">
        <f t="shared" si="0"/>
        <v>0</v>
      </c>
    </row>
    <row r="34" spans="1:108" ht="55.5" hidden="1" customHeight="1" x14ac:dyDescent="0.3">
      <c r="A34" s="289">
        <f>'Приложение 1 к АРК'!A15:F15</f>
        <v>7</v>
      </c>
      <c r="B34" s="289"/>
      <c r="C34" s="289"/>
      <c r="D34" s="289"/>
      <c r="E34" s="289"/>
      <c r="F34" s="289"/>
      <c r="G34" s="289" t="str">
        <f>'Приложение 1 к АРК'!G15:AF15</f>
        <v>СПб, г. Зеленогорск, д. 506 Монтаж в кабельном киоске</v>
      </c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 t="str">
        <f>'Приложение 1 к АРК'!AG15:AP15</f>
        <v>Курортный РЭС</v>
      </c>
      <c r="AH34" s="289"/>
      <c r="AI34" s="289"/>
      <c r="AJ34" s="289"/>
      <c r="AK34" s="289"/>
      <c r="AL34" s="289"/>
      <c r="AM34" s="289"/>
      <c r="AN34" s="289"/>
      <c r="AO34" s="289"/>
      <c r="AP34" s="289"/>
      <c r="AQ34" s="289">
        <f>ФОРМА!D26</f>
        <v>0</v>
      </c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>
        <f>ФОРМА!B26</f>
        <v>0</v>
      </c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89"/>
      <c r="CD34" s="289"/>
      <c r="CE34" s="289"/>
      <c r="CF34" s="289"/>
      <c r="CG34" s="299">
        <f>ФОРМА!C26</f>
        <v>0</v>
      </c>
      <c r="CH34" s="289"/>
      <c r="CI34" s="289"/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D34" s="9">
        <f t="shared" si="0"/>
        <v>0</v>
      </c>
    </row>
    <row r="35" spans="1:108" ht="55.5" hidden="1" customHeight="1" x14ac:dyDescent="0.3">
      <c r="A35" s="289">
        <f>'Приложение 1 к АРК'!A16:F16</f>
        <v>8</v>
      </c>
      <c r="B35" s="289"/>
      <c r="C35" s="289"/>
      <c r="D35" s="289"/>
      <c r="E35" s="289"/>
      <c r="F35" s="289"/>
      <c r="G35" s="289" t="str">
        <f>'Приложение 1 к АРК'!G16:AF16</f>
        <v>СПб, г. Зеленогорск, д. 506 Монтаж в кабельном киоске</v>
      </c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 t="str">
        <f>'Приложение 1 к АРК'!AG16:AP16</f>
        <v>Курортный РЭС</v>
      </c>
      <c r="AH35" s="289"/>
      <c r="AI35" s="289"/>
      <c r="AJ35" s="289"/>
      <c r="AK35" s="289"/>
      <c r="AL35" s="289"/>
      <c r="AM35" s="289"/>
      <c r="AN35" s="289"/>
      <c r="AO35" s="289"/>
      <c r="AP35" s="289"/>
      <c r="AQ35" s="289">
        <f>ФОРМА!D27</f>
        <v>0</v>
      </c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>
        <f>ФОРМА!B27</f>
        <v>0</v>
      </c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89"/>
      <c r="CD35" s="289"/>
      <c r="CE35" s="289"/>
      <c r="CF35" s="289"/>
      <c r="CG35" s="299">
        <f>ФОРМА!C27</f>
        <v>0</v>
      </c>
      <c r="CH35" s="289"/>
      <c r="CI35" s="289"/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D35" s="9">
        <f t="shared" si="0"/>
        <v>0</v>
      </c>
    </row>
    <row r="36" spans="1:108" ht="55.5" hidden="1" customHeight="1" x14ac:dyDescent="0.3">
      <c r="A36" s="289">
        <f>'Приложение 1 к АРК'!A17:F17</f>
        <v>9</v>
      </c>
      <c r="B36" s="289"/>
      <c r="C36" s="289"/>
      <c r="D36" s="289"/>
      <c r="E36" s="289"/>
      <c r="F36" s="289"/>
      <c r="G36" s="289" t="str">
        <f>'Приложение 1 к АРК'!G17:AF17</f>
        <v>СПб, г. Зеленогорск, д. 506 Монтаж в кабельном киоске</v>
      </c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 t="str">
        <f>'Приложение 1 к АРК'!AG17:AP17</f>
        <v>Курортный РЭС</v>
      </c>
      <c r="AH36" s="289"/>
      <c r="AI36" s="289"/>
      <c r="AJ36" s="289"/>
      <c r="AK36" s="289"/>
      <c r="AL36" s="289"/>
      <c r="AM36" s="289"/>
      <c r="AN36" s="289"/>
      <c r="AO36" s="289"/>
      <c r="AP36" s="289"/>
      <c r="AQ36" s="289">
        <f>ФОРМА!D28</f>
        <v>0</v>
      </c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>
        <f>ФОРМА!B28</f>
        <v>0</v>
      </c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89"/>
      <c r="CD36" s="289"/>
      <c r="CE36" s="289"/>
      <c r="CF36" s="289"/>
      <c r="CG36" s="299">
        <f>ФОРМА!C28</f>
        <v>0</v>
      </c>
      <c r="CH36" s="289"/>
      <c r="CI36" s="289"/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D36" s="9">
        <f t="shared" si="0"/>
        <v>0</v>
      </c>
    </row>
    <row r="37" spans="1:108" ht="55.5" hidden="1" customHeight="1" x14ac:dyDescent="0.3">
      <c r="A37" s="289">
        <f>'Приложение 1 к АРК'!A18:F18</f>
        <v>10</v>
      </c>
      <c r="B37" s="289"/>
      <c r="C37" s="289"/>
      <c r="D37" s="289"/>
      <c r="E37" s="289"/>
      <c r="F37" s="289"/>
      <c r="G37" s="289" t="str">
        <f>'Приложение 1 к АРК'!G18:AF18</f>
        <v>СПб, г. Зеленогорск, д. 506 Монтаж в кабельном киоске</v>
      </c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 t="str">
        <f>'Приложение 1 к АРК'!AG18:AP18</f>
        <v>Курортный РЭС</v>
      </c>
      <c r="AH37" s="289"/>
      <c r="AI37" s="289"/>
      <c r="AJ37" s="289"/>
      <c r="AK37" s="289"/>
      <c r="AL37" s="289"/>
      <c r="AM37" s="289"/>
      <c r="AN37" s="289"/>
      <c r="AO37" s="289"/>
      <c r="AP37" s="289"/>
      <c r="AQ37" s="289">
        <f>ФОРМА!D29</f>
        <v>0</v>
      </c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>
        <f>ФОРМА!B29</f>
        <v>0</v>
      </c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89"/>
      <c r="CD37" s="289"/>
      <c r="CE37" s="289"/>
      <c r="CF37" s="289"/>
      <c r="CG37" s="299">
        <f>ФОРМА!C29</f>
        <v>0</v>
      </c>
      <c r="CH37" s="289"/>
      <c r="CI37" s="289"/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D37" s="9">
        <f t="shared" si="0"/>
        <v>0</v>
      </c>
    </row>
    <row r="38" spans="1:108" ht="55.5" hidden="1" customHeight="1" x14ac:dyDescent="0.3">
      <c r="A38" s="289">
        <f>'Приложение 1 к АРК'!A19:F19</f>
        <v>11</v>
      </c>
      <c r="B38" s="289"/>
      <c r="C38" s="289"/>
      <c r="D38" s="289"/>
      <c r="E38" s="289"/>
      <c r="F38" s="289"/>
      <c r="G38" s="289" t="str">
        <f>'Приложение 1 к АРК'!G19:AF19</f>
        <v>СПб, г. Зеленогорск, д. 506 Монтаж в кабельном киоске</v>
      </c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 t="str">
        <f>'Приложение 1 к АРК'!AG19:AP19</f>
        <v>Курортный РЭС</v>
      </c>
      <c r="AH38" s="289"/>
      <c r="AI38" s="289"/>
      <c r="AJ38" s="289"/>
      <c r="AK38" s="289"/>
      <c r="AL38" s="289"/>
      <c r="AM38" s="289"/>
      <c r="AN38" s="289"/>
      <c r="AO38" s="289"/>
      <c r="AP38" s="289"/>
      <c r="AQ38" s="289">
        <f>ФОРМА!D30</f>
        <v>0</v>
      </c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>
        <f>ФОРМА!B30</f>
        <v>0</v>
      </c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89"/>
      <c r="CD38" s="289"/>
      <c r="CE38" s="289"/>
      <c r="CF38" s="289"/>
      <c r="CG38" s="299">
        <f>ФОРМА!C30</f>
        <v>0</v>
      </c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D38" s="9">
        <f t="shared" si="0"/>
        <v>0</v>
      </c>
    </row>
    <row r="39" spans="1:108" ht="55.5" hidden="1" customHeight="1" x14ac:dyDescent="0.3">
      <c r="A39" s="289">
        <f>'Приложение 1 к АРК'!A20:F20</f>
        <v>12</v>
      </c>
      <c r="B39" s="289"/>
      <c r="C39" s="289"/>
      <c r="D39" s="289"/>
      <c r="E39" s="289"/>
      <c r="F39" s="289"/>
      <c r="G39" s="289" t="str">
        <f>'Приложение 1 к АРК'!G20:AF20</f>
        <v>СПб, г. Зеленогорск, д. 506 Монтаж в кабельном киоске</v>
      </c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 t="str">
        <f>'Приложение 1 к АРК'!AG20:AP20</f>
        <v>Курортный РЭС</v>
      </c>
      <c r="AH39" s="289"/>
      <c r="AI39" s="289"/>
      <c r="AJ39" s="289"/>
      <c r="AK39" s="289"/>
      <c r="AL39" s="289"/>
      <c r="AM39" s="289"/>
      <c r="AN39" s="289"/>
      <c r="AO39" s="289"/>
      <c r="AP39" s="289"/>
      <c r="AQ39" s="289">
        <f>ФОРМА!D31</f>
        <v>0</v>
      </c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>
        <f>ФОРМА!B31</f>
        <v>0</v>
      </c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89"/>
      <c r="CD39" s="289"/>
      <c r="CE39" s="289"/>
      <c r="CF39" s="289"/>
      <c r="CG39" s="299">
        <f>ФОРМА!C31</f>
        <v>0</v>
      </c>
      <c r="CH39" s="289"/>
      <c r="CI39" s="289"/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D39" s="9">
        <f t="shared" si="0"/>
        <v>0</v>
      </c>
    </row>
    <row r="40" spans="1:108" ht="55.5" hidden="1" customHeight="1" x14ac:dyDescent="0.3">
      <c r="A40" s="289">
        <f>'Приложение 1 к АРК'!A21:F21</f>
        <v>13</v>
      </c>
      <c r="B40" s="289"/>
      <c r="C40" s="289"/>
      <c r="D40" s="289"/>
      <c r="E40" s="289"/>
      <c r="F40" s="289"/>
      <c r="G40" s="289" t="str">
        <f>'Приложение 1 к АРК'!G21:AF21</f>
        <v>СПб, г. Зеленогорск, д. 506 Монтаж в кабельном киоске</v>
      </c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 t="str">
        <f>'Приложение 1 к АРК'!AG21:AP21</f>
        <v>Курортный РЭС</v>
      </c>
      <c r="AH40" s="289"/>
      <c r="AI40" s="289"/>
      <c r="AJ40" s="289"/>
      <c r="AK40" s="289"/>
      <c r="AL40" s="289"/>
      <c r="AM40" s="289"/>
      <c r="AN40" s="289"/>
      <c r="AO40" s="289"/>
      <c r="AP40" s="289"/>
      <c r="AQ40" s="289">
        <f>ФОРМА!D32</f>
        <v>0</v>
      </c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>
        <f>ФОРМА!B32</f>
        <v>0</v>
      </c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89"/>
      <c r="CD40" s="289"/>
      <c r="CE40" s="289"/>
      <c r="CF40" s="289"/>
      <c r="CG40" s="299">
        <f>ФОРМА!C32</f>
        <v>0</v>
      </c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D40" s="9">
        <f t="shared" si="0"/>
        <v>0</v>
      </c>
    </row>
    <row r="41" spans="1:108" ht="55.5" hidden="1" customHeight="1" x14ac:dyDescent="0.3">
      <c r="A41" s="289">
        <f>'Приложение 1 к АРК'!A22:F22</f>
        <v>14</v>
      </c>
      <c r="B41" s="289"/>
      <c r="C41" s="289"/>
      <c r="D41" s="289"/>
      <c r="E41" s="289"/>
      <c r="F41" s="289"/>
      <c r="G41" s="289" t="str">
        <f>'Приложение 1 к АРК'!G22:AF22</f>
        <v>СПб, г. Зеленогорск, д. 506 Монтаж в кабельном киоске</v>
      </c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 t="str">
        <f>'Приложение 1 к АРК'!AG22:AP22</f>
        <v>Курортный РЭС</v>
      </c>
      <c r="AH41" s="289"/>
      <c r="AI41" s="289"/>
      <c r="AJ41" s="289"/>
      <c r="AK41" s="289"/>
      <c r="AL41" s="289"/>
      <c r="AM41" s="289"/>
      <c r="AN41" s="289"/>
      <c r="AO41" s="289"/>
      <c r="AP41" s="289"/>
      <c r="AQ41" s="289">
        <f>ФОРМА!D33</f>
        <v>0</v>
      </c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>
        <f>ФОРМА!B33</f>
        <v>0</v>
      </c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99">
        <f>ФОРМА!C33</f>
        <v>0</v>
      </c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D41" s="9">
        <f t="shared" si="0"/>
        <v>0</v>
      </c>
    </row>
    <row r="42" spans="1:108" ht="55.5" hidden="1" customHeight="1" x14ac:dyDescent="0.3">
      <c r="A42" s="289">
        <f>'Приложение 1 к АРК'!A23:F23</f>
        <v>15</v>
      </c>
      <c r="B42" s="289"/>
      <c r="C42" s="289"/>
      <c r="D42" s="289"/>
      <c r="E42" s="289"/>
      <c r="F42" s="289"/>
      <c r="G42" s="289" t="str">
        <f>'Приложение 1 к АРК'!G23:AF23</f>
        <v>СПб, г. Зеленогорск, д. 506 Монтаж в кабельном киоске</v>
      </c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 t="str">
        <f>'Приложение 1 к АРК'!AG23:AP23</f>
        <v>Курортный РЭС</v>
      </c>
      <c r="AH42" s="289"/>
      <c r="AI42" s="289"/>
      <c r="AJ42" s="289"/>
      <c r="AK42" s="289"/>
      <c r="AL42" s="289"/>
      <c r="AM42" s="289"/>
      <c r="AN42" s="289"/>
      <c r="AO42" s="289"/>
      <c r="AP42" s="289"/>
      <c r="AQ42" s="289">
        <f>ФОРМА!D34</f>
        <v>0</v>
      </c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>
        <f>ФОРМА!B34</f>
        <v>0</v>
      </c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89"/>
      <c r="CD42" s="289"/>
      <c r="CE42" s="289"/>
      <c r="CF42" s="289"/>
      <c r="CG42" s="299">
        <f>ФОРМА!C34</f>
        <v>0</v>
      </c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D42" s="9">
        <f t="shared" si="0"/>
        <v>0</v>
      </c>
    </row>
    <row r="43" spans="1:108" ht="55.5" hidden="1" customHeight="1" x14ac:dyDescent="0.3">
      <c r="A43" s="289">
        <f>'Приложение 1 к АРК'!A24:F24</f>
        <v>16</v>
      </c>
      <c r="B43" s="289"/>
      <c r="C43" s="289"/>
      <c r="D43" s="289"/>
      <c r="E43" s="289"/>
      <c r="F43" s="289"/>
      <c r="G43" s="289" t="str">
        <f>'Приложение 1 к АРК'!G24:AF24</f>
        <v>СПб, г. Зеленогорск, д. 506 Монтаж в кабельном киоске</v>
      </c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 t="str">
        <f>'Приложение 1 к АРК'!AG24:AP24</f>
        <v>Курортный РЭС</v>
      </c>
      <c r="AH43" s="289"/>
      <c r="AI43" s="289"/>
      <c r="AJ43" s="289"/>
      <c r="AK43" s="289"/>
      <c r="AL43" s="289"/>
      <c r="AM43" s="289"/>
      <c r="AN43" s="289"/>
      <c r="AO43" s="289"/>
      <c r="AP43" s="289"/>
      <c r="AQ43" s="289">
        <f>ФОРМА!D35</f>
        <v>0</v>
      </c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>
        <f>ФОРМА!B35</f>
        <v>0</v>
      </c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89"/>
      <c r="CD43" s="289"/>
      <c r="CE43" s="289"/>
      <c r="CF43" s="289"/>
      <c r="CG43" s="299">
        <f>ФОРМА!C35</f>
        <v>0</v>
      </c>
      <c r="CH43" s="289"/>
      <c r="CI43" s="289"/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D43" s="9">
        <f t="shared" si="0"/>
        <v>0</v>
      </c>
    </row>
    <row r="44" spans="1:108" ht="55.5" hidden="1" customHeight="1" x14ac:dyDescent="0.3">
      <c r="A44" s="289">
        <f>'Приложение 1 к АРК'!A25:F25</f>
        <v>17</v>
      </c>
      <c r="B44" s="289"/>
      <c r="C44" s="289"/>
      <c r="D44" s="289"/>
      <c r="E44" s="289"/>
      <c r="F44" s="289"/>
      <c r="G44" s="289" t="str">
        <f>'Приложение 1 к АРК'!G25:AF25</f>
        <v>СПб, г. Зеленогорск, д. 506 Монтаж в кабельном киоске</v>
      </c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 t="str">
        <f>'Приложение 1 к АРК'!AG25:AP25</f>
        <v>Курортный РЭС</v>
      </c>
      <c r="AH44" s="289"/>
      <c r="AI44" s="289"/>
      <c r="AJ44" s="289"/>
      <c r="AK44" s="289"/>
      <c r="AL44" s="289"/>
      <c r="AM44" s="289"/>
      <c r="AN44" s="289"/>
      <c r="AO44" s="289"/>
      <c r="AP44" s="289"/>
      <c r="AQ44" s="289">
        <f>ФОРМА!D36</f>
        <v>0</v>
      </c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>
        <f>ФОРМА!B36</f>
        <v>0</v>
      </c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99">
        <f>ФОРМА!C36</f>
        <v>0</v>
      </c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D44" s="9">
        <f t="shared" si="0"/>
        <v>0</v>
      </c>
    </row>
    <row r="45" spans="1:108" ht="55.5" hidden="1" customHeight="1" x14ac:dyDescent="0.3">
      <c r="A45" s="289">
        <f>'Приложение 1 к АРК'!A26:F26</f>
        <v>18</v>
      </c>
      <c r="B45" s="289"/>
      <c r="C45" s="289"/>
      <c r="D45" s="289"/>
      <c r="E45" s="289"/>
      <c r="F45" s="289"/>
      <c r="G45" s="289" t="str">
        <f>'Приложение 1 к АРК'!G26:AF26</f>
        <v>СПб, г. Зеленогорск, д. 506 Монтаж в кабельном киоске</v>
      </c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 t="str">
        <f>'Приложение 1 к АРК'!AG26:AP26</f>
        <v>Курортный РЭС</v>
      </c>
      <c r="AH45" s="289"/>
      <c r="AI45" s="289"/>
      <c r="AJ45" s="289"/>
      <c r="AK45" s="289"/>
      <c r="AL45" s="289"/>
      <c r="AM45" s="289"/>
      <c r="AN45" s="289"/>
      <c r="AO45" s="289"/>
      <c r="AP45" s="289"/>
      <c r="AQ45" s="289">
        <f>ФОРМА!D37</f>
        <v>0</v>
      </c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>
        <f>ФОРМА!B37</f>
        <v>0</v>
      </c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89"/>
      <c r="CD45" s="289"/>
      <c r="CE45" s="289"/>
      <c r="CF45" s="289"/>
      <c r="CG45" s="299">
        <f>ФОРМА!C37</f>
        <v>0</v>
      </c>
      <c r="CH45" s="289"/>
      <c r="CI45" s="289"/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D45" s="9">
        <f t="shared" si="0"/>
        <v>0</v>
      </c>
    </row>
    <row r="46" spans="1:108" ht="55.5" hidden="1" customHeight="1" x14ac:dyDescent="0.3">
      <c r="A46" s="289">
        <f>'Приложение 1 к АРК'!A27:F27</f>
        <v>19</v>
      </c>
      <c r="B46" s="289"/>
      <c r="C46" s="289"/>
      <c r="D46" s="289"/>
      <c r="E46" s="289"/>
      <c r="F46" s="289"/>
      <c r="G46" s="289" t="str">
        <f>'Приложение 1 к АРК'!G27:AF27</f>
        <v>СПб, г. Зеленогорск, д. 506 Монтаж в кабельном киоске</v>
      </c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 t="str">
        <f>'Приложение 1 к АРК'!AG27:AP27</f>
        <v>Курортный РЭС</v>
      </c>
      <c r="AH46" s="289"/>
      <c r="AI46" s="289"/>
      <c r="AJ46" s="289"/>
      <c r="AK46" s="289"/>
      <c r="AL46" s="289"/>
      <c r="AM46" s="289"/>
      <c r="AN46" s="289"/>
      <c r="AO46" s="289"/>
      <c r="AP46" s="289"/>
      <c r="AQ46" s="289">
        <f>ФОРМА!D38</f>
        <v>0</v>
      </c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>
        <f>ФОРМА!B38</f>
        <v>0</v>
      </c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89"/>
      <c r="CD46" s="289"/>
      <c r="CE46" s="289"/>
      <c r="CF46" s="289"/>
      <c r="CG46" s="299">
        <f>ФОРМА!C38</f>
        <v>0</v>
      </c>
      <c r="CH46" s="289"/>
      <c r="CI46" s="289"/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D46" s="9">
        <f t="shared" si="0"/>
        <v>0</v>
      </c>
    </row>
    <row r="47" spans="1:108" ht="55.5" hidden="1" customHeight="1" x14ac:dyDescent="0.3">
      <c r="A47" s="289">
        <f>'Приложение 1 к АРК'!A28:F28</f>
        <v>20</v>
      </c>
      <c r="B47" s="289"/>
      <c r="C47" s="289"/>
      <c r="D47" s="289"/>
      <c r="E47" s="289"/>
      <c r="F47" s="289"/>
      <c r="G47" s="289" t="str">
        <f>'Приложение 1 к АРК'!G28:AF28</f>
        <v>СПб, г. Зеленогорск, д. 506 Монтаж в кабельном киоске</v>
      </c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 t="str">
        <f>'Приложение 1 к АРК'!AG28:AP28</f>
        <v>Курортный РЭС</v>
      </c>
      <c r="AH47" s="289"/>
      <c r="AI47" s="289"/>
      <c r="AJ47" s="289"/>
      <c r="AK47" s="289"/>
      <c r="AL47" s="289"/>
      <c r="AM47" s="289"/>
      <c r="AN47" s="289"/>
      <c r="AO47" s="289"/>
      <c r="AP47" s="289"/>
      <c r="AQ47" s="289">
        <f>ФОРМА!D39</f>
        <v>0</v>
      </c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>
        <f>ФОРМА!B39</f>
        <v>0</v>
      </c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89"/>
      <c r="CD47" s="289"/>
      <c r="CE47" s="289"/>
      <c r="CF47" s="289"/>
      <c r="CG47" s="299">
        <f>ФОРМА!C39</f>
        <v>0</v>
      </c>
      <c r="CH47" s="289"/>
      <c r="CI47" s="289"/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D47" s="9">
        <f t="shared" si="0"/>
        <v>0</v>
      </c>
    </row>
    <row r="48" spans="1:108" ht="55.5" hidden="1" customHeight="1" x14ac:dyDescent="0.3">
      <c r="A48" s="289">
        <f>'Приложение 1 к АРК'!A29:F29</f>
        <v>21</v>
      </c>
      <c r="B48" s="289"/>
      <c r="C48" s="289"/>
      <c r="D48" s="289"/>
      <c r="E48" s="289"/>
      <c r="F48" s="289"/>
      <c r="G48" s="289" t="str">
        <f>'Приложение 1 к АРК'!G29:AF29</f>
        <v>СПб, г. Зеленогорск, д. 506 Монтаж в кабельном киоске</v>
      </c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 t="str">
        <f>'Приложение 1 к АРК'!AG29:AP29</f>
        <v>Курортный РЭС</v>
      </c>
      <c r="AH48" s="289"/>
      <c r="AI48" s="289"/>
      <c r="AJ48" s="289"/>
      <c r="AK48" s="289"/>
      <c r="AL48" s="289"/>
      <c r="AM48" s="289"/>
      <c r="AN48" s="289"/>
      <c r="AO48" s="289"/>
      <c r="AP48" s="289"/>
      <c r="AQ48" s="289">
        <f>ФОРМА!D40</f>
        <v>0</v>
      </c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>
        <f>ФОРМА!B40</f>
        <v>0</v>
      </c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89"/>
      <c r="CD48" s="289"/>
      <c r="CE48" s="289"/>
      <c r="CF48" s="289"/>
      <c r="CG48" s="299">
        <f>ФОРМА!C40</f>
        <v>0</v>
      </c>
      <c r="CH48" s="289"/>
      <c r="CI48" s="289"/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D48" s="9">
        <f t="shared" si="0"/>
        <v>0</v>
      </c>
    </row>
    <row r="49" spans="1:106" ht="15.6" x14ac:dyDescent="0.3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</row>
    <row r="50" spans="1:106" ht="15.6" x14ac:dyDescent="0.3">
      <c r="A50" s="118" t="s">
        <v>261</v>
      </c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22"/>
      <c r="BI50" s="122"/>
      <c r="BJ50" s="122"/>
      <c r="BK50" s="122"/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122"/>
      <c r="CG50" s="122"/>
      <c r="CH50" s="122"/>
      <c r="CI50" s="122"/>
      <c r="CJ50" s="122"/>
      <c r="CK50" s="122"/>
      <c r="CL50" s="122"/>
      <c r="CM50" s="122"/>
      <c r="CN50" s="122"/>
      <c r="CO50" s="122"/>
      <c r="CP50" s="122"/>
      <c r="CQ50" s="122"/>
      <c r="CR50" s="122"/>
      <c r="CS50" s="122"/>
      <c r="CT50" s="122"/>
      <c r="CU50" s="122"/>
      <c r="CV50" s="122"/>
      <c r="CW50" s="122"/>
      <c r="CX50" s="122"/>
      <c r="CY50" s="122"/>
      <c r="CZ50" s="122"/>
      <c r="DA50" s="122"/>
      <c r="DB50" s="122"/>
    </row>
    <row r="51" spans="1:106" ht="22.5" customHeight="1" x14ac:dyDescent="0.3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1"/>
      <c r="AF51" s="311"/>
      <c r="AG51" s="311"/>
      <c r="AH51" s="311"/>
      <c r="AI51" s="311"/>
      <c r="AJ51" s="311"/>
      <c r="AK51" s="311"/>
      <c r="AL51" s="311"/>
      <c r="AM51" s="311"/>
      <c r="AN51" s="311"/>
      <c r="AO51" s="311"/>
      <c r="AP51" s="311"/>
      <c r="AQ51" s="311"/>
      <c r="AR51" s="311"/>
      <c r="AS51" s="311"/>
      <c r="AT51" s="311"/>
      <c r="AU51" s="311"/>
      <c r="AV51" s="311"/>
      <c r="AW51" s="311"/>
      <c r="AX51" s="311"/>
      <c r="AY51" s="311"/>
      <c r="AZ51" s="311"/>
      <c r="BA51" s="311"/>
      <c r="BB51" s="311"/>
      <c r="BC51" s="311"/>
      <c r="BD51" s="311"/>
      <c r="BE51" s="311"/>
      <c r="BF51" s="311"/>
      <c r="BG51" s="311"/>
      <c r="BH51" s="311"/>
      <c r="BI51" s="311"/>
      <c r="BJ51" s="311"/>
      <c r="BK51" s="311"/>
      <c r="BL51" s="311"/>
      <c r="BM51" s="311"/>
      <c r="BN51" s="311"/>
      <c r="BO51" s="311"/>
      <c r="BP51" s="311"/>
      <c r="BQ51" s="311"/>
      <c r="BR51" s="311"/>
      <c r="BS51" s="311"/>
      <c r="BT51" s="311"/>
      <c r="BU51" s="311"/>
      <c r="BV51" s="311"/>
      <c r="BW51" s="311"/>
      <c r="BX51" s="311"/>
      <c r="BY51" s="311"/>
      <c r="BZ51" s="311"/>
      <c r="CA51" s="311"/>
      <c r="CB51" s="311"/>
      <c r="CC51" s="311"/>
      <c r="CD51" s="311"/>
      <c r="CE51" s="311"/>
      <c r="CF51" s="311"/>
      <c r="CG51" s="311"/>
      <c r="CH51" s="311"/>
      <c r="CI51" s="311"/>
      <c r="CJ51" s="311"/>
      <c r="CK51" s="311"/>
      <c r="CL51" s="311"/>
      <c r="CM51" s="311"/>
      <c r="CN51" s="311"/>
      <c r="CO51" s="311"/>
      <c r="CP51" s="311"/>
      <c r="CQ51" s="311"/>
      <c r="CR51" s="311"/>
      <c r="CS51" s="311"/>
      <c r="CT51" s="311"/>
      <c r="CU51" s="311"/>
      <c r="CV51" s="311"/>
      <c r="CW51" s="311"/>
      <c r="CX51" s="311"/>
      <c r="CY51" s="311"/>
      <c r="CZ51" s="311"/>
      <c r="DA51" s="311"/>
      <c r="DB51" s="311"/>
    </row>
    <row r="52" spans="1:106" ht="15.6" x14ac:dyDescent="0.3">
      <c r="A52" s="118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</row>
    <row r="53" spans="1:106" ht="15.6" x14ac:dyDescent="0.3">
      <c r="A53" s="271" t="s">
        <v>262</v>
      </c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271"/>
      <c r="AN53" s="271"/>
      <c r="AO53" s="271"/>
      <c r="AP53" s="271"/>
      <c r="AQ53" s="271"/>
      <c r="AR53" s="271"/>
      <c r="AS53" s="271"/>
      <c r="AT53" s="271"/>
      <c r="AU53" s="271"/>
      <c r="AV53" s="271"/>
      <c r="AW53" s="271"/>
      <c r="AX53" s="271"/>
      <c r="AY53" s="271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</row>
    <row r="54" spans="1:106" ht="92.25" customHeight="1" x14ac:dyDescent="0.3">
      <c r="A54" s="333" t="str">
        <f>CONCATENATE("Пусковой комплекс «",ФОРМА!B6,"» создаваемого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 создаваемого по договору подряда №23-15038 от 03.07.2023 г.</v>
      </c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3"/>
      <c r="AA54" s="333"/>
      <c r="AB54" s="333"/>
      <c r="AC54" s="333"/>
      <c r="AD54" s="333"/>
      <c r="AE54" s="333"/>
      <c r="AF54" s="333"/>
      <c r="AG54" s="333"/>
      <c r="AH54" s="333"/>
      <c r="AI54" s="333"/>
      <c r="AJ54" s="333"/>
      <c r="AK54" s="333"/>
      <c r="AL54" s="333"/>
      <c r="AM54" s="333"/>
      <c r="AN54" s="333"/>
      <c r="AO54" s="333"/>
      <c r="AP54" s="333"/>
      <c r="AQ54" s="333"/>
      <c r="AR54" s="333"/>
      <c r="AS54" s="333"/>
      <c r="AT54" s="333"/>
      <c r="AU54" s="333"/>
      <c r="AV54" s="333"/>
      <c r="AW54" s="333"/>
      <c r="AX54" s="333"/>
      <c r="AY54" s="333"/>
      <c r="AZ54" s="333"/>
      <c r="BA54" s="333"/>
      <c r="BB54" s="333"/>
      <c r="BC54" s="333"/>
      <c r="BD54" s="333"/>
      <c r="BE54" s="333"/>
      <c r="BF54" s="333"/>
      <c r="BG54" s="333"/>
      <c r="BH54" s="333"/>
      <c r="BI54" s="333"/>
      <c r="BJ54" s="333"/>
      <c r="BK54" s="333"/>
      <c r="BL54" s="333"/>
      <c r="BM54" s="333"/>
      <c r="BN54" s="333"/>
      <c r="BO54" s="333"/>
      <c r="BP54" s="333"/>
      <c r="BQ54" s="333"/>
      <c r="BR54" s="333"/>
      <c r="BS54" s="333"/>
      <c r="BT54" s="333"/>
      <c r="BU54" s="333"/>
      <c r="BV54" s="333"/>
      <c r="BW54" s="333"/>
      <c r="BX54" s="333"/>
      <c r="BY54" s="333"/>
      <c r="BZ54" s="333"/>
      <c r="CA54" s="333"/>
      <c r="CB54" s="333"/>
      <c r="CC54" s="333"/>
      <c r="CD54" s="333"/>
      <c r="CE54" s="333"/>
      <c r="CF54" s="333"/>
      <c r="CG54" s="333"/>
      <c r="CH54" s="333"/>
      <c r="CI54" s="333"/>
      <c r="CJ54" s="333"/>
      <c r="CK54" s="333"/>
      <c r="CL54" s="333"/>
      <c r="CM54" s="333"/>
      <c r="CN54" s="333"/>
      <c r="CO54" s="333"/>
      <c r="CP54" s="333"/>
      <c r="CQ54" s="333"/>
      <c r="CR54" s="333"/>
      <c r="CS54" s="333"/>
      <c r="CT54" s="333"/>
      <c r="CU54" s="333"/>
      <c r="CV54" s="333"/>
      <c r="CW54" s="333"/>
      <c r="CX54" s="333"/>
      <c r="CY54" s="333"/>
      <c r="CZ54" s="333"/>
      <c r="DA54" s="333"/>
      <c r="DB54" s="333"/>
    </row>
    <row r="55" spans="1:106" ht="15.6" x14ac:dyDescent="0.3">
      <c r="A55" s="117" t="s">
        <v>263</v>
      </c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122"/>
      <c r="BG55" s="122"/>
      <c r="BH55" s="122"/>
      <c r="BI55" s="122"/>
      <c r="BJ55" s="122"/>
      <c r="BK55" s="122"/>
      <c r="BL55" s="122"/>
      <c r="BM55" s="122"/>
      <c r="BN55" s="122"/>
      <c r="BO55" s="122"/>
      <c r="BP55" s="122"/>
      <c r="BQ55" s="122"/>
      <c r="BR55" s="122"/>
      <c r="BS55" s="122"/>
      <c r="BT55" s="122"/>
      <c r="BU55" s="122"/>
      <c r="BV55" s="122"/>
      <c r="BW55" s="122"/>
      <c r="BX55" s="122"/>
      <c r="BY55" s="122"/>
      <c r="BZ55" s="122"/>
      <c r="CA55" s="122"/>
      <c r="CB55" s="122"/>
      <c r="CC55" s="122"/>
      <c r="CD55" s="122"/>
      <c r="CE55" s="122"/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2"/>
      <c r="CW55" s="122"/>
      <c r="CX55" s="122"/>
      <c r="CY55" s="122"/>
      <c r="CZ55" s="122"/>
      <c r="DA55" s="122"/>
      <c r="DB55" s="122"/>
    </row>
    <row r="56" spans="1:106" ht="21.75" customHeight="1" x14ac:dyDescent="0.3">
      <c r="A56" s="334" t="s">
        <v>264</v>
      </c>
      <c r="B56" s="334"/>
      <c r="C56" s="334"/>
      <c r="D56" s="334"/>
      <c r="E56" s="334"/>
      <c r="F56" s="334"/>
      <c r="G56" s="334"/>
      <c r="H56" s="334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34"/>
      <c r="AA56" s="334"/>
      <c r="AB56" s="334"/>
      <c r="AC56" s="334"/>
      <c r="AD56" s="334"/>
      <c r="AE56" s="334"/>
      <c r="AF56" s="334"/>
      <c r="AG56" s="334"/>
      <c r="AH56" s="334"/>
      <c r="AI56" s="334"/>
      <c r="AJ56" s="334"/>
      <c r="AK56" s="334"/>
      <c r="AL56" s="334"/>
      <c r="AM56" s="334"/>
      <c r="AN56" s="334"/>
      <c r="AO56" s="334"/>
      <c r="AP56" s="334"/>
      <c r="AQ56" s="334"/>
      <c r="AR56" s="334"/>
      <c r="AS56" s="334"/>
      <c r="AT56" s="334"/>
      <c r="AU56" s="334"/>
      <c r="AV56" s="334"/>
      <c r="AW56" s="334"/>
      <c r="AX56" s="334"/>
      <c r="AY56" s="334"/>
      <c r="AZ56" s="334"/>
      <c r="BA56" s="334"/>
      <c r="BB56" s="334"/>
      <c r="BC56" s="334"/>
      <c r="BD56" s="334"/>
      <c r="BE56" s="334"/>
      <c r="BF56" s="334"/>
      <c r="BG56" s="334"/>
      <c r="BH56" s="334"/>
      <c r="BI56" s="334"/>
      <c r="BJ56" s="334"/>
      <c r="BK56" s="334"/>
      <c r="BL56" s="334"/>
      <c r="BM56" s="334"/>
      <c r="BN56" s="334"/>
      <c r="BO56" s="334"/>
      <c r="BP56" s="334"/>
      <c r="BQ56" s="334"/>
      <c r="BR56" s="334"/>
      <c r="BS56" s="334"/>
      <c r="BT56" s="334"/>
      <c r="BU56" s="334"/>
      <c r="BV56" s="334"/>
      <c r="BW56" s="334"/>
      <c r="BX56" s="334"/>
      <c r="BY56" s="334"/>
      <c r="BZ56" s="334"/>
      <c r="CA56" s="334"/>
      <c r="CB56" s="334"/>
      <c r="CC56" s="334"/>
      <c r="CD56" s="334"/>
      <c r="CE56" s="334"/>
      <c r="CF56" s="334"/>
      <c r="CG56" s="334"/>
      <c r="CH56" s="334"/>
      <c r="CI56" s="334"/>
      <c r="CJ56" s="334"/>
      <c r="CK56" s="334"/>
      <c r="CL56" s="334"/>
      <c r="CM56" s="334"/>
      <c r="CN56" s="334"/>
      <c r="CO56" s="334"/>
      <c r="CP56" s="334"/>
      <c r="CQ56" s="334"/>
      <c r="CR56" s="334"/>
      <c r="CS56" s="334"/>
      <c r="CT56" s="334"/>
      <c r="CU56" s="334"/>
      <c r="CV56" s="334"/>
      <c r="CW56" s="334"/>
      <c r="CX56" s="334"/>
      <c r="CY56" s="334"/>
      <c r="CZ56" s="334"/>
      <c r="DA56" s="334"/>
      <c r="DB56" s="334"/>
    </row>
    <row r="57" spans="1:106" ht="24.75" customHeight="1" x14ac:dyDescent="0.3">
      <c r="A57" s="334" t="s">
        <v>265</v>
      </c>
      <c r="B57" s="334"/>
      <c r="C57" s="334"/>
      <c r="D57" s="334"/>
      <c r="E57" s="334"/>
      <c r="F57" s="334"/>
      <c r="G57" s="334"/>
      <c r="H57" s="334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4"/>
      <c r="AA57" s="334"/>
      <c r="AB57" s="334"/>
      <c r="AC57" s="334"/>
      <c r="AD57" s="334"/>
      <c r="AE57" s="334"/>
      <c r="AF57" s="334"/>
      <c r="AG57" s="334"/>
      <c r="AH57" s="334"/>
      <c r="AI57" s="334"/>
      <c r="AJ57" s="334"/>
      <c r="AK57" s="334"/>
      <c r="AL57" s="334"/>
      <c r="AM57" s="334"/>
      <c r="AN57" s="334"/>
      <c r="AO57" s="334"/>
      <c r="AP57" s="334"/>
      <c r="AQ57" s="334"/>
      <c r="AR57" s="334"/>
      <c r="AS57" s="334"/>
      <c r="AT57" s="334"/>
      <c r="AU57" s="334"/>
      <c r="AV57" s="334"/>
      <c r="AW57" s="334"/>
      <c r="AX57" s="334"/>
      <c r="AY57" s="334"/>
      <c r="AZ57" s="334"/>
      <c r="BA57" s="334"/>
      <c r="BB57" s="334"/>
      <c r="BC57" s="334"/>
      <c r="BD57" s="334"/>
      <c r="BE57" s="334"/>
      <c r="BF57" s="334"/>
      <c r="BG57" s="334"/>
      <c r="BH57" s="334"/>
      <c r="BI57" s="334"/>
      <c r="BJ57" s="334"/>
      <c r="BK57" s="334"/>
      <c r="BL57" s="334"/>
      <c r="BM57" s="334"/>
      <c r="BN57" s="334"/>
      <c r="BO57" s="334"/>
      <c r="BP57" s="334"/>
      <c r="BQ57" s="334"/>
      <c r="BR57" s="334"/>
      <c r="BS57" s="334"/>
      <c r="BT57" s="334"/>
      <c r="BU57" s="334"/>
      <c r="BV57" s="334"/>
      <c r="BW57" s="334"/>
      <c r="BX57" s="334"/>
      <c r="BY57" s="334"/>
      <c r="BZ57" s="334"/>
      <c r="CA57" s="334"/>
      <c r="CB57" s="334"/>
      <c r="CC57" s="334"/>
      <c r="CD57" s="334"/>
      <c r="CE57" s="334"/>
      <c r="CF57" s="334"/>
      <c r="CG57" s="334"/>
      <c r="CH57" s="334"/>
      <c r="CI57" s="334"/>
      <c r="CJ57" s="334"/>
      <c r="CK57" s="334"/>
      <c r="CL57" s="334"/>
      <c r="CM57" s="334"/>
      <c r="CN57" s="334"/>
      <c r="CO57" s="334"/>
      <c r="CP57" s="334"/>
      <c r="CQ57" s="334"/>
      <c r="CR57" s="334"/>
      <c r="CS57" s="334"/>
      <c r="CT57" s="334"/>
      <c r="CU57" s="334"/>
      <c r="CV57" s="334"/>
      <c r="CW57" s="334"/>
      <c r="CX57" s="334"/>
      <c r="CY57" s="334"/>
      <c r="CZ57" s="334"/>
      <c r="DA57" s="334"/>
      <c r="DB57" s="334"/>
    </row>
    <row r="58" spans="1:106" ht="15.6" x14ac:dyDescent="0.3">
      <c r="A58" s="118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2"/>
      <c r="BX58" s="122"/>
      <c r="BY58" s="122"/>
      <c r="BZ58" s="122"/>
      <c r="CA58" s="122"/>
      <c r="CB58" s="122"/>
      <c r="CC58" s="122"/>
      <c r="CD58" s="122"/>
      <c r="CE58" s="122"/>
      <c r="CF58" s="122"/>
      <c r="CG58" s="122"/>
      <c r="CH58" s="122"/>
      <c r="CI58" s="122"/>
      <c r="CJ58" s="122"/>
      <c r="CK58" s="122"/>
      <c r="CL58" s="122"/>
      <c r="CM58" s="122"/>
      <c r="CN58" s="122"/>
      <c r="CO58" s="122"/>
      <c r="CP58" s="122"/>
      <c r="CQ58" s="122"/>
      <c r="CR58" s="122"/>
      <c r="CS58" s="122"/>
      <c r="CT58" s="122"/>
      <c r="CU58" s="122"/>
      <c r="CV58" s="122"/>
      <c r="CW58" s="122"/>
      <c r="CX58" s="122"/>
      <c r="CY58" s="122"/>
      <c r="CZ58" s="122"/>
      <c r="DA58" s="122"/>
      <c r="DB58" s="122"/>
    </row>
    <row r="59" spans="1:106" ht="30.75" customHeight="1" x14ac:dyDescent="0.3">
      <c r="A59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  <c r="AE59" s="294"/>
      <c r="AF59" s="294"/>
      <c r="AG59" s="294"/>
      <c r="AH59" s="294"/>
      <c r="AI59" s="294"/>
      <c r="AJ59" s="294"/>
      <c r="AK59" s="294"/>
      <c r="AL59" s="294"/>
      <c r="AM59" s="294"/>
      <c r="AN59" s="294"/>
      <c r="AO59" s="294"/>
      <c r="AP59" s="294"/>
      <c r="AQ59" s="294"/>
      <c r="AR59" s="294"/>
      <c r="AS59" s="294"/>
      <c r="AT59" s="294"/>
      <c r="AU59" s="294"/>
      <c r="AV59" s="294"/>
      <c r="AW59" s="294"/>
      <c r="AX59" s="294"/>
      <c r="AY59" s="294"/>
      <c r="AZ59" s="294"/>
      <c r="BA59" s="294"/>
      <c r="BB59" s="294"/>
      <c r="BC59" s="294"/>
      <c r="BD59" s="294"/>
      <c r="BE59" s="294"/>
      <c r="BF59" s="294"/>
      <c r="BG59" s="294"/>
      <c r="BH59" s="294"/>
      <c r="BI59" s="294"/>
      <c r="BJ59" s="294"/>
      <c r="BK59" s="294"/>
      <c r="BL59" s="294"/>
      <c r="BM59" s="294"/>
      <c r="BN59" s="294"/>
      <c r="BO59" s="294"/>
      <c r="BP59" s="294"/>
      <c r="BQ59" s="294"/>
      <c r="BR59" s="294"/>
      <c r="BS59" s="294"/>
      <c r="BT59" s="294"/>
      <c r="BU59" s="294"/>
      <c r="BV59" s="294"/>
      <c r="BW59" s="294"/>
      <c r="BX59" s="294"/>
      <c r="BY59" s="294"/>
      <c r="BZ59" s="294"/>
      <c r="CA59" s="294"/>
      <c r="CB59" s="294"/>
      <c r="CC59" s="294"/>
      <c r="CD59" s="294"/>
      <c r="CE59" s="294"/>
      <c r="CF59" s="294"/>
      <c r="CG59" s="294"/>
      <c r="CH59" s="294"/>
      <c r="CI59" s="294"/>
      <c r="CJ59" s="294"/>
      <c r="CK59" s="294"/>
      <c r="CL59" s="294"/>
      <c r="CM59" s="294"/>
      <c r="CN59" s="294"/>
      <c r="CO59" s="294"/>
      <c r="CP59" s="294"/>
      <c r="CQ59" s="294"/>
      <c r="CR59" s="294"/>
      <c r="CS59" s="294"/>
      <c r="CT59" s="294"/>
      <c r="CU59" s="294"/>
      <c r="CV59" s="294"/>
      <c r="CW59" s="294"/>
      <c r="CX59" s="294"/>
      <c r="CY59" s="294"/>
      <c r="CZ59" s="294"/>
      <c r="DA59" s="294"/>
      <c r="DB59" s="294"/>
    </row>
    <row r="60" spans="1:106" ht="34.5" customHeight="1" x14ac:dyDescent="0.3">
      <c r="A60" s="287" t="str">
        <f>ПОДПИСИ!D5</f>
        <v>С.А. Куропаткин</v>
      </c>
      <c r="B60" s="287"/>
      <c r="C60" s="287"/>
      <c r="D60" s="287"/>
      <c r="E60" s="287"/>
      <c r="F60" s="287"/>
      <c r="G60" s="287"/>
      <c r="H60" s="287"/>
      <c r="I60" s="287"/>
      <c r="J60" s="287"/>
      <c r="K60" s="287"/>
      <c r="L60" s="287"/>
      <c r="M60" s="287"/>
      <c r="N60" s="287"/>
      <c r="O60" s="287"/>
      <c r="P60" s="287"/>
      <c r="Q60" s="287"/>
      <c r="R60" s="287"/>
      <c r="S60" s="287"/>
      <c r="T60" s="287"/>
      <c r="U60" s="296"/>
      <c r="V60" s="296"/>
      <c r="W60" s="296"/>
      <c r="X60" s="296"/>
      <c r="Y60" s="296"/>
      <c r="Z60" s="296"/>
      <c r="AA60" s="296"/>
      <c r="AB60" s="296"/>
      <c r="AC60" s="296"/>
      <c r="AD60" s="296"/>
      <c r="AE60" s="296"/>
      <c r="AF60" s="296"/>
      <c r="AG60" s="296"/>
      <c r="AH60" s="296"/>
      <c r="AI60" s="296"/>
      <c r="AJ60" s="296"/>
      <c r="AK60" s="296"/>
      <c r="AL60" s="296"/>
      <c r="AM60" s="296"/>
      <c r="AN60" s="296"/>
      <c r="AO60" s="296"/>
      <c r="AP60" s="296"/>
      <c r="AQ60" s="296"/>
      <c r="AR60" s="296"/>
      <c r="AS60" s="296"/>
      <c r="AT60" s="296"/>
      <c r="AU60" s="296"/>
      <c r="AV60" s="296"/>
      <c r="AW60" s="296"/>
      <c r="AX60" s="296"/>
      <c r="AY60" s="296"/>
      <c r="AZ60" s="296"/>
      <c r="BA60" s="296"/>
      <c r="BB60" s="296"/>
      <c r="BC60" s="296"/>
      <c r="BD60" s="296"/>
      <c r="BE60" s="296"/>
      <c r="BF60" s="296"/>
      <c r="BG60" s="271" t="s">
        <v>59</v>
      </c>
      <c r="BH60" s="271"/>
      <c r="BI60" s="271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122"/>
      <c r="CV60" s="122"/>
      <c r="CW60" s="122"/>
      <c r="CX60" s="122"/>
      <c r="CY60" s="122"/>
      <c r="CZ60" s="122"/>
      <c r="DA60" s="122"/>
      <c r="DB60" s="122"/>
    </row>
    <row r="61" spans="1:106" ht="15.6" x14ac:dyDescent="0.3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295" t="s">
        <v>29</v>
      </c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</row>
    <row r="62" spans="1:106" ht="5.25" customHeight="1" x14ac:dyDescent="0.3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122"/>
      <c r="BG62" s="122"/>
      <c r="BH62" s="122"/>
      <c r="BI62" s="122"/>
      <c r="BJ62" s="122"/>
      <c r="BK62" s="122"/>
      <c r="BL62" s="122"/>
      <c r="BM62" s="122"/>
      <c r="BN62" s="122"/>
      <c r="BO62" s="122"/>
      <c r="BP62" s="122"/>
      <c r="BQ62" s="122"/>
      <c r="BR62" s="122"/>
      <c r="BS62" s="122"/>
      <c r="BT62" s="122"/>
      <c r="BU62" s="122"/>
      <c r="BV62" s="122"/>
      <c r="BW62" s="122"/>
      <c r="BX62" s="122"/>
      <c r="BY62" s="122"/>
      <c r="BZ62" s="122"/>
      <c r="CA62" s="122"/>
      <c r="CB62" s="122"/>
      <c r="CC62" s="122"/>
      <c r="CD62" s="122"/>
      <c r="CE62" s="122"/>
      <c r="CF62" s="122"/>
      <c r="CG62" s="122"/>
      <c r="CH62" s="122"/>
      <c r="CI62" s="122"/>
      <c r="CJ62" s="122"/>
      <c r="CK62" s="122"/>
      <c r="CL62" s="122"/>
      <c r="CM62" s="122"/>
      <c r="CN62" s="122"/>
      <c r="CO62" s="122"/>
      <c r="CP62" s="122"/>
      <c r="CQ62" s="122"/>
      <c r="CR62" s="122"/>
      <c r="CS62" s="122"/>
      <c r="CT62" s="122"/>
      <c r="CU62" s="122"/>
      <c r="CV62" s="122"/>
      <c r="CW62" s="122"/>
      <c r="CX62" s="122"/>
      <c r="CY62" s="122"/>
      <c r="CZ62" s="122"/>
      <c r="DA62" s="122"/>
      <c r="DB62" s="122"/>
    </row>
    <row r="63" spans="1:106" ht="15.6" x14ac:dyDescent="0.3">
      <c r="A63" s="294" t="str">
        <f>ПОДПИСИ!B8</f>
        <v>Производитель работ ООО «Энергострим»</v>
      </c>
      <c r="B63" s="294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  <c r="AA63" s="294"/>
      <c r="AB63" s="294"/>
      <c r="AC63" s="294"/>
      <c r="AD63" s="294"/>
      <c r="AE63" s="294"/>
      <c r="AF63" s="294"/>
      <c r="AG63" s="294"/>
      <c r="AH63" s="294"/>
      <c r="AI63" s="294"/>
      <c r="AJ63" s="294"/>
      <c r="AK63" s="294"/>
      <c r="AL63" s="294"/>
      <c r="AM63" s="294"/>
      <c r="AN63" s="294"/>
      <c r="AO63" s="294"/>
      <c r="AP63" s="294"/>
      <c r="AQ63" s="294"/>
      <c r="AR63" s="294"/>
      <c r="AS63" s="294"/>
      <c r="AT63" s="294"/>
      <c r="AU63" s="294"/>
      <c r="AV63" s="294"/>
      <c r="AW63" s="294"/>
      <c r="AX63" s="294"/>
      <c r="AY63" s="294"/>
      <c r="AZ63" s="294"/>
      <c r="BA63" s="294"/>
      <c r="BB63" s="294"/>
      <c r="BC63" s="294"/>
      <c r="BD63" s="294"/>
      <c r="BE63" s="294"/>
      <c r="BF63" s="294"/>
      <c r="BG63" s="294"/>
      <c r="BH63" s="294"/>
      <c r="BI63" s="294"/>
      <c r="BJ63" s="294"/>
      <c r="BK63" s="294"/>
      <c r="BL63" s="294"/>
      <c r="BM63" s="294"/>
      <c r="BN63" s="294"/>
      <c r="BO63" s="294"/>
      <c r="BP63" s="294"/>
      <c r="BQ63" s="294"/>
      <c r="BR63" s="294"/>
      <c r="BS63" s="294"/>
      <c r="BT63" s="294"/>
      <c r="BU63" s="294"/>
      <c r="BV63" s="294"/>
      <c r="BW63" s="294"/>
      <c r="BX63" s="294"/>
      <c r="BY63" s="294"/>
      <c r="BZ63" s="294"/>
      <c r="CA63" s="294"/>
      <c r="CB63" s="294"/>
      <c r="CC63" s="294"/>
      <c r="CD63" s="294"/>
      <c r="CE63" s="294"/>
      <c r="CF63" s="294"/>
      <c r="CG63" s="294"/>
      <c r="CH63" s="294"/>
      <c r="CI63" s="294"/>
      <c r="CJ63" s="294"/>
      <c r="CK63" s="294"/>
      <c r="CL63" s="294"/>
      <c r="CM63" s="294"/>
      <c r="CN63" s="294"/>
      <c r="CO63" s="294"/>
      <c r="CP63" s="294"/>
      <c r="CQ63" s="294"/>
      <c r="CR63" s="294"/>
      <c r="CS63" s="294"/>
      <c r="CT63" s="294"/>
      <c r="CU63" s="294"/>
      <c r="CV63" s="294"/>
      <c r="CW63" s="294"/>
      <c r="CX63" s="294"/>
      <c r="CY63" s="294"/>
      <c r="CZ63" s="294"/>
      <c r="DA63" s="294"/>
      <c r="DB63" s="294"/>
    </row>
    <row r="64" spans="1:106" ht="42" customHeight="1" x14ac:dyDescent="0.3">
      <c r="A64" s="287" t="str">
        <f>ПОДПИСИ!D8</f>
        <v xml:space="preserve">А.В. Курбатов </v>
      </c>
      <c r="B64" s="287"/>
      <c r="C64" s="287"/>
      <c r="D64" s="287"/>
      <c r="E64" s="287"/>
      <c r="F64" s="287"/>
      <c r="G64" s="287"/>
      <c r="H64" s="287"/>
      <c r="I64" s="287"/>
      <c r="J64" s="287"/>
      <c r="K64" s="287"/>
      <c r="L64" s="287"/>
      <c r="M64" s="287"/>
      <c r="N64" s="287"/>
      <c r="O64" s="287"/>
      <c r="P64" s="287"/>
      <c r="Q64" s="287"/>
      <c r="R64" s="287"/>
      <c r="S64" s="287"/>
      <c r="T64" s="287"/>
      <c r="U64" s="296"/>
      <c r="V64" s="296"/>
      <c r="W64" s="296"/>
      <c r="X64" s="296"/>
      <c r="Y64" s="296"/>
      <c r="Z64" s="296"/>
      <c r="AA64" s="296"/>
      <c r="AB64" s="296"/>
      <c r="AC64" s="296"/>
      <c r="AD64" s="296"/>
      <c r="AE64" s="296"/>
      <c r="AF64" s="296"/>
      <c r="AG64" s="296"/>
      <c r="AH64" s="296"/>
      <c r="AI64" s="296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296"/>
      <c r="BD64" s="296"/>
      <c r="BE64" s="296"/>
      <c r="BF64" s="296"/>
      <c r="BG64" s="271" t="s">
        <v>59</v>
      </c>
      <c r="BH64" s="271"/>
      <c r="BI64" s="271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</row>
    <row r="65" spans="1:112" ht="15.6" x14ac:dyDescent="0.3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295" t="s">
        <v>29</v>
      </c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</row>
    <row r="66" spans="1:112" ht="5.25" customHeight="1" x14ac:dyDescent="0.3">
      <c r="A66" s="121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22"/>
      <c r="BK66" s="122"/>
      <c r="BL66" s="122"/>
      <c r="BM66" s="122"/>
      <c r="BN66" s="122"/>
      <c r="BO66" s="122"/>
      <c r="BP66" s="122"/>
      <c r="BQ66" s="122"/>
      <c r="BR66" s="122"/>
      <c r="BS66" s="122"/>
      <c r="BT66" s="122"/>
      <c r="BU66" s="122"/>
      <c r="BV66" s="122"/>
      <c r="BW66" s="122"/>
      <c r="BX66" s="122"/>
      <c r="BY66" s="122"/>
      <c r="BZ66" s="122"/>
      <c r="CA66" s="122"/>
      <c r="CB66" s="122"/>
      <c r="CC66" s="122"/>
      <c r="CD66" s="122"/>
      <c r="CE66" s="122"/>
      <c r="CF66" s="122"/>
      <c r="CG66" s="122"/>
      <c r="CH66" s="122"/>
      <c r="CI66" s="122"/>
      <c r="CJ66" s="122"/>
      <c r="CK66" s="122"/>
      <c r="CL66" s="122"/>
      <c r="CM66" s="122"/>
      <c r="CN66" s="122"/>
      <c r="CO66" s="122"/>
      <c r="CP66" s="122"/>
      <c r="CQ66" s="122"/>
      <c r="CR66" s="122"/>
      <c r="CS66" s="122"/>
      <c r="CT66" s="122"/>
      <c r="CU66" s="122"/>
      <c r="CV66" s="122"/>
      <c r="CW66" s="122"/>
      <c r="CX66" s="122"/>
      <c r="CY66" s="122"/>
      <c r="CZ66" s="122"/>
      <c r="DA66" s="122"/>
      <c r="DB66" s="122"/>
    </row>
    <row r="67" spans="1:112" ht="32.25" customHeight="1" x14ac:dyDescent="0.3">
      <c r="A67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67" s="294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  <c r="AE67" s="294"/>
      <c r="AF67" s="294"/>
      <c r="AG67" s="294"/>
      <c r="AH67" s="294"/>
      <c r="AI67" s="294"/>
      <c r="AJ67" s="294"/>
      <c r="AK67" s="294"/>
      <c r="AL67" s="294"/>
      <c r="AM67" s="294"/>
      <c r="AN67" s="294"/>
      <c r="AO67" s="294"/>
      <c r="AP67" s="294"/>
      <c r="AQ67" s="294"/>
      <c r="AR67" s="294"/>
      <c r="AS67" s="294"/>
      <c r="AT67" s="294"/>
      <c r="AU67" s="294"/>
      <c r="AV67" s="294"/>
      <c r="AW67" s="294"/>
      <c r="AX67" s="294"/>
      <c r="AY67" s="294"/>
      <c r="AZ67" s="294"/>
      <c r="BA67" s="294"/>
      <c r="BB67" s="294"/>
      <c r="BC67" s="294"/>
      <c r="BD67" s="294"/>
      <c r="BE67" s="294"/>
      <c r="BF67" s="294"/>
      <c r="BG67" s="294"/>
      <c r="BH67" s="294"/>
      <c r="BI67" s="294"/>
      <c r="BJ67" s="294"/>
      <c r="BK67" s="294"/>
      <c r="BL67" s="294"/>
      <c r="BM67" s="294"/>
      <c r="BN67" s="294"/>
      <c r="BO67" s="294"/>
      <c r="BP67" s="294"/>
      <c r="BQ67" s="294"/>
      <c r="BR67" s="294"/>
      <c r="BS67" s="294"/>
      <c r="BT67" s="294"/>
      <c r="BU67" s="294"/>
      <c r="BV67" s="294"/>
      <c r="BW67" s="294"/>
      <c r="BX67" s="294"/>
      <c r="BY67" s="294"/>
      <c r="BZ67" s="294"/>
      <c r="CA67" s="294"/>
      <c r="CB67" s="294"/>
      <c r="CC67" s="294"/>
      <c r="CD67" s="294"/>
      <c r="CE67" s="294"/>
      <c r="CF67" s="294"/>
      <c r="CG67" s="294"/>
      <c r="CH67" s="294"/>
      <c r="CI67" s="294"/>
      <c r="CJ67" s="294"/>
      <c r="CK67" s="294"/>
      <c r="CL67" s="294"/>
      <c r="CM67" s="294"/>
      <c r="CN67" s="294"/>
      <c r="CO67" s="294"/>
      <c r="CP67" s="294"/>
      <c r="CQ67" s="294"/>
      <c r="CR67" s="294"/>
      <c r="CS67" s="294"/>
      <c r="CT67" s="294"/>
      <c r="CU67" s="294"/>
      <c r="CV67" s="294"/>
      <c r="CW67" s="294"/>
      <c r="CX67" s="294"/>
      <c r="CY67" s="294"/>
      <c r="CZ67" s="294"/>
      <c r="DA67" s="294"/>
      <c r="DB67" s="294"/>
    </row>
    <row r="68" spans="1:112" ht="30" customHeight="1" x14ac:dyDescent="0.3">
      <c r="A68" s="287" t="str">
        <f>ПОДПИСИ!D7</f>
        <v>А.Б. Казанцев</v>
      </c>
      <c r="B68" s="287"/>
      <c r="C68" s="287"/>
      <c r="D68" s="287"/>
      <c r="E68" s="287"/>
      <c r="F68" s="287"/>
      <c r="G68" s="287"/>
      <c r="H68" s="287"/>
      <c r="I68" s="287"/>
      <c r="J68" s="287"/>
      <c r="K68" s="287"/>
      <c r="L68" s="287"/>
      <c r="M68" s="287"/>
      <c r="N68" s="287"/>
      <c r="O68" s="287"/>
      <c r="P68" s="287"/>
      <c r="Q68" s="287"/>
      <c r="R68" s="287"/>
      <c r="S68" s="287"/>
      <c r="T68" s="287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6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296"/>
      <c r="BD68" s="296"/>
      <c r="BE68" s="296"/>
      <c r="BF68" s="296"/>
      <c r="BG68" s="271" t="s">
        <v>214</v>
      </c>
      <c r="BH68" s="271"/>
      <c r="BI68" s="271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</row>
    <row r="69" spans="1:112" ht="15.6" x14ac:dyDescent="0.3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295" t="s">
        <v>29</v>
      </c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  <c r="AG69" s="295"/>
      <c r="AH69" s="295"/>
      <c r="AI69" s="295"/>
      <c r="AJ69" s="295"/>
      <c r="AK69" s="295"/>
      <c r="AL69" s="295"/>
      <c r="AM69" s="295"/>
      <c r="AN69" s="295"/>
      <c r="AO69" s="295"/>
      <c r="AP69" s="295"/>
      <c r="AQ69" s="295"/>
      <c r="AR69" s="295"/>
      <c r="AS69" s="295"/>
      <c r="AT69" s="295"/>
      <c r="AU69" s="295"/>
      <c r="AV69" s="295"/>
      <c r="AW69" s="295"/>
      <c r="AX69" s="295"/>
      <c r="AY69" s="295"/>
      <c r="AZ69" s="295"/>
      <c r="BA69" s="295"/>
      <c r="BB69" s="295"/>
      <c r="BC69" s="295"/>
      <c r="BD69" s="295"/>
      <c r="BE69" s="295"/>
      <c r="BF69" s="295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</row>
    <row r="70" spans="1:112" ht="13.8" x14ac:dyDescent="0.25">
      <c r="DH70" s="82"/>
    </row>
    <row r="71" spans="1:112" ht="13.8" x14ac:dyDescent="0.25">
      <c r="DH71" s="82"/>
    </row>
    <row r="72" spans="1:112" ht="13.8" x14ac:dyDescent="0.25">
      <c r="DH72" s="82"/>
    </row>
    <row r="74" spans="1:112" ht="13.8" x14ac:dyDescent="0.25">
      <c r="DH74" s="82"/>
    </row>
    <row r="75" spans="1:112" ht="13.8" x14ac:dyDescent="0.25">
      <c r="DH75" s="87"/>
    </row>
    <row r="76" spans="1:112" ht="13.8" x14ac:dyDescent="0.25">
      <c r="DH76" s="82"/>
    </row>
    <row r="77" spans="1:112" ht="13.8" x14ac:dyDescent="0.25">
      <c r="DH77" s="88"/>
    </row>
    <row r="78" spans="1:112" ht="13.8" x14ac:dyDescent="0.25">
      <c r="DH78" s="82"/>
    </row>
    <row r="79" spans="1:112" x14ac:dyDescent="0.3">
      <c r="DH79" s="89"/>
    </row>
    <row r="80" spans="1:112" ht="13.8" x14ac:dyDescent="0.25">
      <c r="DH80" s="82"/>
    </row>
    <row r="81" spans="112:112" ht="13.8" x14ac:dyDescent="0.25">
      <c r="DH81" s="88"/>
    </row>
    <row r="82" spans="112:112" ht="13.8" x14ac:dyDescent="0.25">
      <c r="DH82" s="82"/>
    </row>
    <row r="83" spans="112:112" ht="13.8" x14ac:dyDescent="0.25">
      <c r="DH83" s="87"/>
    </row>
    <row r="84" spans="112:112" ht="13.8" x14ac:dyDescent="0.25">
      <c r="DH84" s="82"/>
    </row>
    <row r="85" spans="112:112" ht="13.8" x14ac:dyDescent="0.25">
      <c r="DH85" s="87"/>
    </row>
    <row r="86" spans="112:112" ht="13.8" x14ac:dyDescent="0.25">
      <c r="DH86" s="82"/>
    </row>
    <row r="88" spans="112:112" ht="13.8" x14ac:dyDescent="0.25">
      <c r="DH88" s="82"/>
    </row>
    <row r="90" spans="112:112" ht="13.8" x14ac:dyDescent="0.25">
      <c r="DH90" s="82"/>
    </row>
    <row r="91" spans="112:112" ht="13.8" x14ac:dyDescent="0.25">
      <c r="DH91" s="82"/>
    </row>
    <row r="93" spans="112:112" ht="13.8" x14ac:dyDescent="0.25">
      <c r="DH93" s="82"/>
    </row>
    <row r="94" spans="112:112" ht="13.8" x14ac:dyDescent="0.25">
      <c r="DH94" s="82"/>
    </row>
    <row r="95" spans="112:112" ht="13.8" x14ac:dyDescent="0.25">
      <c r="DH95" s="82"/>
    </row>
    <row r="96" spans="112:112" ht="13.8" x14ac:dyDescent="0.25">
      <c r="DH96" s="82"/>
    </row>
    <row r="97" spans="112:112" ht="13.8" x14ac:dyDescent="0.25">
      <c r="DH97" s="82"/>
    </row>
    <row r="98" spans="112:112" ht="13.8" x14ac:dyDescent="0.25">
      <c r="DH98" s="82"/>
    </row>
    <row r="99" spans="112:112" ht="13.8" x14ac:dyDescent="0.25">
      <c r="DH99" s="82"/>
    </row>
    <row r="100" spans="112:112" ht="13.8" x14ac:dyDescent="0.25">
      <c r="DH100" s="82"/>
    </row>
    <row r="101" spans="112:112" ht="13.8" x14ac:dyDescent="0.25">
      <c r="DH101" s="82"/>
    </row>
    <row r="102" spans="112:112" ht="13.8" x14ac:dyDescent="0.25">
      <c r="DH102" s="82"/>
    </row>
    <row r="103" spans="112:112" ht="13.8" x14ac:dyDescent="0.25">
      <c r="DH103" s="82"/>
    </row>
    <row r="104" spans="112:112" ht="13.8" x14ac:dyDescent="0.25">
      <c r="DH104" s="82"/>
    </row>
  </sheetData>
  <autoFilter ref="DD26:DD48" xr:uid="{00000000-0001-0000-0E00-000000000000}">
    <filterColumn colId="0">
      <filters blank="1">
        <filter val="1"/>
      </filters>
    </filterColumn>
  </autoFilter>
  <mergeCells count="182">
    <mergeCell ref="DD26:DD27"/>
    <mergeCell ref="A47:F47"/>
    <mergeCell ref="G47:AF47"/>
    <mergeCell ref="AG47:AP47"/>
    <mergeCell ref="AQ47:BJ47"/>
    <mergeCell ref="BK47:CF47"/>
    <mergeCell ref="CG47:DB47"/>
    <mergeCell ref="A48:F48"/>
    <mergeCell ref="G48:AF48"/>
    <mergeCell ref="AG48:AP48"/>
    <mergeCell ref="AQ48:BJ48"/>
    <mergeCell ref="BK48:CF48"/>
    <mergeCell ref="CG48:DB48"/>
    <mergeCell ref="A45:F45"/>
    <mergeCell ref="G45:AF45"/>
    <mergeCell ref="AG45:AP45"/>
    <mergeCell ref="AQ45:BJ45"/>
    <mergeCell ref="BK45:CF45"/>
    <mergeCell ref="CG45:DB45"/>
    <mergeCell ref="A46:F46"/>
    <mergeCell ref="G46:AF46"/>
    <mergeCell ref="AG46:AP46"/>
    <mergeCell ref="AQ46:BJ46"/>
    <mergeCell ref="BK46:CF46"/>
    <mergeCell ref="CG46:DB46"/>
    <mergeCell ref="A43:F43"/>
    <mergeCell ref="G43:AF43"/>
    <mergeCell ref="AG43:AP43"/>
    <mergeCell ref="AQ43:BJ43"/>
    <mergeCell ref="BK43:CF43"/>
    <mergeCell ref="CG43:DB43"/>
    <mergeCell ref="A44:F44"/>
    <mergeCell ref="G44:AF44"/>
    <mergeCell ref="AG44:AP44"/>
    <mergeCell ref="AQ44:BJ44"/>
    <mergeCell ref="BK44:CF44"/>
    <mergeCell ref="CG44:DB44"/>
    <mergeCell ref="A41:F41"/>
    <mergeCell ref="G41:AF41"/>
    <mergeCell ref="AG41:AP41"/>
    <mergeCell ref="AQ41:BJ41"/>
    <mergeCell ref="BK41:CF41"/>
    <mergeCell ref="CG41:DB41"/>
    <mergeCell ref="A42:F42"/>
    <mergeCell ref="G42:AF42"/>
    <mergeCell ref="AG42:AP42"/>
    <mergeCell ref="AQ42:BJ42"/>
    <mergeCell ref="BK42:CF42"/>
    <mergeCell ref="CG42:DB42"/>
    <mergeCell ref="A39:F39"/>
    <mergeCell ref="G39:AF39"/>
    <mergeCell ref="AG39:AP39"/>
    <mergeCell ref="AQ39:BJ39"/>
    <mergeCell ref="BK39:CF39"/>
    <mergeCell ref="CG39:DB39"/>
    <mergeCell ref="A40:F40"/>
    <mergeCell ref="G40:AF40"/>
    <mergeCell ref="AG40:AP40"/>
    <mergeCell ref="AQ40:BJ40"/>
    <mergeCell ref="BK40:CF40"/>
    <mergeCell ref="CG40:DB40"/>
    <mergeCell ref="A37:F37"/>
    <mergeCell ref="G37:AF37"/>
    <mergeCell ref="AG37:AP37"/>
    <mergeCell ref="AQ37:BJ37"/>
    <mergeCell ref="BK37:CF37"/>
    <mergeCell ref="CG37:DB37"/>
    <mergeCell ref="A38:F38"/>
    <mergeCell ref="G38:AF38"/>
    <mergeCell ref="AG38:AP38"/>
    <mergeCell ref="AQ38:BJ38"/>
    <mergeCell ref="BK38:CF38"/>
    <mergeCell ref="CG38:DB38"/>
    <mergeCell ref="CG35:DB35"/>
    <mergeCell ref="A36:F36"/>
    <mergeCell ref="G36:AF36"/>
    <mergeCell ref="AG36:AP36"/>
    <mergeCell ref="AQ36:BJ36"/>
    <mergeCell ref="BK36:CF36"/>
    <mergeCell ref="CG36:DB36"/>
    <mergeCell ref="A35:F35"/>
    <mergeCell ref="G35:AF35"/>
    <mergeCell ref="AG35:AP35"/>
    <mergeCell ref="AQ35:BJ35"/>
    <mergeCell ref="BK35:CF35"/>
    <mergeCell ref="CG33:DB33"/>
    <mergeCell ref="A34:F34"/>
    <mergeCell ref="G34:AF34"/>
    <mergeCell ref="AG34:AP34"/>
    <mergeCell ref="AQ34:BJ34"/>
    <mergeCell ref="BK34:CF34"/>
    <mergeCell ref="CG34:DB34"/>
    <mergeCell ref="A33:F33"/>
    <mergeCell ref="G33:AF33"/>
    <mergeCell ref="AG33:AP33"/>
    <mergeCell ref="AQ33:BJ33"/>
    <mergeCell ref="BK33:CF33"/>
    <mergeCell ref="CG31:DB31"/>
    <mergeCell ref="A32:F32"/>
    <mergeCell ref="G32:AF32"/>
    <mergeCell ref="AG32:AP32"/>
    <mergeCell ref="AQ32:BJ32"/>
    <mergeCell ref="BK32:CF32"/>
    <mergeCell ref="CG32:DB32"/>
    <mergeCell ref="A31:F31"/>
    <mergeCell ref="G31:AF31"/>
    <mergeCell ref="AG31:AP31"/>
    <mergeCell ref="AQ31:BJ31"/>
    <mergeCell ref="BK31:CF31"/>
    <mergeCell ref="CG29:DB29"/>
    <mergeCell ref="A30:F30"/>
    <mergeCell ref="G30:AF30"/>
    <mergeCell ref="AG30:AP30"/>
    <mergeCell ref="AQ30:BJ30"/>
    <mergeCell ref="BK30:CF30"/>
    <mergeCell ref="CG30:DB30"/>
    <mergeCell ref="A29:F29"/>
    <mergeCell ref="G29:AF29"/>
    <mergeCell ref="AG29:AP29"/>
    <mergeCell ref="AQ29:BJ29"/>
    <mergeCell ref="BK29:CF29"/>
    <mergeCell ref="A7:AN7"/>
    <mergeCell ref="AP10:DB10"/>
    <mergeCell ref="A13:AN13"/>
    <mergeCell ref="AO13:DB13"/>
    <mergeCell ref="AO11:DB11"/>
    <mergeCell ref="A11:AN11"/>
    <mergeCell ref="AO9:DB9"/>
    <mergeCell ref="A9:AN9"/>
    <mergeCell ref="AQ28:BJ28"/>
    <mergeCell ref="BK28:CF28"/>
    <mergeCell ref="CG28:DB28"/>
    <mergeCell ref="A26:F27"/>
    <mergeCell ref="G26:AF27"/>
    <mergeCell ref="U69:BF69"/>
    <mergeCell ref="A3:DB3"/>
    <mergeCell ref="A5:AB5"/>
    <mergeCell ref="A64:T64"/>
    <mergeCell ref="U64:BF64"/>
    <mergeCell ref="BG64:BI64"/>
    <mergeCell ref="U65:BF65"/>
    <mergeCell ref="A67:DB67"/>
    <mergeCell ref="A68:T68"/>
    <mergeCell ref="H19:DB19"/>
    <mergeCell ref="A20:G20"/>
    <mergeCell ref="U68:BF68"/>
    <mergeCell ref="BG68:BI68"/>
    <mergeCell ref="A59:DB59"/>
    <mergeCell ref="A60:T60"/>
    <mergeCell ref="U60:BF60"/>
    <mergeCell ref="BG60:BI60"/>
    <mergeCell ref="U61:BF61"/>
    <mergeCell ref="A63:DB63"/>
    <mergeCell ref="AG26:AP27"/>
    <mergeCell ref="AQ26:BJ27"/>
    <mergeCell ref="BK26:DB26"/>
    <mergeCell ref="BK27:CF27"/>
    <mergeCell ref="A57:DB57"/>
    <mergeCell ref="A51:DB51"/>
    <mergeCell ref="A53:AY53"/>
    <mergeCell ref="A54:DB54"/>
    <mergeCell ref="A56:DB56"/>
    <mergeCell ref="CG27:DB27"/>
    <mergeCell ref="A28:F28"/>
    <mergeCell ref="G28:AF28"/>
    <mergeCell ref="AG28:AP28"/>
    <mergeCell ref="A1:DB1"/>
    <mergeCell ref="BU5:DB5"/>
    <mergeCell ref="A24:DB24"/>
    <mergeCell ref="A16:DB16"/>
    <mergeCell ref="A17:G17"/>
    <mergeCell ref="H17:DB17"/>
    <mergeCell ref="A18:G18"/>
    <mergeCell ref="H18:DB18"/>
    <mergeCell ref="A19:G19"/>
    <mergeCell ref="H20:DB20"/>
    <mergeCell ref="A21:G21"/>
    <mergeCell ref="H21:DB21"/>
    <mergeCell ref="A22:G22"/>
    <mergeCell ref="H22:DB22"/>
    <mergeCell ref="AP14:DB14"/>
    <mergeCell ref="AP12:DB12"/>
  </mergeCells>
  <printOptions horizontalCentered="1"/>
  <pageMargins left="0.78740157480314965" right="0.39370078740157483" top="0.59055118110236227" bottom="0.59055118110236227" header="0" footer="0"/>
  <pageSetup paperSize="9" scale="8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7">
    <tabColor theme="6" tint="0.79998168889431442"/>
    <pageSetUpPr fitToPage="1"/>
  </sheetPr>
  <dimension ref="A1:DH50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A36" sqref="A36:DB36"/>
    </sheetView>
  </sheetViews>
  <sheetFormatPr defaultRowHeight="14.4" outlineLevelRow="1" x14ac:dyDescent="0.3"/>
  <cols>
    <col min="1" max="105" width="0.88671875" customWidth="1"/>
    <col min="106" max="106" width="5.4414062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54.75" customHeight="1" x14ac:dyDescent="0.3">
      <c r="A2" s="307" t="s">
        <v>266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08"/>
      <c r="CC2" s="308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08"/>
    </row>
    <row r="3" spans="1:112" ht="8.2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88" t="str">
        <f>CONCATENATE("г. ",ФОРМА!G2)</f>
        <v>г. Санкт-Петербург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09" t="str">
        <f>ФОРМА!B11</f>
        <v>15.11.2024 г.</v>
      </c>
      <c r="CG4" s="309"/>
      <c r="CH4" s="309"/>
      <c r="CI4" s="309"/>
      <c r="CJ4" s="309"/>
      <c r="CK4" s="309"/>
      <c r="CL4" s="309"/>
      <c r="CM4" s="309"/>
      <c r="CN4" s="309"/>
      <c r="CO4" s="309"/>
      <c r="CP4" s="309"/>
      <c r="CQ4" s="309"/>
      <c r="CR4" s="309"/>
      <c r="CS4" s="309"/>
      <c r="CT4" s="309"/>
      <c r="CU4" s="309"/>
      <c r="CV4" s="309"/>
      <c r="CW4" s="309"/>
      <c r="CX4" s="309"/>
      <c r="CY4" s="309"/>
      <c r="CZ4" s="309"/>
      <c r="DA4" s="309"/>
      <c r="DB4" s="309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0" t="s">
        <v>267</v>
      </c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0"/>
      <c r="BE6" s="310"/>
      <c r="BF6" s="310"/>
      <c r="BG6" s="310"/>
      <c r="BH6" s="310"/>
      <c r="BI6" s="310"/>
      <c r="BJ6" s="310"/>
      <c r="BK6" s="310"/>
      <c r="BL6" s="310"/>
      <c r="BM6" s="310"/>
      <c r="BN6" s="310"/>
      <c r="BO6" s="310"/>
      <c r="BP6" s="310"/>
      <c r="BQ6" s="310"/>
      <c r="BR6" s="310"/>
      <c r="BS6" s="310"/>
      <c r="BT6" s="310"/>
      <c r="BU6" s="310"/>
      <c r="BV6" s="310"/>
      <c r="BW6" s="310"/>
      <c r="BX6" s="310"/>
      <c r="BY6" s="310"/>
      <c r="BZ6" s="310"/>
      <c r="CA6" s="310"/>
      <c r="CB6" s="310"/>
      <c r="CC6" s="310"/>
      <c r="CD6" s="310"/>
      <c r="CE6" s="310"/>
      <c r="CF6" s="310"/>
      <c r="CG6" s="310"/>
      <c r="CH6" s="310"/>
      <c r="CI6" s="310"/>
      <c r="CJ6" s="310"/>
      <c r="CK6" s="310"/>
      <c r="CL6" s="310"/>
      <c r="CM6" s="310"/>
      <c r="CN6" s="310"/>
      <c r="CO6" s="310"/>
      <c r="CP6" s="310"/>
      <c r="CQ6" s="310"/>
      <c r="CR6" s="310"/>
      <c r="CS6" s="310"/>
      <c r="CT6" s="310"/>
      <c r="CU6" s="310"/>
      <c r="CV6" s="310"/>
      <c r="CW6" s="310"/>
      <c r="CX6" s="310"/>
      <c r="CY6" s="310"/>
      <c r="CZ6" s="310"/>
      <c r="DA6" s="310"/>
      <c r="DB6" s="310"/>
    </row>
    <row r="7" spans="1:112" x14ac:dyDescent="0.3">
      <c r="A7" s="340" t="s">
        <v>229</v>
      </c>
      <c r="B7" s="340"/>
      <c r="C7" s="340"/>
      <c r="D7" s="340"/>
      <c r="E7" s="340"/>
      <c r="F7" s="340"/>
      <c r="G7" s="340"/>
      <c r="H7" s="340"/>
      <c r="I7" s="340"/>
      <c r="J7" s="340"/>
      <c r="K7" s="340"/>
      <c r="L7" s="340"/>
      <c r="M7" s="340"/>
      <c r="N7" s="340"/>
      <c r="O7" s="340"/>
      <c r="P7" s="340"/>
      <c r="Q7" s="340"/>
      <c r="R7" s="340"/>
      <c r="S7" s="340"/>
      <c r="T7" s="340"/>
      <c r="U7" s="340"/>
      <c r="V7" s="340"/>
      <c r="W7" s="340"/>
      <c r="X7" s="340"/>
      <c r="Y7" s="340"/>
      <c r="Z7" s="340"/>
      <c r="AA7" s="340"/>
      <c r="AB7" s="340"/>
      <c r="AC7" s="340"/>
      <c r="AD7" s="340"/>
      <c r="AE7" s="340"/>
      <c r="AF7" s="340"/>
      <c r="AG7" s="340"/>
      <c r="AH7" s="340"/>
      <c r="AI7" s="340"/>
      <c r="AJ7" s="340"/>
      <c r="AK7" s="340"/>
      <c r="AL7" s="340"/>
      <c r="AM7" s="340"/>
      <c r="AN7" s="340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H7" s="70"/>
    </row>
    <row r="8" spans="1:112" ht="45" customHeight="1" x14ac:dyDescent="0.3">
      <c r="A8" s="204" t="s">
        <v>372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AG8" s="197"/>
      <c r="AH8" s="197"/>
      <c r="AI8" s="197"/>
      <c r="AJ8" s="197"/>
      <c r="AK8" s="197"/>
      <c r="AL8" s="197"/>
      <c r="AM8" s="197"/>
      <c r="AN8" s="197"/>
      <c r="AO8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6"/>
      <c r="BP8" s="206"/>
      <c r="BQ8" s="206"/>
      <c r="BR8" s="206"/>
      <c r="BS8" s="206"/>
      <c r="BT8" s="206"/>
      <c r="BU8" s="206"/>
      <c r="BV8" s="206"/>
      <c r="BW8" s="206"/>
      <c r="BX8" s="206"/>
      <c r="BY8" s="206"/>
      <c r="BZ8" s="206"/>
      <c r="CA8" s="206"/>
      <c r="CB8" s="206"/>
      <c r="CC8" s="206"/>
      <c r="CD8" s="206"/>
      <c r="CE8" s="206"/>
      <c r="CF8" s="206"/>
      <c r="CG8" s="206"/>
      <c r="CH8" s="206"/>
      <c r="CI8" s="206"/>
      <c r="CJ8" s="206"/>
      <c r="CK8" s="206"/>
      <c r="CL8" s="206"/>
      <c r="CM8" s="206"/>
      <c r="CN8" s="206"/>
      <c r="CO8" s="206"/>
      <c r="CP8" s="206"/>
      <c r="CQ8" s="206"/>
      <c r="CR8" s="206"/>
      <c r="CS8" s="206"/>
      <c r="CT8" s="206"/>
      <c r="CU8" s="206"/>
      <c r="CV8" s="206"/>
      <c r="CW8" s="206"/>
      <c r="CX8" s="206"/>
      <c r="CY8" s="206"/>
      <c r="CZ8" s="206"/>
      <c r="DA8" s="206"/>
      <c r="DB8" s="206"/>
    </row>
    <row r="9" spans="1:112" ht="11.1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96" t="s">
        <v>5</v>
      </c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  <c r="CK9" s="196"/>
      <c r="CL9" s="196"/>
      <c r="CM9" s="196"/>
      <c r="CN9" s="196"/>
      <c r="CO9" s="196"/>
      <c r="CP9" s="196"/>
      <c r="CQ9" s="196"/>
      <c r="CR9" s="196"/>
      <c r="CS9" s="196"/>
      <c r="CT9" s="196"/>
      <c r="CU9" s="196"/>
      <c r="CV9" s="196"/>
      <c r="CW9" s="196"/>
      <c r="CX9" s="196"/>
      <c r="CY9" s="196"/>
      <c r="CZ9" s="196"/>
      <c r="DA9" s="196"/>
      <c r="DB9" s="196"/>
    </row>
    <row r="10" spans="1:112" ht="30" customHeight="1" x14ac:dyDescent="0.3">
      <c r="A10" s="205" t="s">
        <v>369</v>
      </c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06" t="str">
        <f>CONCATENATE(ПОДПИСИ!B8," ",ПОДПИСИ!C8)</f>
        <v>Производитель работ ООО «Энергострим» Курбатов А.В.</v>
      </c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  <c r="BU10" s="206"/>
      <c r="BV10" s="206"/>
      <c r="BW10" s="206"/>
      <c r="BX10" s="206"/>
      <c r="BY10" s="206"/>
      <c r="BZ10" s="206"/>
      <c r="CA10" s="206"/>
      <c r="CB10" s="206"/>
      <c r="CC10" s="206"/>
      <c r="CD10" s="206"/>
      <c r="CE10" s="206"/>
      <c r="CF10" s="206"/>
      <c r="CG10" s="206"/>
      <c r="CH10" s="206"/>
      <c r="CI10" s="206"/>
      <c r="CJ10" s="206"/>
      <c r="CK10" s="206"/>
      <c r="CL10" s="206"/>
      <c r="CM10" s="206"/>
      <c r="CN10" s="206"/>
      <c r="CO10" s="206"/>
      <c r="CP10" s="206"/>
      <c r="CQ10" s="206"/>
      <c r="CR10" s="206"/>
      <c r="CS10" s="206"/>
      <c r="CT10" s="206"/>
      <c r="CU10" s="206"/>
      <c r="CV10" s="206"/>
      <c r="CW10" s="206"/>
      <c r="CX10" s="206"/>
      <c r="CY10" s="206"/>
      <c r="CZ10" s="206"/>
      <c r="DA10" s="206"/>
      <c r="DB10" s="206"/>
    </row>
    <row r="11" spans="1:112" ht="11.1" customHeight="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9"/>
      <c r="AG11" s="11"/>
      <c r="AH11" s="11"/>
      <c r="AI11" s="11"/>
      <c r="AJ11" s="11"/>
      <c r="AK11" s="11"/>
      <c r="AL11" s="11"/>
      <c r="AM11" s="11"/>
      <c r="AN11" s="11"/>
      <c r="AO11" s="196" t="s">
        <v>5</v>
      </c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196"/>
      <c r="CC11" s="196"/>
      <c r="CD11" s="196"/>
      <c r="CE11" s="196"/>
      <c r="CF11" s="196"/>
      <c r="CG11" s="196"/>
      <c r="CH11" s="196"/>
      <c r="CI11" s="196"/>
      <c r="CJ11" s="196"/>
      <c r="CK11" s="196"/>
      <c r="CL11" s="196"/>
      <c r="CM11" s="196"/>
      <c r="CN11" s="196"/>
      <c r="CO11" s="196"/>
      <c r="CP11" s="196"/>
      <c r="CQ11" s="196"/>
      <c r="CR11" s="196"/>
      <c r="CS11" s="196"/>
      <c r="CT11" s="196"/>
      <c r="CU11" s="196"/>
      <c r="CV11" s="196"/>
      <c r="CW11" s="196"/>
      <c r="CX11" s="196"/>
      <c r="CY11" s="196"/>
      <c r="CZ11" s="196"/>
      <c r="DA11" s="196"/>
      <c r="DB11" s="196"/>
    </row>
    <row r="12" spans="1:112" ht="45.75" customHeight="1" x14ac:dyDescent="0.3">
      <c r="A12" s="205" t="s">
        <v>371</v>
      </c>
      <c r="B12" s="205"/>
      <c r="C12" s="205"/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7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</row>
    <row r="13" spans="1:112" ht="12.75" customHeight="1" x14ac:dyDescent="0.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189" t="s">
        <v>5</v>
      </c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  <c r="BS13" s="189"/>
      <c r="BT13" s="189"/>
      <c r="BU13" s="189"/>
      <c r="BV13" s="189"/>
      <c r="BW13" s="189"/>
      <c r="BX13" s="189"/>
      <c r="BY13" s="189"/>
      <c r="BZ13" s="189"/>
      <c r="CA13" s="189"/>
      <c r="CB13" s="189"/>
      <c r="CC13" s="189"/>
      <c r="CD13" s="189"/>
      <c r="CE13" s="189"/>
      <c r="CF13" s="189"/>
      <c r="CG13" s="189"/>
      <c r="CH13" s="189"/>
      <c r="CI13" s="189"/>
      <c r="CJ13" s="189"/>
      <c r="CK13" s="189"/>
      <c r="CL13" s="189"/>
      <c r="CM13" s="189"/>
      <c r="CN13" s="189"/>
      <c r="CO13" s="189"/>
      <c r="CP13" s="189"/>
      <c r="CQ13" s="189"/>
      <c r="CR13" s="189"/>
      <c r="CS13" s="189"/>
      <c r="CT13" s="189"/>
      <c r="CU13" s="189"/>
      <c r="CV13" s="189"/>
      <c r="CW13" s="189"/>
      <c r="CX13" s="189"/>
      <c r="CY13" s="189"/>
      <c r="CZ13" s="189"/>
      <c r="DA13" s="189"/>
      <c r="DB13" s="189"/>
    </row>
    <row r="14" spans="1:112" x14ac:dyDescent="0.3">
      <c r="A14" s="188" t="s">
        <v>230</v>
      </c>
      <c r="B14" s="188"/>
      <c r="C14" s="188"/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188"/>
      <c r="BQ14" s="188"/>
      <c r="BR14" s="188"/>
      <c r="BS14" s="188"/>
      <c r="BT14" s="188"/>
      <c r="BU14" s="188"/>
      <c r="BV14" s="188"/>
      <c r="BW14" s="188"/>
      <c r="BX14" s="188"/>
      <c r="BY14" s="188"/>
      <c r="BZ14" s="188"/>
      <c r="CA14" s="188"/>
      <c r="CB14" s="188"/>
      <c r="CC14" s="188"/>
      <c r="CD14" s="188"/>
      <c r="CE14" s="188"/>
      <c r="CF14" s="188"/>
      <c r="CG14" s="188"/>
      <c r="CH14" s="188"/>
      <c r="CI14" s="188"/>
      <c r="CJ14" s="188"/>
      <c r="CK14" s="188"/>
      <c r="CL14" s="188"/>
      <c r="CM14" s="188"/>
      <c r="CN14" s="188"/>
      <c r="CO14" s="188"/>
      <c r="CP14" s="188"/>
      <c r="CQ14" s="188"/>
      <c r="CR14" s="188"/>
      <c r="CS14" s="188"/>
      <c r="CT14" s="188"/>
      <c r="CU14" s="188"/>
      <c r="CV14" s="188"/>
      <c r="CW14" s="188"/>
      <c r="CX14" s="188"/>
      <c r="CY14" s="188"/>
      <c r="CZ14" s="188"/>
      <c r="DA14" s="188"/>
      <c r="DB14" s="188"/>
      <c r="DD14" s="8"/>
      <c r="DE14" s="7"/>
      <c r="DF14" s="7"/>
    </row>
    <row r="15" spans="1:112" ht="5.2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D15" s="8"/>
      <c r="DE15" s="7"/>
      <c r="DF15" s="7"/>
      <c r="DH15" s="70"/>
    </row>
    <row r="16" spans="1:112" x14ac:dyDescent="0.3">
      <c r="A16" s="197" t="s">
        <v>268</v>
      </c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7"/>
      <c r="BN16" s="197"/>
      <c r="BO16" s="197"/>
      <c r="BP16" s="197"/>
      <c r="BQ16" s="197"/>
      <c r="BR16" s="197"/>
      <c r="BS16" s="197"/>
      <c r="BT16" s="197"/>
      <c r="BU16" s="197"/>
      <c r="BV16" s="197"/>
      <c r="BW16" s="197"/>
      <c r="BX16" s="197"/>
      <c r="BY16" s="197"/>
      <c r="BZ16" s="197"/>
      <c r="CA16" s="197"/>
      <c r="CB16" s="197"/>
      <c r="CC16" s="197"/>
      <c r="CD16" s="197"/>
      <c r="CE16" s="197"/>
      <c r="CF16" s="197"/>
      <c r="CG16" s="197"/>
      <c r="CH16" s="197"/>
      <c r="CI16" s="197"/>
      <c r="CJ16" s="197"/>
      <c r="CK16" s="197"/>
      <c r="CL16" s="197"/>
      <c r="CM16" s="197"/>
      <c r="CN16" s="197"/>
      <c r="CO16" s="197"/>
      <c r="CP16" s="197"/>
      <c r="CQ16" s="197"/>
      <c r="CR16" s="197"/>
      <c r="CS16" s="197"/>
      <c r="CT16" s="197"/>
      <c r="CU16" s="197"/>
      <c r="CV16" s="197"/>
      <c r="CW16" s="197"/>
      <c r="CX16" s="197"/>
      <c r="CY16" s="197"/>
      <c r="CZ16" s="197"/>
      <c r="DA16" s="197"/>
      <c r="DB16" s="197"/>
    </row>
    <row r="17" spans="1:112" ht="3.7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H17" s="70"/>
    </row>
    <row r="18" spans="1:112" ht="80.25" customHeight="1" x14ac:dyDescent="0.3">
      <c r="A18" s="320" t="str">
        <f>CONCATENATE("Пускового комплекса «",ФОРМА!B6,"»")</f>
        <v>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18" s="320"/>
      <c r="C18" s="320"/>
      <c r="D18" s="320"/>
      <c r="E18" s="320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  <c r="Y18" s="320"/>
      <c r="Z18" s="320"/>
      <c r="AA18" s="320"/>
      <c r="AB18" s="320"/>
      <c r="AC18" s="320"/>
      <c r="AD18" s="320"/>
      <c r="AE18" s="320"/>
      <c r="AF18" s="320"/>
      <c r="AG18" s="320"/>
      <c r="AH18" s="320"/>
      <c r="AI18" s="320"/>
      <c r="AJ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320"/>
      <c r="BB18" s="320"/>
      <c r="BC18" s="320"/>
      <c r="BD18" s="320"/>
      <c r="BE18" s="320"/>
      <c r="BF18" s="320"/>
      <c r="BG18" s="320"/>
      <c r="BH18" s="320"/>
      <c r="BI18" s="320"/>
      <c r="BJ18" s="320"/>
      <c r="BK18" s="320"/>
      <c r="BL18" s="320"/>
      <c r="BM18" s="320"/>
      <c r="BN18" s="320"/>
      <c r="BO18" s="320"/>
      <c r="BP18" s="320"/>
      <c r="BQ18" s="320"/>
      <c r="BR18" s="320"/>
      <c r="BS18" s="320"/>
      <c r="BT18" s="320"/>
      <c r="BU18" s="320"/>
      <c r="BV18" s="320"/>
      <c r="BW18" s="320"/>
      <c r="BX18" s="320"/>
      <c r="BY18" s="320"/>
      <c r="BZ18" s="320"/>
      <c r="CA18" s="320"/>
      <c r="CB18" s="320"/>
      <c r="CC18" s="320"/>
      <c r="CD18" s="320"/>
      <c r="CE18" s="320"/>
      <c r="CF18" s="320"/>
      <c r="CG18" s="320"/>
      <c r="CH18" s="320"/>
      <c r="CI18" s="320"/>
      <c r="CJ18" s="320"/>
      <c r="CK18" s="320"/>
      <c r="CL18" s="320"/>
      <c r="CM18" s="320"/>
      <c r="CN18" s="320"/>
      <c r="CO18" s="320"/>
      <c r="CP18" s="320"/>
      <c r="CQ18" s="320"/>
      <c r="CR18" s="320"/>
      <c r="CS18" s="320"/>
      <c r="CT18" s="320"/>
      <c r="CU18" s="320"/>
      <c r="CV18" s="320"/>
      <c r="CW18" s="320"/>
      <c r="CX18" s="320"/>
      <c r="CY18" s="320"/>
      <c r="CZ18" s="320"/>
      <c r="DA18" s="320"/>
      <c r="DB18" s="320"/>
    </row>
    <row r="19" spans="1:112" ht="12" customHeight="1" x14ac:dyDescent="0.3">
      <c r="A19" s="317" t="s">
        <v>234</v>
      </c>
      <c r="B19" s="318"/>
      <c r="C19" s="318"/>
      <c r="D19" s="318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8"/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318"/>
      <c r="AS19" s="318"/>
      <c r="AT19" s="318"/>
      <c r="AU19" s="318"/>
      <c r="AV19" s="318"/>
      <c r="AW19" s="318"/>
      <c r="AX19" s="318"/>
      <c r="AY19" s="318"/>
      <c r="AZ19" s="318"/>
      <c r="BA19" s="318"/>
      <c r="BB19" s="318"/>
      <c r="BC19" s="318"/>
      <c r="BD19" s="318"/>
      <c r="BE19" s="318"/>
      <c r="BF19" s="318"/>
      <c r="BG19" s="318"/>
      <c r="BH19" s="318"/>
      <c r="BI19" s="318"/>
      <c r="BJ19" s="318"/>
      <c r="BK19" s="318"/>
      <c r="BL19" s="318"/>
      <c r="BM19" s="318"/>
      <c r="BN19" s="318"/>
      <c r="BO19" s="318"/>
      <c r="BP19" s="318"/>
      <c r="BQ19" s="318"/>
      <c r="BR19" s="318"/>
      <c r="BS19" s="318"/>
      <c r="BT19" s="318"/>
      <c r="BU19" s="318"/>
      <c r="BV19" s="318"/>
      <c r="BW19" s="318"/>
      <c r="BX19" s="318"/>
      <c r="BY19" s="318"/>
      <c r="BZ19" s="318"/>
      <c r="CA19" s="318"/>
      <c r="CB19" s="318"/>
      <c r="CC19" s="318"/>
      <c r="CD19" s="318"/>
      <c r="CE19" s="318"/>
      <c r="CF19" s="318"/>
      <c r="CG19" s="318"/>
      <c r="CH19" s="318"/>
      <c r="CI19" s="318"/>
      <c r="CJ19" s="318"/>
      <c r="CK19" s="318"/>
      <c r="CL19" s="318"/>
      <c r="CM19" s="318"/>
      <c r="CN19" s="318"/>
      <c r="CO19" s="318"/>
      <c r="CP19" s="318"/>
      <c r="CQ19" s="318"/>
      <c r="CR19" s="318"/>
      <c r="CS19" s="318"/>
      <c r="CT19" s="318"/>
      <c r="CU19" s="318"/>
      <c r="CV19" s="318"/>
      <c r="CW19" s="318"/>
      <c r="CX19" s="318"/>
      <c r="CY19" s="318"/>
      <c r="CZ19" s="318"/>
      <c r="DA19" s="318"/>
      <c r="DB19" s="318"/>
    </row>
    <row r="20" spans="1:112" ht="15.6" x14ac:dyDescent="0.3">
      <c r="A20" s="118" t="s">
        <v>237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38"/>
      <c r="CB20" s="138"/>
      <c r="CC20" s="138"/>
      <c r="CD20" s="138"/>
      <c r="CE20" s="138"/>
      <c r="CF20" s="138"/>
      <c r="CG20" s="138"/>
      <c r="CH20" s="138"/>
      <c r="CI20" s="138"/>
      <c r="CJ20" s="138"/>
      <c r="CK20" s="138"/>
      <c r="CL20" s="138"/>
      <c r="CM20" s="138"/>
      <c r="CN20" s="138"/>
      <c r="CO20" s="138"/>
      <c r="CP20" s="138"/>
      <c r="CQ20" s="138"/>
      <c r="CR20" s="138"/>
      <c r="CS20" s="138"/>
      <c r="CT20" s="138"/>
      <c r="CU20" s="138"/>
      <c r="CV20" s="138"/>
      <c r="CW20" s="138"/>
      <c r="CX20" s="138"/>
      <c r="CY20" s="138"/>
      <c r="CZ20" s="138"/>
      <c r="DA20" s="138"/>
      <c r="DB20" s="138"/>
    </row>
    <row r="21" spans="1:112" ht="24" customHeight="1" x14ac:dyDescent="0.3">
      <c r="A21" s="343" t="str">
        <f>CONCATENATE("(Заявка №",ФОРМА!E20,") ",ФОРМА!C6)</f>
        <v>(Заявка №21-042046) СПб, г. Зеленогорск, д. 506</v>
      </c>
      <c r="B21" s="343"/>
      <c r="C21" s="343"/>
      <c r="D21" s="343"/>
      <c r="E21" s="343"/>
      <c r="F21" s="343"/>
      <c r="G21" s="343"/>
      <c r="H21" s="343"/>
      <c r="I21" s="343"/>
      <c r="J21" s="343"/>
      <c r="K21" s="343"/>
      <c r="L21" s="343"/>
      <c r="M21" s="343"/>
      <c r="N21" s="343"/>
      <c r="O21" s="343"/>
      <c r="P21" s="343"/>
      <c r="Q21" s="343"/>
      <c r="R21" s="343"/>
      <c r="S21" s="343"/>
      <c r="T21" s="343"/>
      <c r="U21" s="343"/>
      <c r="V21" s="343"/>
      <c r="W21" s="343"/>
      <c r="X21" s="343"/>
      <c r="Y21" s="343"/>
      <c r="Z21" s="343"/>
      <c r="AA21" s="343"/>
      <c r="AB21" s="343"/>
      <c r="AC21" s="343"/>
      <c r="AD21" s="343"/>
      <c r="AE21" s="343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3"/>
      <c r="AU21" s="343"/>
      <c r="AV21" s="343"/>
      <c r="AW21" s="343"/>
      <c r="AX21" s="343"/>
      <c r="AY21" s="343"/>
      <c r="AZ21" s="343"/>
      <c r="BA21" s="343"/>
      <c r="BB21" s="343"/>
      <c r="BC21" s="343"/>
      <c r="BD21" s="343"/>
      <c r="BE21" s="343"/>
      <c r="BF21" s="343"/>
      <c r="BG21" s="343"/>
      <c r="BH21" s="343"/>
      <c r="BI21" s="343"/>
      <c r="BJ21" s="343"/>
      <c r="BK21" s="343"/>
      <c r="BL21" s="343"/>
      <c r="BM21" s="343"/>
      <c r="BN21" s="343"/>
      <c r="BO21" s="343"/>
      <c r="BP21" s="343"/>
      <c r="BQ21" s="343"/>
      <c r="BR21" s="343"/>
      <c r="BS21" s="343"/>
      <c r="BT21" s="343"/>
      <c r="BU21" s="343"/>
      <c r="BV21" s="343"/>
      <c r="BW21" s="343"/>
      <c r="BX21" s="343"/>
      <c r="BY21" s="343"/>
      <c r="BZ21" s="343"/>
      <c r="CA21" s="343"/>
      <c r="CB21" s="343"/>
      <c r="CC21" s="343"/>
      <c r="CD21" s="343"/>
      <c r="CE21" s="343"/>
      <c r="CF21" s="343"/>
      <c r="CG21" s="343"/>
      <c r="CH21" s="343"/>
      <c r="CI21" s="343"/>
      <c r="CJ21" s="343"/>
      <c r="CK21" s="343"/>
      <c r="CL21" s="343"/>
      <c r="CM21" s="343"/>
      <c r="CN21" s="343"/>
      <c r="CO21" s="343"/>
      <c r="CP21" s="343"/>
      <c r="CQ21" s="343"/>
      <c r="CR21" s="343"/>
      <c r="CS21" s="343"/>
      <c r="CT21" s="343"/>
      <c r="CU21" s="343"/>
      <c r="CV21" s="343"/>
      <c r="CW21" s="343"/>
      <c r="CX21" s="343"/>
      <c r="CY21" s="343"/>
      <c r="CZ21" s="343"/>
      <c r="DA21" s="343"/>
      <c r="DB21" s="343"/>
    </row>
    <row r="22" spans="1:112" ht="12.75" customHeight="1" x14ac:dyDescent="0.3">
      <c r="A22" s="317" t="s">
        <v>238</v>
      </c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8"/>
      <c r="BN22" s="318"/>
      <c r="BO22" s="318"/>
      <c r="BP22" s="318"/>
      <c r="BQ22" s="318"/>
      <c r="BR22" s="318"/>
      <c r="BS22" s="318"/>
      <c r="BT22" s="318"/>
      <c r="BU22" s="318"/>
      <c r="BV22" s="318"/>
      <c r="BW22" s="318"/>
      <c r="BX22" s="318"/>
      <c r="BY22" s="318"/>
      <c r="BZ22" s="318"/>
      <c r="CA22" s="318"/>
      <c r="CB22" s="318"/>
      <c r="CC22" s="318"/>
      <c r="CD22" s="318"/>
      <c r="CE22" s="318"/>
      <c r="CF22" s="318"/>
      <c r="CG22" s="318"/>
      <c r="CH22" s="318"/>
      <c r="CI22" s="318"/>
      <c r="CJ22" s="318"/>
      <c r="CK22" s="318"/>
      <c r="CL22" s="318"/>
      <c r="CM22" s="318"/>
      <c r="CN22" s="318"/>
      <c r="CO22" s="318"/>
      <c r="CP22" s="318"/>
      <c r="CQ22" s="318"/>
      <c r="CR22" s="318"/>
      <c r="CS22" s="318"/>
      <c r="CT22" s="318"/>
      <c r="CU22" s="318"/>
      <c r="CV22" s="318"/>
      <c r="CW22" s="318"/>
      <c r="CX22" s="318"/>
      <c r="CY22" s="318"/>
      <c r="CZ22" s="318"/>
      <c r="DA22" s="318"/>
      <c r="DB22" s="318"/>
    </row>
    <row r="23" spans="1:112" ht="15.6" x14ac:dyDescent="0.3">
      <c r="A23" s="117" t="s">
        <v>239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79.5" customHeight="1" x14ac:dyDescent="0.3">
      <c r="A24" s="31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320"/>
      <c r="AT24" s="320"/>
      <c r="AU24" s="320"/>
      <c r="AV24" s="320"/>
      <c r="AW24" s="320"/>
      <c r="AX24" s="320"/>
      <c r="AY24" s="320"/>
      <c r="AZ24" s="320"/>
      <c r="BA24" s="320"/>
      <c r="BB24" s="320"/>
      <c r="BC24" s="320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  <c r="CB24" s="320"/>
      <c r="CC24" s="320"/>
      <c r="CD24" s="320"/>
      <c r="CE24" s="320"/>
      <c r="CF24" s="320"/>
      <c r="CG24" s="320"/>
      <c r="CH24" s="320"/>
      <c r="CI24" s="320"/>
      <c r="CJ24" s="320"/>
      <c r="CK24" s="320"/>
      <c r="CL24" s="320"/>
      <c r="CM24" s="320"/>
      <c r="CN24" s="320"/>
      <c r="CO24" s="320"/>
      <c r="CP24" s="320"/>
      <c r="CQ24" s="320"/>
      <c r="CR24" s="320"/>
      <c r="CS24" s="320"/>
      <c r="CT24" s="320"/>
      <c r="CU24" s="320"/>
      <c r="CV24" s="320"/>
      <c r="CW24" s="320"/>
      <c r="CX24" s="320"/>
      <c r="CY24" s="320"/>
      <c r="CZ24" s="320"/>
      <c r="DA24" s="320"/>
      <c r="DB24" s="320"/>
    </row>
    <row r="25" spans="1:112" ht="12.75" customHeight="1" x14ac:dyDescent="0.3">
      <c r="A25" s="317" t="s">
        <v>240</v>
      </c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318"/>
      <c r="BQ25" s="318"/>
      <c r="BR25" s="318"/>
      <c r="BS25" s="318"/>
      <c r="BT25" s="318"/>
      <c r="BU25" s="318"/>
      <c r="BV25" s="318"/>
      <c r="BW25" s="318"/>
      <c r="BX25" s="318"/>
      <c r="BY25" s="318"/>
      <c r="BZ25" s="318"/>
      <c r="CA25" s="318"/>
      <c r="CB25" s="318"/>
      <c r="CC25" s="318"/>
      <c r="CD25" s="318"/>
      <c r="CE25" s="318"/>
      <c r="CF25" s="318"/>
      <c r="CG25" s="318"/>
      <c r="CH25" s="318"/>
      <c r="CI25" s="318"/>
      <c r="CJ25" s="318"/>
      <c r="CK25" s="318"/>
      <c r="CL25" s="318"/>
      <c r="CM25" s="318"/>
      <c r="CN25" s="318"/>
      <c r="CO25" s="318"/>
      <c r="CP25" s="318"/>
      <c r="CQ25" s="318"/>
      <c r="CR25" s="318"/>
      <c r="CS25" s="318"/>
      <c r="CT25" s="318"/>
      <c r="CU25" s="318"/>
      <c r="CV25" s="318"/>
      <c r="CW25" s="318"/>
      <c r="CX25" s="318"/>
      <c r="CY25" s="318"/>
      <c r="CZ25" s="318"/>
      <c r="DA25" s="318"/>
      <c r="DB25" s="318"/>
    </row>
    <row r="26" spans="1:112" ht="12.75" customHeight="1" x14ac:dyDescent="0.3">
      <c r="A26" s="143" t="s">
        <v>269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</row>
    <row r="27" spans="1:112" ht="34.5" customHeight="1" x14ac:dyDescent="0.3">
      <c r="A27" s="341" t="str">
        <f>CONCATENATE("совместно с коммуникациями с «",ФОРМА!E14,"» ",ФОРМА!F14," ",ФОРМА!G14," г. по «",ФОРМА!E14,"» ",ФОРМА!F14," ",ФОРМА!G14," г. в течение _________ часов, дней в соответствии с утверждённой Заказчиком Программой.")</f>
        <v>совместно с коммуникациями с «14» ноября 2024 г. по «14» ноября 2024 г. в течение _________ часов, дней в соответствии с утверждённой Заказчиком Программой.</v>
      </c>
      <c r="B27" s="341"/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341"/>
      <c r="N27" s="341"/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  <c r="Z27" s="341"/>
      <c r="AA27" s="341"/>
      <c r="AB27" s="341"/>
      <c r="AC27" s="341"/>
      <c r="AD27" s="341"/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341"/>
      <c r="AS27" s="341"/>
      <c r="AT27" s="341"/>
      <c r="AU27" s="341"/>
      <c r="AV27" s="341"/>
      <c r="AW27" s="341"/>
      <c r="AX27" s="341"/>
      <c r="AY27" s="341"/>
      <c r="AZ27" s="341"/>
      <c r="BA27" s="341"/>
      <c r="BB27" s="341"/>
      <c r="BC27" s="341"/>
      <c r="BD27" s="341"/>
      <c r="BE27" s="341"/>
      <c r="BF27" s="341"/>
      <c r="BG27" s="341"/>
      <c r="BH27" s="341"/>
      <c r="BI27" s="341"/>
      <c r="BJ27" s="341"/>
      <c r="BK27" s="341"/>
      <c r="BL27" s="341"/>
      <c r="BM27" s="341"/>
      <c r="BN27" s="341"/>
      <c r="BO27" s="341"/>
      <c r="BP27" s="341"/>
      <c r="BQ27" s="341"/>
      <c r="BR27" s="341"/>
      <c r="BS27" s="341"/>
      <c r="BT27" s="341"/>
      <c r="BU27" s="341"/>
      <c r="BV27" s="341"/>
      <c r="BW27" s="341"/>
      <c r="BX27" s="341"/>
      <c r="BY27" s="341"/>
      <c r="BZ27" s="341"/>
      <c r="CA27" s="341"/>
      <c r="CB27" s="341"/>
      <c r="CC27" s="341"/>
      <c r="CD27" s="341"/>
      <c r="CE27" s="341"/>
      <c r="CF27" s="341"/>
      <c r="CG27" s="341"/>
      <c r="CH27" s="341"/>
      <c r="CI27" s="341"/>
      <c r="CJ27" s="341"/>
      <c r="CK27" s="341"/>
      <c r="CL27" s="341"/>
      <c r="CM27" s="341"/>
      <c r="CN27" s="341"/>
      <c r="CO27" s="341"/>
      <c r="CP27" s="341"/>
      <c r="CQ27" s="341"/>
      <c r="CR27" s="341"/>
      <c r="CS27" s="341"/>
      <c r="CT27" s="341"/>
      <c r="CU27" s="341"/>
      <c r="CV27" s="341"/>
      <c r="CW27" s="341"/>
      <c r="CX27" s="341"/>
      <c r="CY27" s="341"/>
      <c r="CZ27" s="341"/>
      <c r="DA27" s="341"/>
      <c r="DB27" s="341"/>
    </row>
    <row r="28" spans="1:112" ht="6.75" customHeight="1" x14ac:dyDescent="0.3">
      <c r="A28" s="142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</row>
    <row r="29" spans="1:112" ht="30.75" customHeight="1" x14ac:dyDescent="0.3">
      <c r="A29" s="341" t="s">
        <v>270</v>
      </c>
      <c r="B29" s="341"/>
      <c r="C29" s="341"/>
      <c r="D29" s="341"/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  <c r="Z29" s="341"/>
      <c r="AA29" s="341"/>
      <c r="AB29" s="341"/>
      <c r="AC29" s="341"/>
      <c r="AD29" s="341"/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1"/>
      <c r="BP29" s="341"/>
      <c r="BQ29" s="341"/>
      <c r="BR29" s="341"/>
      <c r="BS29" s="341"/>
      <c r="BT29" s="341"/>
      <c r="BU29" s="341"/>
      <c r="BV29" s="341"/>
      <c r="BW29" s="341"/>
      <c r="BX29" s="341"/>
      <c r="BY29" s="341"/>
      <c r="BZ29" s="341"/>
      <c r="CA29" s="341"/>
      <c r="CB29" s="341"/>
      <c r="CC29" s="341"/>
      <c r="CD29" s="341"/>
      <c r="CE29" s="341"/>
      <c r="CF29" s="341"/>
      <c r="CG29" s="341"/>
      <c r="CH29" s="341"/>
      <c r="CI29" s="341"/>
      <c r="CJ29" s="341"/>
      <c r="CK29" s="341"/>
      <c r="CL29" s="341"/>
      <c r="CM29" s="341"/>
      <c r="CN29" s="341"/>
      <c r="CO29" s="341"/>
      <c r="CP29" s="341"/>
      <c r="CQ29" s="341"/>
      <c r="CR29" s="341"/>
      <c r="CS29" s="341"/>
      <c r="CT29" s="341"/>
      <c r="CU29" s="341"/>
      <c r="CV29" s="341"/>
      <c r="CW29" s="341"/>
      <c r="CX29" s="341"/>
      <c r="CY29" s="341"/>
      <c r="CZ29" s="341"/>
      <c r="DA29" s="341"/>
      <c r="DB29" s="341"/>
    </row>
    <row r="30" spans="1:112" ht="15.6" x14ac:dyDescent="0.3">
      <c r="A30" s="321" t="str">
        <f>ФОРМА!B4</f>
        <v>ООО "ЭНЕРГОСТРИМ"</v>
      </c>
      <c r="B30" s="321"/>
      <c r="C30" s="321"/>
      <c r="D30" s="321"/>
      <c r="E30" s="321"/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21"/>
      <c r="AL30" s="321"/>
      <c r="AM30" s="321"/>
      <c r="AN30" s="321"/>
      <c r="AO30" s="321"/>
      <c r="AP30" s="321"/>
      <c r="AQ30" s="321"/>
      <c r="AR30" s="321"/>
      <c r="AS30" s="321"/>
      <c r="AT30" s="321"/>
      <c r="AU30" s="321"/>
      <c r="AV30" s="321"/>
      <c r="AW30" s="321"/>
      <c r="AX30" s="321"/>
      <c r="AY30" s="321"/>
      <c r="AZ30" s="321"/>
      <c r="BA30" s="321"/>
      <c r="BB30" s="321"/>
      <c r="BC30" s="321"/>
      <c r="BD30" s="321"/>
      <c r="BE30" s="321"/>
      <c r="BF30" s="321"/>
      <c r="BG30" s="321"/>
      <c r="BH30" s="321"/>
      <c r="BI30" s="321"/>
      <c r="BJ30" s="321"/>
      <c r="BK30" s="321"/>
      <c r="BL30" s="321"/>
      <c r="BM30" s="321"/>
      <c r="BN30" s="321"/>
      <c r="BO30" s="321"/>
      <c r="BP30" s="321"/>
      <c r="BQ30" s="321"/>
      <c r="BR30" s="321"/>
      <c r="BS30" s="321"/>
      <c r="BT30" s="321"/>
      <c r="BU30" s="321"/>
      <c r="BV30" s="321"/>
      <c r="BW30" s="321"/>
      <c r="BX30" s="321"/>
      <c r="BY30" s="321"/>
      <c r="BZ30" s="321"/>
      <c r="CA30" s="321"/>
      <c r="CB30" s="321"/>
      <c r="CC30" s="321"/>
      <c r="CD30" s="321"/>
      <c r="CE30" s="321"/>
      <c r="CF30" s="321"/>
      <c r="CG30" s="321"/>
      <c r="CH30" s="321"/>
      <c r="CI30" s="321"/>
      <c r="CJ30" s="321"/>
      <c r="CK30" s="321"/>
      <c r="CL30" s="321"/>
      <c r="CM30" s="321"/>
      <c r="CN30" s="321"/>
      <c r="CO30" s="321"/>
      <c r="CP30" s="321"/>
      <c r="CQ30" s="321"/>
      <c r="CR30" s="321"/>
      <c r="CS30" s="321"/>
      <c r="CT30" s="321"/>
      <c r="CU30" s="321"/>
      <c r="CV30" s="321"/>
      <c r="CW30" s="321"/>
      <c r="CX30" s="321"/>
      <c r="CY30" s="321"/>
      <c r="CZ30" s="321"/>
      <c r="DA30" s="321"/>
      <c r="DB30" s="321"/>
    </row>
    <row r="31" spans="1:112" ht="12" customHeight="1" x14ac:dyDescent="0.3">
      <c r="A31" s="315" t="s">
        <v>271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315"/>
      <c r="O31" s="315"/>
      <c r="P31" s="315"/>
      <c r="Q31" s="315"/>
      <c r="R31" s="315"/>
      <c r="S31" s="315"/>
      <c r="T31" s="315"/>
      <c r="U31" s="315"/>
      <c r="V31" s="315"/>
      <c r="W31" s="315"/>
      <c r="X31" s="315"/>
      <c r="Y31" s="315"/>
      <c r="Z31" s="315"/>
      <c r="AA31" s="315"/>
      <c r="AB31" s="315"/>
      <c r="AC31" s="315"/>
      <c r="AD31" s="315"/>
      <c r="AE31" s="315"/>
      <c r="AF31" s="315"/>
      <c r="AG31" s="315"/>
      <c r="AH31" s="315"/>
      <c r="AI31" s="315"/>
      <c r="AJ31" s="315"/>
      <c r="AK31" s="315"/>
      <c r="AL31" s="315"/>
      <c r="AM31" s="315"/>
      <c r="AN31" s="315"/>
      <c r="AO31" s="315"/>
      <c r="AP31" s="315"/>
      <c r="AQ31" s="315"/>
      <c r="AR31" s="315"/>
      <c r="AS31" s="315"/>
      <c r="AT31" s="315"/>
      <c r="AU31" s="315"/>
      <c r="AV31" s="315"/>
      <c r="AW31" s="315"/>
      <c r="AX31" s="315"/>
      <c r="AY31" s="315"/>
      <c r="AZ31" s="315"/>
      <c r="BA31" s="315"/>
      <c r="BB31" s="315"/>
      <c r="BC31" s="315"/>
      <c r="BD31" s="315"/>
      <c r="BE31" s="315"/>
      <c r="BF31" s="315"/>
      <c r="BG31" s="315"/>
      <c r="BH31" s="315"/>
      <c r="BI31" s="315"/>
      <c r="BJ31" s="315"/>
      <c r="BK31" s="315"/>
      <c r="BL31" s="315"/>
      <c r="BM31" s="315"/>
      <c r="BN31" s="315"/>
      <c r="BO31" s="315"/>
      <c r="BP31" s="315"/>
      <c r="BQ31" s="315"/>
      <c r="BR31" s="315"/>
      <c r="BS31" s="315"/>
      <c r="BT31" s="315"/>
      <c r="BU31" s="315"/>
      <c r="BV31" s="315"/>
      <c r="BW31" s="315"/>
      <c r="BX31" s="315"/>
      <c r="BY31" s="315"/>
      <c r="BZ31" s="315"/>
      <c r="CA31" s="315"/>
      <c r="CB31" s="315"/>
      <c r="CC31" s="315"/>
      <c r="CD31" s="315"/>
      <c r="CE31" s="315"/>
      <c r="CF31" s="315"/>
      <c r="CG31" s="315"/>
      <c r="CH31" s="315"/>
      <c r="CI31" s="315"/>
      <c r="CJ31" s="315"/>
      <c r="CK31" s="315"/>
      <c r="CL31" s="315"/>
      <c r="CM31" s="315"/>
      <c r="CN31" s="315"/>
      <c r="CO31" s="315"/>
      <c r="CP31" s="315"/>
      <c r="CQ31" s="315"/>
      <c r="CR31" s="315"/>
      <c r="CS31" s="315"/>
      <c r="CT31" s="315"/>
      <c r="CU31" s="315"/>
      <c r="CV31" s="315"/>
      <c r="CW31" s="315"/>
      <c r="CX31" s="315"/>
      <c r="CY31" s="315"/>
      <c r="CZ31" s="315"/>
      <c r="DA31" s="315"/>
      <c r="DB31" s="315"/>
    </row>
    <row r="32" spans="1:112" ht="33" customHeight="1" x14ac:dyDescent="0.3">
      <c r="A32" s="341" t="s">
        <v>391</v>
      </c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  <c r="O32" s="341"/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341"/>
      <c r="AB32" s="341"/>
      <c r="AC32" s="341"/>
      <c r="AD32" s="341"/>
      <c r="AE32" s="341"/>
      <c r="AF32" s="341"/>
      <c r="AG32" s="341"/>
      <c r="AH32" s="341"/>
      <c r="AI32" s="341"/>
      <c r="AJ32" s="341"/>
      <c r="AK32" s="341"/>
      <c r="AL32" s="341"/>
      <c r="AM32" s="341"/>
      <c r="AN32" s="341"/>
      <c r="AO32" s="341"/>
      <c r="AP32" s="341"/>
      <c r="AQ32" s="341"/>
      <c r="AR32" s="341"/>
      <c r="AS32" s="341"/>
      <c r="AT32" s="341"/>
      <c r="AU32" s="341"/>
      <c r="AV32" s="341"/>
      <c r="AW32" s="341"/>
      <c r="AX32" s="341"/>
      <c r="AY32" s="341"/>
      <c r="AZ32" s="341"/>
      <c r="BA32" s="341"/>
      <c r="BB32" s="341"/>
      <c r="BC32" s="341"/>
      <c r="BD32" s="341"/>
      <c r="BE32" s="341"/>
      <c r="BF32" s="341"/>
      <c r="BG32" s="341"/>
      <c r="BH32" s="341"/>
      <c r="BI32" s="341"/>
      <c r="BJ32" s="341"/>
      <c r="BK32" s="341"/>
      <c r="BL32" s="341"/>
      <c r="BM32" s="341"/>
      <c r="BN32" s="341"/>
      <c r="BO32" s="341"/>
      <c r="BP32" s="341"/>
      <c r="BQ32" s="341"/>
      <c r="BR32" s="341"/>
      <c r="BS32" s="341"/>
      <c r="BT32" s="341"/>
      <c r="BU32" s="341"/>
      <c r="BV32" s="341"/>
      <c r="BW32" s="341"/>
      <c r="BX32" s="341"/>
      <c r="BY32" s="341"/>
      <c r="BZ32" s="341"/>
      <c r="CA32" s="341"/>
      <c r="CB32" s="341"/>
      <c r="CC32" s="341"/>
      <c r="CD32" s="341"/>
      <c r="CE32" s="341"/>
      <c r="CF32" s="341"/>
      <c r="CG32" s="341"/>
      <c r="CH32" s="341"/>
      <c r="CI32" s="341"/>
      <c r="CJ32" s="341"/>
      <c r="CK32" s="341"/>
      <c r="CL32" s="341"/>
      <c r="CM32" s="341"/>
      <c r="CN32" s="341"/>
      <c r="CO32" s="341"/>
      <c r="CP32" s="341"/>
      <c r="CQ32" s="341"/>
      <c r="CR32" s="341"/>
      <c r="CS32" s="341"/>
      <c r="CT32" s="341"/>
      <c r="CU32" s="341"/>
      <c r="CV32" s="341"/>
      <c r="CW32" s="341"/>
      <c r="CX32" s="341"/>
      <c r="CY32" s="341"/>
      <c r="CZ32" s="341"/>
      <c r="DA32" s="341"/>
      <c r="DB32" s="341"/>
    </row>
    <row r="33" spans="1:112" ht="15.6" x14ac:dyDescent="0.3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1"/>
      <c r="M33" s="321"/>
      <c r="N33" s="321"/>
      <c r="O33" s="321"/>
      <c r="P33" s="321"/>
      <c r="Q33" s="321"/>
      <c r="R33" s="321"/>
      <c r="S33" s="321"/>
      <c r="T33" s="321"/>
      <c r="U33" s="321"/>
      <c r="V33" s="321"/>
      <c r="W33" s="321"/>
      <c r="X33" s="321"/>
      <c r="Y33" s="321"/>
      <c r="Z33" s="321"/>
      <c r="AA33" s="321"/>
      <c r="AB33" s="321"/>
      <c r="AC33" s="321"/>
      <c r="AD33" s="321"/>
      <c r="AE33" s="321"/>
      <c r="AF33" s="321"/>
      <c r="AG33" s="321"/>
      <c r="AH33" s="321"/>
      <c r="AI33" s="321"/>
      <c r="AJ33" s="321"/>
      <c r="AK33" s="321"/>
      <c r="AL33" s="321"/>
      <c r="AM33" s="321"/>
      <c r="AN33" s="321"/>
      <c r="AO33" s="321"/>
      <c r="AP33" s="321"/>
      <c r="AQ33" s="321"/>
      <c r="AR33" s="321"/>
      <c r="AS33" s="321"/>
      <c r="AT33" s="321"/>
      <c r="AU33" s="321"/>
      <c r="AV33" s="321"/>
      <c r="AW33" s="321"/>
      <c r="AX33" s="321"/>
      <c r="AY33" s="321"/>
      <c r="AZ33" s="321"/>
      <c r="BA33" s="321"/>
      <c r="BB33" s="321"/>
      <c r="BC33" s="321"/>
      <c r="BD33" s="321"/>
      <c r="BE33" s="321"/>
      <c r="BF33" s="321"/>
      <c r="BG33" s="321"/>
      <c r="BH33" s="321"/>
      <c r="BI33" s="321"/>
      <c r="BJ33" s="321"/>
      <c r="BK33" s="321"/>
      <c r="BL33" s="321"/>
      <c r="BM33" s="321"/>
      <c r="BN33" s="321"/>
      <c r="BO33" s="321"/>
      <c r="BP33" s="321"/>
      <c r="BQ33" s="321"/>
      <c r="BR33" s="321"/>
      <c r="BS33" s="321"/>
      <c r="BT33" s="321"/>
      <c r="BU33" s="321"/>
      <c r="BV33" s="321"/>
      <c r="BW33" s="321"/>
      <c r="BX33" s="321"/>
      <c r="BY33" s="321"/>
      <c r="BZ33" s="321"/>
      <c r="CA33" s="321"/>
      <c r="CB33" s="321"/>
      <c r="CC33" s="321"/>
      <c r="CD33" s="321"/>
      <c r="CE33" s="321"/>
      <c r="CF33" s="321"/>
      <c r="CG33" s="321"/>
      <c r="CH33" s="321"/>
      <c r="CI33" s="321"/>
      <c r="CJ33" s="321"/>
      <c r="CK33" s="321"/>
      <c r="CL33" s="321"/>
      <c r="CM33" s="321"/>
      <c r="CN33" s="321"/>
      <c r="CO33" s="321"/>
      <c r="CP33" s="321"/>
      <c r="CQ33" s="321"/>
      <c r="CR33" s="321"/>
      <c r="CS33" s="321"/>
      <c r="CT33" s="321"/>
      <c r="CU33" s="321"/>
      <c r="CV33" s="321"/>
      <c r="CW33" s="321"/>
      <c r="CX33" s="321"/>
      <c r="CY33" s="321"/>
      <c r="CZ33" s="321"/>
      <c r="DA33" s="321"/>
      <c r="DB33" s="321"/>
    </row>
    <row r="34" spans="1:112" ht="19.5" customHeight="1" x14ac:dyDescent="0.3">
      <c r="A34" s="342" t="s">
        <v>272</v>
      </c>
      <c r="B34" s="342"/>
      <c r="C34" s="342"/>
      <c r="D34" s="342"/>
      <c r="E34" s="342"/>
      <c r="F34" s="342"/>
      <c r="G34" s="342"/>
      <c r="H34" s="342"/>
      <c r="I34" s="342"/>
      <c r="J34" s="342"/>
      <c r="K34" s="342"/>
      <c r="L34" s="342"/>
      <c r="M34" s="342"/>
      <c r="N34" s="342"/>
      <c r="O34" s="342"/>
      <c r="P34" s="342"/>
      <c r="Q34" s="342"/>
      <c r="R34" s="342"/>
      <c r="S34" s="342"/>
      <c r="T34" s="342"/>
      <c r="U34" s="342"/>
      <c r="V34" s="342"/>
      <c r="W34" s="342"/>
      <c r="X34" s="342"/>
      <c r="Y34" s="342"/>
      <c r="Z34" s="342"/>
      <c r="AA34" s="342"/>
      <c r="AB34" s="342"/>
      <c r="AC34" s="342"/>
      <c r="AD34" s="342"/>
      <c r="AE34" s="342"/>
      <c r="AF34" s="342"/>
      <c r="AG34" s="342"/>
      <c r="AH34" s="342"/>
      <c r="AI34" s="342"/>
      <c r="AJ34" s="342"/>
      <c r="AK34" s="342"/>
      <c r="AL34" s="342"/>
      <c r="AM34" s="342"/>
      <c r="AN34" s="342"/>
      <c r="AO34" s="342"/>
      <c r="AP34" s="342"/>
      <c r="AQ34" s="342"/>
      <c r="AR34" s="342"/>
      <c r="AS34" s="342"/>
      <c r="AT34" s="342"/>
      <c r="AU34" s="342"/>
      <c r="AV34" s="342"/>
      <c r="AW34" s="342"/>
      <c r="AX34" s="342"/>
      <c r="AY34" s="342"/>
      <c r="AZ34" s="342"/>
      <c r="BA34" s="342"/>
      <c r="BB34" s="342"/>
      <c r="BC34" s="342"/>
      <c r="BD34" s="342"/>
      <c r="BE34" s="342"/>
      <c r="BF34" s="342"/>
      <c r="BG34" s="342"/>
      <c r="BH34" s="342"/>
      <c r="BI34" s="342"/>
      <c r="BJ34" s="342"/>
      <c r="BK34" s="342"/>
      <c r="BL34" s="342"/>
      <c r="BM34" s="342"/>
      <c r="BN34" s="342"/>
      <c r="BO34" s="342"/>
      <c r="BP34" s="342"/>
      <c r="BQ34" s="342"/>
      <c r="BR34" s="342"/>
      <c r="BS34" s="342"/>
      <c r="BT34" s="342"/>
      <c r="BU34" s="342"/>
      <c r="BV34" s="342"/>
      <c r="BW34" s="342"/>
      <c r="BX34" s="342"/>
      <c r="BY34" s="342"/>
      <c r="BZ34" s="342"/>
      <c r="CA34" s="342"/>
      <c r="CB34" s="342"/>
      <c r="CC34" s="342"/>
      <c r="CD34" s="342"/>
      <c r="CE34" s="342"/>
      <c r="CF34" s="342"/>
      <c r="CG34" s="342"/>
      <c r="CH34" s="342"/>
      <c r="CI34" s="342"/>
      <c r="CJ34" s="342"/>
      <c r="CK34" s="342"/>
      <c r="CL34" s="342"/>
      <c r="CM34" s="342"/>
      <c r="CN34" s="342"/>
      <c r="CO34" s="342"/>
      <c r="CP34" s="342"/>
      <c r="CQ34" s="342"/>
      <c r="CR34" s="342"/>
      <c r="CS34" s="342"/>
      <c r="CT34" s="342"/>
      <c r="CU34" s="342"/>
      <c r="CV34" s="342"/>
      <c r="CW34" s="342"/>
      <c r="CX34" s="342"/>
      <c r="CY34" s="342"/>
      <c r="CZ34" s="342"/>
      <c r="DA34" s="342"/>
      <c r="DB34" s="342"/>
    </row>
    <row r="35" spans="1:112" ht="15.6" x14ac:dyDescent="0.3">
      <c r="A35" s="341" t="s">
        <v>273</v>
      </c>
      <c r="B35" s="341"/>
      <c r="C35" s="341"/>
      <c r="D35" s="341"/>
      <c r="E35" s="341"/>
      <c r="F35" s="341"/>
      <c r="G35" s="341"/>
      <c r="H35" s="341"/>
      <c r="I35" s="341"/>
      <c r="J35" s="341"/>
      <c r="K35" s="341"/>
      <c r="L35" s="341"/>
      <c r="M35" s="341"/>
      <c r="N35" s="341"/>
      <c r="O35" s="341"/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  <c r="AA35" s="341"/>
      <c r="AB35" s="341"/>
      <c r="AC35" s="341"/>
      <c r="AD35" s="341"/>
      <c r="AE35" s="341"/>
      <c r="AF35" s="341"/>
      <c r="AG35" s="341"/>
      <c r="AH35" s="341"/>
      <c r="AI35" s="341"/>
      <c r="AJ35" s="341"/>
      <c r="AK35" s="341"/>
      <c r="AL35" s="341"/>
      <c r="AM35" s="341"/>
      <c r="AN35" s="341"/>
      <c r="AO35" s="341"/>
      <c r="AP35" s="341"/>
      <c r="AQ35" s="341"/>
      <c r="AR35" s="341"/>
      <c r="AS35" s="341"/>
      <c r="AT35" s="341"/>
      <c r="AU35" s="341"/>
      <c r="AV35" s="341"/>
      <c r="AW35" s="341"/>
      <c r="AX35" s="341"/>
      <c r="AY35" s="341"/>
      <c r="AZ35" s="341"/>
      <c r="BA35" s="341"/>
      <c r="BB35" s="341"/>
      <c r="BC35" s="341"/>
      <c r="BD35" s="341"/>
      <c r="BE35" s="341"/>
      <c r="BF35" s="341"/>
      <c r="BG35" s="341"/>
      <c r="BH35" s="341"/>
      <c r="BI35" s="341"/>
      <c r="BJ35" s="341"/>
      <c r="BK35" s="341"/>
      <c r="BL35" s="341"/>
      <c r="BM35" s="341"/>
      <c r="BN35" s="341"/>
      <c r="BO35" s="341"/>
      <c r="BP35" s="341"/>
      <c r="BQ35" s="341"/>
      <c r="BR35" s="341"/>
      <c r="BS35" s="341"/>
      <c r="BT35" s="341"/>
      <c r="BU35" s="341"/>
      <c r="BV35" s="341"/>
      <c r="BW35" s="341"/>
      <c r="BX35" s="341"/>
      <c r="BY35" s="341"/>
      <c r="BZ35" s="341"/>
      <c r="CA35" s="341"/>
      <c r="CB35" s="341"/>
      <c r="CC35" s="341"/>
      <c r="CD35" s="341"/>
      <c r="CE35" s="341"/>
      <c r="CF35" s="341"/>
      <c r="CG35" s="341"/>
      <c r="CH35" s="341"/>
      <c r="CI35" s="341"/>
      <c r="CJ35" s="341"/>
      <c r="CK35" s="341"/>
      <c r="CL35" s="341"/>
      <c r="CM35" s="341"/>
      <c r="CN35" s="341"/>
      <c r="CO35" s="341"/>
      <c r="CP35" s="341"/>
      <c r="CQ35" s="341"/>
      <c r="CR35" s="341"/>
      <c r="CS35" s="341"/>
      <c r="CT35" s="341"/>
      <c r="CU35" s="341"/>
      <c r="CV35" s="341"/>
      <c r="CW35" s="341"/>
      <c r="CX35" s="341"/>
      <c r="CY35" s="341"/>
      <c r="CZ35" s="341"/>
      <c r="DA35" s="341"/>
      <c r="DB35" s="341"/>
    </row>
    <row r="36" spans="1:112" ht="15.6" x14ac:dyDescent="0.3">
      <c r="A36" s="321"/>
      <c r="B36" s="321"/>
      <c r="C36" s="321"/>
      <c r="D36" s="321"/>
      <c r="E36" s="321"/>
      <c r="F36" s="321"/>
      <c r="G36" s="321"/>
      <c r="H36" s="321"/>
      <c r="I36" s="321"/>
      <c r="J36" s="321"/>
      <c r="K36" s="321"/>
      <c r="L36" s="321"/>
      <c r="M36" s="321"/>
      <c r="N36" s="321"/>
      <c r="O36" s="321"/>
      <c r="P36" s="321"/>
      <c r="Q36" s="321"/>
      <c r="R36" s="321"/>
      <c r="S36" s="321"/>
      <c r="T36" s="321"/>
      <c r="U36" s="321"/>
      <c r="V36" s="321"/>
      <c r="W36" s="321"/>
      <c r="X36" s="321"/>
      <c r="Y36" s="321"/>
      <c r="Z36" s="321"/>
      <c r="AA36" s="321"/>
      <c r="AB36" s="321"/>
      <c r="AC36" s="321"/>
      <c r="AD36" s="321"/>
      <c r="AE36" s="321"/>
      <c r="AF36" s="321"/>
      <c r="AG36" s="321"/>
      <c r="AH36" s="321"/>
      <c r="AI36" s="321"/>
      <c r="AJ36" s="321"/>
      <c r="AK36" s="321"/>
      <c r="AL36" s="321"/>
      <c r="AM36" s="321"/>
      <c r="AN36" s="321"/>
      <c r="AO36" s="321"/>
      <c r="AP36" s="321"/>
      <c r="AQ36" s="321"/>
      <c r="AR36" s="321"/>
      <c r="AS36" s="321"/>
      <c r="AT36" s="321"/>
      <c r="AU36" s="321"/>
      <c r="AV36" s="321"/>
      <c r="AW36" s="321"/>
      <c r="AX36" s="321"/>
      <c r="AY36" s="321"/>
      <c r="AZ36" s="321"/>
      <c r="BA36" s="321"/>
      <c r="BB36" s="321"/>
      <c r="BC36" s="321"/>
      <c r="BD36" s="321"/>
      <c r="BE36" s="321"/>
      <c r="BF36" s="321"/>
      <c r="BG36" s="321"/>
      <c r="BH36" s="321"/>
      <c r="BI36" s="321"/>
      <c r="BJ36" s="321"/>
      <c r="BK36" s="321"/>
      <c r="BL36" s="321"/>
      <c r="BM36" s="321"/>
      <c r="BN36" s="321"/>
      <c r="BO36" s="321"/>
      <c r="BP36" s="321"/>
      <c r="BQ36" s="321"/>
      <c r="BR36" s="321"/>
      <c r="BS36" s="321"/>
      <c r="BT36" s="321"/>
      <c r="BU36" s="321"/>
      <c r="BV36" s="321"/>
      <c r="BW36" s="321"/>
      <c r="BX36" s="321"/>
      <c r="BY36" s="321"/>
      <c r="BZ36" s="321"/>
      <c r="CA36" s="321"/>
      <c r="CB36" s="321"/>
      <c r="CC36" s="321"/>
      <c r="CD36" s="321"/>
      <c r="CE36" s="321"/>
      <c r="CF36" s="321"/>
      <c r="CG36" s="321"/>
      <c r="CH36" s="321"/>
      <c r="CI36" s="321"/>
      <c r="CJ36" s="321"/>
      <c r="CK36" s="321"/>
      <c r="CL36" s="321"/>
      <c r="CM36" s="321"/>
      <c r="CN36" s="321"/>
      <c r="CO36" s="321"/>
      <c r="CP36" s="321"/>
      <c r="CQ36" s="321"/>
      <c r="CR36" s="321"/>
      <c r="CS36" s="321"/>
      <c r="CT36" s="321"/>
      <c r="CU36" s="321"/>
      <c r="CV36" s="321"/>
      <c r="CW36" s="321"/>
      <c r="CX36" s="321"/>
      <c r="CY36" s="321"/>
      <c r="CZ36" s="321"/>
      <c r="DA36" s="321"/>
      <c r="DB36" s="321"/>
    </row>
    <row r="37" spans="1:112" ht="67.5" customHeight="1" x14ac:dyDescent="0.3">
      <c r="A37" s="341" t="s">
        <v>274</v>
      </c>
      <c r="B37" s="341"/>
      <c r="C37" s="341"/>
      <c r="D37" s="341"/>
      <c r="E37" s="341"/>
      <c r="F37" s="341"/>
      <c r="G37" s="341"/>
      <c r="H37" s="341"/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41"/>
      <c r="AN37" s="341"/>
      <c r="AO37" s="341"/>
      <c r="AP37" s="341"/>
      <c r="AQ37" s="341"/>
      <c r="AR37" s="341"/>
      <c r="AS37" s="341"/>
      <c r="AT37" s="341"/>
      <c r="AU37" s="341"/>
      <c r="AV37" s="341"/>
      <c r="AW37" s="341"/>
      <c r="AX37" s="341"/>
      <c r="AY37" s="341"/>
      <c r="AZ37" s="341"/>
      <c r="BA37" s="341"/>
      <c r="BB37" s="341"/>
      <c r="BC37" s="341"/>
      <c r="BD37" s="341"/>
      <c r="BE37" s="341"/>
      <c r="BF37" s="341"/>
      <c r="BG37" s="341"/>
      <c r="BH37" s="341"/>
      <c r="BI37" s="341"/>
      <c r="BJ37" s="341"/>
      <c r="BK37" s="341"/>
      <c r="BL37" s="341"/>
      <c r="BM37" s="341"/>
      <c r="BN37" s="341"/>
      <c r="BO37" s="341"/>
      <c r="BP37" s="341"/>
      <c r="BQ37" s="341"/>
      <c r="BR37" s="341"/>
      <c r="BS37" s="341"/>
      <c r="BT37" s="341"/>
      <c r="BU37" s="341"/>
      <c r="BV37" s="341"/>
      <c r="BW37" s="341"/>
      <c r="BX37" s="341"/>
      <c r="BY37" s="341"/>
      <c r="BZ37" s="341"/>
      <c r="CA37" s="341"/>
      <c r="CB37" s="341"/>
      <c r="CC37" s="341"/>
      <c r="CD37" s="341"/>
      <c r="CE37" s="341"/>
      <c r="CF37" s="341"/>
      <c r="CG37" s="341"/>
      <c r="CH37" s="341"/>
      <c r="CI37" s="341"/>
      <c r="CJ37" s="341"/>
      <c r="CK37" s="341"/>
      <c r="CL37" s="341"/>
      <c r="CM37" s="341"/>
      <c r="CN37" s="341"/>
      <c r="CO37" s="341"/>
      <c r="CP37" s="341"/>
      <c r="CQ37" s="341"/>
      <c r="CR37" s="341"/>
      <c r="CS37" s="341"/>
      <c r="CT37" s="341"/>
      <c r="CU37" s="341"/>
      <c r="CV37" s="341"/>
      <c r="CW37" s="341"/>
      <c r="CX37" s="341"/>
      <c r="CY37" s="341"/>
      <c r="CZ37" s="341"/>
      <c r="DA37" s="341"/>
      <c r="DB37" s="341"/>
    </row>
    <row r="38" spans="1:112" ht="15.6" x14ac:dyDescent="0.3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144"/>
      <c r="BA38" s="144"/>
      <c r="BB38" s="144"/>
      <c r="BC38" s="144"/>
      <c r="BD38" s="144"/>
      <c r="BE38" s="144"/>
      <c r="BF38" s="144"/>
      <c r="BG38" s="144"/>
      <c r="BH38" s="144"/>
      <c r="BI38" s="144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/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  <c r="CT38" s="144"/>
      <c r="CU38" s="144"/>
      <c r="CV38" s="144"/>
      <c r="CW38" s="144"/>
      <c r="CX38" s="144"/>
      <c r="CY38" s="144"/>
      <c r="CZ38" s="144"/>
      <c r="DA38" s="144"/>
      <c r="DB38" s="144"/>
    </row>
    <row r="39" spans="1:112" ht="15.6" x14ac:dyDescent="0.3">
      <c r="A39" s="120" t="s">
        <v>275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  <c r="BY39" s="144"/>
      <c r="BZ39" s="144"/>
      <c r="CA39" s="144"/>
      <c r="CB39" s="144"/>
      <c r="CC39" s="144"/>
      <c r="CD39" s="144"/>
      <c r="CE39" s="144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4"/>
      <c r="CQ39" s="144"/>
      <c r="CR39" s="144"/>
      <c r="CS39" s="144"/>
      <c r="CT39" s="144"/>
      <c r="CU39" s="144"/>
      <c r="CV39" s="144"/>
      <c r="CW39" s="144"/>
      <c r="CX39" s="144"/>
      <c r="CY39" s="144"/>
      <c r="CZ39" s="144"/>
      <c r="DA39" s="144"/>
      <c r="DB39" s="144"/>
    </row>
    <row r="40" spans="1:112" ht="69" customHeight="1" x14ac:dyDescent="0.3">
      <c r="A40" s="341" t="s">
        <v>276</v>
      </c>
      <c r="B40" s="341"/>
      <c r="C40" s="341"/>
      <c r="D40" s="341"/>
      <c r="E40" s="341"/>
      <c r="F40" s="341"/>
      <c r="G40" s="341"/>
      <c r="H40" s="341"/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1"/>
      <c r="T40" s="341"/>
      <c r="U40" s="341"/>
      <c r="V40" s="341"/>
      <c r="W40" s="341"/>
      <c r="X40" s="341"/>
      <c r="Y40" s="341"/>
      <c r="Z40" s="341"/>
      <c r="AA40" s="341"/>
      <c r="AB40" s="341"/>
      <c r="AC40" s="341"/>
      <c r="AD40" s="341"/>
      <c r="AE40" s="341"/>
      <c r="AF40" s="341"/>
      <c r="AG40" s="341"/>
      <c r="AH40" s="341"/>
      <c r="AI40" s="341"/>
      <c r="AJ40" s="341"/>
      <c r="AK40" s="341"/>
      <c r="AL40" s="341"/>
      <c r="AM40" s="341"/>
      <c r="AN40" s="341"/>
      <c r="AO40" s="341"/>
      <c r="AP40" s="341"/>
      <c r="AQ40" s="341"/>
      <c r="AR40" s="341"/>
      <c r="AS40" s="341"/>
      <c r="AT40" s="341"/>
      <c r="AU40" s="341"/>
      <c r="AV40" s="341"/>
      <c r="AW40" s="341"/>
      <c r="AX40" s="341"/>
      <c r="AY40" s="341"/>
      <c r="AZ40" s="341"/>
      <c r="BA40" s="341"/>
      <c r="BB40" s="341"/>
      <c r="BC40" s="341"/>
      <c r="BD40" s="341"/>
      <c r="BE40" s="341"/>
      <c r="BF40" s="341"/>
      <c r="BG40" s="341"/>
      <c r="BH40" s="341"/>
      <c r="BI40" s="341"/>
      <c r="BJ40" s="341"/>
      <c r="BK40" s="341"/>
      <c r="BL40" s="341"/>
      <c r="BM40" s="341"/>
      <c r="BN40" s="341"/>
      <c r="BO40" s="341"/>
      <c r="BP40" s="341"/>
      <c r="BQ40" s="341"/>
      <c r="BR40" s="341"/>
      <c r="BS40" s="341"/>
      <c r="BT40" s="341"/>
      <c r="BU40" s="341"/>
      <c r="BV40" s="341"/>
      <c r="BW40" s="341"/>
      <c r="BX40" s="341"/>
      <c r="BY40" s="341"/>
      <c r="BZ40" s="341"/>
      <c r="CA40" s="341"/>
      <c r="CB40" s="341"/>
      <c r="CC40" s="341"/>
      <c r="CD40" s="341"/>
      <c r="CE40" s="341"/>
      <c r="CF40" s="341"/>
      <c r="CG40" s="341"/>
      <c r="CH40" s="341"/>
      <c r="CI40" s="341"/>
      <c r="CJ40" s="341"/>
      <c r="CK40" s="341"/>
      <c r="CL40" s="341"/>
      <c r="CM40" s="341"/>
      <c r="CN40" s="341"/>
      <c r="CO40" s="341"/>
      <c r="CP40" s="341"/>
      <c r="CQ40" s="341"/>
      <c r="CR40" s="341"/>
      <c r="CS40" s="341"/>
      <c r="CT40" s="341"/>
      <c r="CU40" s="341"/>
      <c r="CV40" s="341"/>
      <c r="CW40" s="341"/>
      <c r="CX40" s="341"/>
      <c r="CY40" s="341"/>
      <c r="CZ40" s="341"/>
      <c r="DA40" s="341"/>
      <c r="DB40" s="341"/>
    </row>
    <row r="41" spans="1:112" ht="21.75" customHeight="1" x14ac:dyDescent="0.3">
      <c r="A41" s="341" t="str">
        <f>CONCATENATE("принятым) с ",ФОРМА!B11," для предъявления приёмочной комиссии к приёмке в эксплуатацию.")</f>
        <v>принятым) с 15.11.2024 г. для предъявления приёмочной комиссии к приёмке в эксплуатацию.</v>
      </c>
      <c r="B41" s="341"/>
      <c r="C41" s="341"/>
      <c r="D41" s="341"/>
      <c r="E41" s="341"/>
      <c r="F41" s="341"/>
      <c r="G41" s="341"/>
      <c r="H41" s="341"/>
      <c r="I41" s="341"/>
      <c r="J41" s="341"/>
      <c r="K41" s="341"/>
      <c r="L41" s="341"/>
      <c r="M41" s="341"/>
      <c r="N41" s="341"/>
      <c r="O41" s="341"/>
      <c r="P41" s="341"/>
      <c r="Q41" s="341"/>
      <c r="R41" s="341"/>
      <c r="S41" s="341"/>
      <c r="T41" s="341"/>
      <c r="U41" s="341"/>
      <c r="V41" s="341"/>
      <c r="W41" s="341"/>
      <c r="X41" s="341"/>
      <c r="Y41" s="341"/>
      <c r="Z41" s="341"/>
      <c r="AA41" s="341"/>
      <c r="AB41" s="341"/>
      <c r="AC41" s="341"/>
      <c r="AD41" s="341"/>
      <c r="AE41" s="341"/>
      <c r="AF41" s="341"/>
      <c r="AG41" s="341"/>
      <c r="AH41" s="341"/>
      <c r="AI41" s="341"/>
      <c r="AJ41" s="341"/>
      <c r="AK41" s="341"/>
      <c r="AL41" s="341"/>
      <c r="AM41" s="341"/>
      <c r="AN41" s="341"/>
      <c r="AO41" s="341"/>
      <c r="AP41" s="341"/>
      <c r="AQ41" s="341"/>
      <c r="AR41" s="341"/>
      <c r="AS41" s="341"/>
      <c r="AT41" s="341"/>
      <c r="AU41" s="341"/>
      <c r="AV41" s="341"/>
      <c r="AW41" s="341"/>
      <c r="AX41" s="341"/>
      <c r="AY41" s="341"/>
      <c r="AZ41" s="341"/>
      <c r="BA41" s="341"/>
      <c r="BB41" s="341"/>
      <c r="BC41" s="341"/>
      <c r="BD41" s="341"/>
      <c r="BE41" s="341"/>
      <c r="BF41" s="341"/>
      <c r="BG41" s="341"/>
      <c r="BH41" s="341"/>
      <c r="BI41" s="341"/>
      <c r="BJ41" s="341"/>
      <c r="BK41" s="341"/>
      <c r="BL41" s="341"/>
      <c r="BM41" s="341"/>
      <c r="BN41" s="341"/>
      <c r="BO41" s="341"/>
      <c r="BP41" s="341"/>
      <c r="BQ41" s="341"/>
      <c r="BR41" s="341"/>
      <c r="BS41" s="341"/>
      <c r="BT41" s="341"/>
      <c r="BU41" s="341"/>
      <c r="BV41" s="341"/>
      <c r="BW41" s="341"/>
      <c r="BX41" s="341"/>
      <c r="BY41" s="341"/>
      <c r="BZ41" s="341"/>
      <c r="CA41" s="341"/>
      <c r="CB41" s="341"/>
      <c r="CC41" s="341"/>
      <c r="CD41" s="341"/>
      <c r="CE41" s="341"/>
      <c r="CF41" s="341"/>
      <c r="CG41" s="341"/>
      <c r="CH41" s="341"/>
      <c r="CI41" s="341"/>
      <c r="CJ41" s="341"/>
      <c r="CK41" s="341"/>
      <c r="CL41" s="341"/>
      <c r="CM41" s="341"/>
      <c r="CN41" s="341"/>
      <c r="CO41" s="341"/>
      <c r="CP41" s="341"/>
      <c r="CQ41" s="341"/>
      <c r="CR41" s="341"/>
      <c r="CS41" s="341"/>
      <c r="CT41" s="341"/>
      <c r="CU41" s="341"/>
      <c r="CV41" s="341"/>
      <c r="CW41" s="341"/>
      <c r="CX41" s="341"/>
      <c r="CY41" s="341"/>
      <c r="CZ41" s="341"/>
      <c r="DA41" s="341"/>
      <c r="DB41" s="341"/>
    </row>
    <row r="42" spans="1:112" ht="19.5" customHeight="1" x14ac:dyDescent="0.3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  <c r="CT42" s="144"/>
      <c r="CU42" s="144"/>
      <c r="CV42" s="144"/>
      <c r="CW42" s="144"/>
      <c r="CX42" s="144"/>
      <c r="CY42" s="144"/>
      <c r="CZ42" s="144"/>
      <c r="DA42" s="144"/>
      <c r="DB42" s="144"/>
    </row>
    <row r="43" spans="1:112" ht="69.900000000000006" customHeight="1" x14ac:dyDescent="0.3">
      <c r="A43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  <c r="BD43" s="306"/>
      <c r="BE43" s="306"/>
      <c r="BF43" s="306"/>
      <c r="BG43" s="306"/>
      <c r="BH43" s="306"/>
      <c r="BI43" s="198"/>
      <c r="BJ43" s="198"/>
      <c r="BK43" s="198"/>
      <c r="BL43" s="198"/>
      <c r="BM43" s="198"/>
      <c r="BN43" s="198"/>
      <c r="BO43" s="198"/>
      <c r="BP43" s="198"/>
      <c r="BQ43" s="198"/>
      <c r="BR43" s="198"/>
      <c r="BS43" s="198"/>
      <c r="BT43" s="198"/>
      <c r="BU43" s="198"/>
      <c r="BV43" s="198"/>
      <c r="BW43" s="198"/>
      <c r="BX43" s="198"/>
      <c r="BY43" s="198"/>
      <c r="BZ43" s="198"/>
      <c r="CA43" s="198"/>
      <c r="CB43" s="198"/>
      <c r="CC43" s="198"/>
      <c r="CD43" s="198"/>
      <c r="CE43" s="198"/>
      <c r="CF43" s="198"/>
      <c r="CG43" s="9"/>
      <c r="CH43" s="9"/>
      <c r="CI43" s="9"/>
      <c r="CJ43" s="199" t="str">
        <f>ПОДПИСИ!D5</f>
        <v>С.А. Куропаткин</v>
      </c>
      <c r="CK43" s="199"/>
      <c r="CL43" s="199"/>
      <c r="CM43" s="199"/>
      <c r="CN43" s="199"/>
      <c r="CO43" s="199"/>
      <c r="CP43" s="199"/>
      <c r="CQ43" s="199"/>
      <c r="CR43" s="199"/>
      <c r="CS43" s="199"/>
      <c r="CT43" s="199"/>
      <c r="CU43" s="199"/>
      <c r="CV43" s="199"/>
      <c r="CW43" s="199"/>
      <c r="CX43" s="199"/>
      <c r="CY43" s="199"/>
      <c r="CZ43" s="199"/>
      <c r="DA43" s="199"/>
      <c r="DB43" s="199"/>
      <c r="DH43" s="70"/>
    </row>
    <row r="44" spans="1:112" ht="13.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I44" s="196" t="s">
        <v>7</v>
      </c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1"/>
      <c r="CH44" s="11"/>
      <c r="CI44" s="11"/>
      <c r="CJ44" s="188"/>
      <c r="CK44" s="188"/>
      <c r="CL44" s="188"/>
      <c r="CM44" s="188"/>
      <c r="CN44" s="188"/>
      <c r="CO44" s="188"/>
      <c r="CP44" s="188"/>
      <c r="CQ44" s="188"/>
      <c r="CR44" s="188"/>
      <c r="CS44" s="188"/>
      <c r="CT44" s="188"/>
      <c r="CU44" s="188"/>
      <c r="CV44" s="188"/>
      <c r="CW44" s="188"/>
      <c r="CX44" s="188"/>
      <c r="CY44" s="188"/>
      <c r="CZ44" s="188"/>
      <c r="DA44" s="188"/>
      <c r="DB44" s="188"/>
    </row>
    <row r="45" spans="1:112" ht="69.900000000000006" customHeight="1" x14ac:dyDescent="0.3">
      <c r="A45" s="188" t="str">
        <f>ПОДПИСИ!B8</f>
        <v>Производитель работ ООО «Энергострим»</v>
      </c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  <c r="CB45" s="198"/>
      <c r="CC45" s="198"/>
      <c r="CD45" s="198"/>
      <c r="CE45" s="198"/>
      <c r="CF45" s="198"/>
      <c r="CG45" s="9"/>
      <c r="CH45" s="9"/>
      <c r="CI45" s="9"/>
      <c r="CJ45" s="199" t="str">
        <f>ПОДПИСИ!D8</f>
        <v xml:space="preserve">А.В. Курбатов </v>
      </c>
      <c r="CK45" s="199"/>
      <c r="CL45" s="199"/>
      <c r="CM45" s="199"/>
      <c r="CN45" s="199"/>
      <c r="CO45" s="199"/>
      <c r="CP45" s="199"/>
      <c r="CQ45" s="199"/>
      <c r="CR45" s="199"/>
      <c r="CS45" s="199"/>
      <c r="CT45" s="199"/>
      <c r="CU45" s="199"/>
      <c r="CV45" s="199"/>
      <c r="CW45" s="199"/>
      <c r="CX45" s="199"/>
      <c r="CY45" s="199"/>
      <c r="CZ45" s="199"/>
      <c r="DA45" s="199"/>
      <c r="DB45" s="199"/>
      <c r="DH45" s="70"/>
    </row>
    <row r="46" spans="1:112" ht="12.7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96" t="s">
        <v>7</v>
      </c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1"/>
      <c r="CH46" s="11"/>
      <c r="CI46" s="11"/>
      <c r="CJ46" s="188"/>
      <c r="CK46" s="188"/>
      <c r="CL46" s="188"/>
      <c r="CM46" s="188"/>
      <c r="CN46" s="188"/>
      <c r="CO46" s="188"/>
      <c r="CP46" s="188"/>
      <c r="CQ46" s="188"/>
      <c r="CR46" s="188"/>
      <c r="CS46" s="188"/>
      <c r="CT46" s="188"/>
      <c r="CU46" s="188"/>
      <c r="CV46" s="188"/>
      <c r="CW46" s="188"/>
      <c r="CX46" s="188"/>
      <c r="CY46" s="188"/>
      <c r="CZ46" s="188"/>
      <c r="DA46" s="188"/>
      <c r="DB46" s="188"/>
      <c r="DH46" s="70"/>
    </row>
    <row r="47" spans="1:112" ht="69.900000000000006" customHeight="1" x14ac:dyDescent="0.3">
      <c r="A47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7" s="306"/>
      <c r="C47" s="306"/>
      <c r="D47" s="306"/>
      <c r="E47" s="306"/>
      <c r="F47" s="306"/>
      <c r="G47" s="306"/>
      <c r="H47" s="306"/>
      <c r="I47" s="306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  <c r="AA47" s="306"/>
      <c r="AB47" s="306"/>
      <c r="AC47" s="30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  <c r="BD47" s="306"/>
      <c r="BE47" s="306"/>
      <c r="BF47" s="306"/>
      <c r="BG47" s="306"/>
      <c r="BH47" s="306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198"/>
      <c r="BU47" s="198"/>
      <c r="BV47" s="198"/>
      <c r="BW47" s="198"/>
      <c r="BX47" s="198"/>
      <c r="BY47" s="198"/>
      <c r="BZ47" s="198"/>
      <c r="CA47" s="198"/>
      <c r="CB47" s="198"/>
      <c r="CC47" s="198"/>
      <c r="CD47" s="198"/>
      <c r="CE47" s="198"/>
      <c r="CF47" s="198"/>
      <c r="CG47" s="16"/>
      <c r="CH47" s="16"/>
      <c r="CI47" s="16"/>
      <c r="CJ47" s="199" t="str">
        <f>ПОДПИСИ!D7</f>
        <v>А.Б. Казанцев</v>
      </c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  <c r="CV47" s="199"/>
      <c r="CW47" s="199"/>
      <c r="CX47" s="199"/>
      <c r="CY47" s="199"/>
      <c r="CZ47" s="199"/>
      <c r="DA47" s="199"/>
      <c r="DB47" s="199"/>
      <c r="DH47" s="70"/>
    </row>
    <row r="48" spans="1:112" ht="13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196" t="s">
        <v>7</v>
      </c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1"/>
      <c r="CH48" s="11"/>
      <c r="CI48" s="11"/>
      <c r="CJ48" s="202"/>
      <c r="CK48" s="202"/>
      <c r="CL48" s="202"/>
      <c r="CM48" s="202"/>
      <c r="CN48" s="202"/>
      <c r="CO48" s="202"/>
      <c r="CP48" s="202"/>
      <c r="CQ48" s="202"/>
      <c r="CR48" s="202"/>
      <c r="CS48" s="202"/>
      <c r="CT48" s="202"/>
      <c r="CU48" s="202"/>
      <c r="CV48" s="202"/>
      <c r="CW48" s="202"/>
      <c r="CX48" s="202"/>
      <c r="CY48" s="202"/>
      <c r="CZ48" s="202"/>
      <c r="DA48" s="202"/>
      <c r="DB48" s="202"/>
      <c r="DH48" s="70"/>
    </row>
    <row r="49" spans="1:112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H49" s="70"/>
    </row>
    <row r="50" spans="1:112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H50" s="70"/>
    </row>
  </sheetData>
  <mergeCells count="50">
    <mergeCell ref="A19:DB19"/>
    <mergeCell ref="A21:DB21"/>
    <mergeCell ref="A22:DB22"/>
    <mergeCell ref="A24:DB24"/>
    <mergeCell ref="A14:DB14"/>
    <mergeCell ref="A16:DB16"/>
    <mergeCell ref="A18:DB18"/>
    <mergeCell ref="A32:DB32"/>
    <mergeCell ref="A34:DB34"/>
    <mergeCell ref="A35:DB35"/>
    <mergeCell ref="A25:DB25"/>
    <mergeCell ref="A27:DB27"/>
    <mergeCell ref="A29:DB29"/>
    <mergeCell ref="A30:DB30"/>
    <mergeCell ref="A31:DB31"/>
    <mergeCell ref="A37:DB37"/>
    <mergeCell ref="A40:DB40"/>
    <mergeCell ref="A33:DB33"/>
    <mergeCell ref="A36:DB36"/>
    <mergeCell ref="A41:DB41"/>
    <mergeCell ref="BI48:CF48"/>
    <mergeCell ref="CJ48:DB48"/>
    <mergeCell ref="A45:BH45"/>
    <mergeCell ref="BI45:CF45"/>
    <mergeCell ref="CJ45:DB45"/>
    <mergeCell ref="BI46:CF46"/>
    <mergeCell ref="CJ46:DB46"/>
    <mergeCell ref="A47:BH47"/>
    <mergeCell ref="BI47:CF47"/>
    <mergeCell ref="CJ47:DB47"/>
    <mergeCell ref="A43:BH43"/>
    <mergeCell ref="BI43:CF43"/>
    <mergeCell ref="CJ43:DB43"/>
    <mergeCell ref="BI44:CF44"/>
    <mergeCell ref="CJ44:DB44"/>
    <mergeCell ref="AO13:DB13"/>
    <mergeCell ref="BC1:DB1"/>
    <mergeCell ref="A2:DB2"/>
    <mergeCell ref="A4:AA4"/>
    <mergeCell ref="CF4:DB4"/>
    <mergeCell ref="A6:DB6"/>
    <mergeCell ref="A12:AN12"/>
    <mergeCell ref="AO8:DB8"/>
    <mergeCell ref="A8:AN8"/>
    <mergeCell ref="A10:AN10"/>
    <mergeCell ref="AO10:DB10"/>
    <mergeCell ref="AO9:DB9"/>
    <mergeCell ref="AO11:DB11"/>
    <mergeCell ref="AO12:DB12"/>
    <mergeCell ref="A7:AN7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1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8" filterMode="1">
    <tabColor theme="6" tint="0.79998168889431442"/>
    <pageSetUpPr fitToPage="1"/>
  </sheetPr>
  <dimension ref="A1:DH77"/>
  <sheetViews>
    <sheetView view="pageBreakPreview" zoomScale="55" zoomScaleNormal="85" zoomScaleSheetLayoutView="55" workbookViewId="0">
      <pane ySplit="2" topLeftCell="A3" activePane="bottomLeft" state="frozen"/>
      <selection activeCell="BC36" sqref="BC36"/>
      <selection pane="bottomLeft" activeCell="G10" sqref="G10:AF10"/>
    </sheetView>
  </sheetViews>
  <sheetFormatPr defaultColWidth="9.109375" defaultRowHeight="14.4" outlineLevelRow="1" x14ac:dyDescent="0.3"/>
  <cols>
    <col min="1" max="23" width="0.88671875" style="9" customWidth="1"/>
    <col min="24" max="24" width="6" style="9" customWidth="1"/>
    <col min="25" max="25" width="0.109375" style="9" customWidth="1"/>
    <col min="26" max="27" width="0.88671875" style="9" hidden="1" customWidth="1"/>
    <col min="28" max="28" width="0.33203125" style="9" hidden="1" customWidth="1"/>
    <col min="29" max="29" width="0.88671875" style="9" hidden="1" customWidth="1"/>
    <col min="30" max="30" width="0.109375" style="9" customWidth="1"/>
    <col min="31" max="32" width="0.88671875" style="9" hidden="1" customWidth="1"/>
    <col min="33" max="41" width="0.88671875" style="9" customWidth="1"/>
    <col min="42" max="42" width="7.109375" style="9" customWidth="1"/>
    <col min="43" max="106" width="0.88671875" style="9" customWidth="1"/>
    <col min="107" max="107" width="9.109375" style="9"/>
    <col min="108" max="110" width="15.6640625" style="9" customWidth="1"/>
    <col min="111" max="111" width="9.109375" style="9"/>
    <col min="112" max="112" width="54.44140625" style="85" customWidth="1"/>
    <col min="113" max="16384" width="9.109375" style="9"/>
  </cols>
  <sheetData>
    <row r="1" spans="1:112" x14ac:dyDescent="0.3">
      <c r="AW1" s="344" t="str">
        <f>CONCATENATE(ФОРМА!E12,ФОРМА!E13," от ",ФОРМА!F13)</f>
        <v>Договор подряда №23-15038 от 03.07.2023 г.</v>
      </c>
      <c r="AX1" s="344"/>
      <c r="AY1" s="344"/>
      <c r="AZ1" s="344"/>
      <c r="BA1" s="344"/>
      <c r="BB1" s="344"/>
      <c r="BC1" s="344"/>
      <c r="BD1" s="344"/>
      <c r="BE1" s="344"/>
      <c r="BF1" s="344"/>
      <c r="BG1" s="344"/>
      <c r="BH1" s="344"/>
      <c r="BI1" s="344"/>
      <c r="BJ1" s="344"/>
      <c r="BK1" s="344"/>
      <c r="BL1" s="344"/>
      <c r="BM1" s="344"/>
      <c r="BN1" s="344"/>
      <c r="BO1" s="344"/>
      <c r="BP1" s="344"/>
      <c r="BQ1" s="344"/>
      <c r="BR1" s="344"/>
      <c r="BS1" s="344"/>
      <c r="BT1" s="344"/>
      <c r="BU1" s="344"/>
      <c r="BV1" s="344"/>
      <c r="BW1" s="344"/>
      <c r="BX1" s="344"/>
      <c r="BY1" s="344"/>
      <c r="BZ1" s="344"/>
      <c r="CA1" s="344"/>
      <c r="CB1" s="344"/>
      <c r="CC1" s="344"/>
      <c r="CD1" s="344"/>
      <c r="CE1" s="344"/>
      <c r="CF1" s="344"/>
      <c r="CG1" s="344"/>
      <c r="CH1" s="344"/>
      <c r="CI1" s="344"/>
      <c r="CJ1" s="344"/>
      <c r="CK1" s="344"/>
      <c r="CL1" s="344"/>
      <c r="CM1" s="344"/>
      <c r="CN1" s="344"/>
      <c r="CO1" s="344"/>
      <c r="CP1" s="344"/>
      <c r="CQ1" s="344"/>
      <c r="CR1" s="344"/>
      <c r="CS1" s="344"/>
      <c r="CT1" s="344"/>
      <c r="CU1" s="344"/>
      <c r="CV1" s="344"/>
      <c r="CW1" s="344"/>
      <c r="CX1" s="344"/>
      <c r="CY1" s="344"/>
      <c r="CZ1" s="344"/>
      <c r="DA1" s="344"/>
      <c r="DB1" s="344"/>
    </row>
    <row r="2" spans="1:112" ht="15.6" outlineLevel="1" x14ac:dyDescent="0.3">
      <c r="BC2" s="330" t="s">
        <v>18</v>
      </c>
      <c r="BD2" s="330"/>
      <c r="BE2" s="330"/>
      <c r="BF2" s="330"/>
      <c r="BG2" s="330"/>
      <c r="BH2" s="330"/>
      <c r="BI2" s="330"/>
      <c r="BJ2" s="330"/>
      <c r="BK2" s="330"/>
      <c r="BL2" s="330"/>
      <c r="BM2" s="330"/>
      <c r="BN2" s="330"/>
      <c r="BO2" s="330"/>
      <c r="BP2" s="330"/>
      <c r="BQ2" s="330"/>
      <c r="BR2" s="330"/>
      <c r="BS2" s="330"/>
      <c r="BT2" s="330"/>
      <c r="BU2" s="330"/>
      <c r="BV2" s="330"/>
      <c r="BW2" s="330"/>
      <c r="BX2" s="330"/>
      <c r="BY2" s="330"/>
      <c r="BZ2" s="330"/>
      <c r="CA2" s="330"/>
      <c r="CB2" s="330"/>
      <c r="CC2" s="330"/>
      <c r="CD2" s="330"/>
      <c r="CE2" s="330"/>
      <c r="CF2" s="330"/>
      <c r="CG2" s="330"/>
      <c r="CH2" s="330"/>
      <c r="CI2" s="330"/>
      <c r="CJ2" s="330"/>
      <c r="CK2" s="330"/>
      <c r="CL2" s="330"/>
      <c r="CM2" s="330"/>
      <c r="CN2" s="330"/>
      <c r="CO2" s="330"/>
      <c r="CP2" s="330"/>
      <c r="CQ2" s="330"/>
      <c r="CR2" s="330"/>
      <c r="CS2" s="330"/>
      <c r="CT2" s="330"/>
      <c r="CU2" s="330"/>
      <c r="CV2" s="330"/>
      <c r="CW2" s="330"/>
      <c r="CX2" s="330"/>
      <c r="CY2" s="330"/>
      <c r="CZ2" s="330"/>
      <c r="DA2" s="330"/>
      <c r="DB2" s="330"/>
      <c r="DC2"/>
      <c r="DD2"/>
      <c r="DE2"/>
      <c r="DF2"/>
      <c r="DH2" s="82"/>
    </row>
    <row r="3" spans="1:112" ht="29.25" customHeight="1" outlineLevel="1" x14ac:dyDescent="0.3">
      <c r="A3" s="331" t="s">
        <v>277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331"/>
      <c r="AT3" s="331"/>
      <c r="AU3" s="331"/>
      <c r="AV3" s="331"/>
      <c r="AW3" s="331"/>
      <c r="AX3" s="331"/>
      <c r="AY3" s="331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331"/>
      <c r="BM3" s="331"/>
      <c r="BN3" s="331"/>
      <c r="BO3" s="331"/>
      <c r="BP3" s="331"/>
      <c r="BQ3" s="331"/>
      <c r="BR3" s="331"/>
      <c r="BS3" s="331"/>
      <c r="BT3" s="331"/>
      <c r="BU3" s="331"/>
      <c r="BV3" s="331"/>
      <c r="BW3" s="331"/>
      <c r="BX3" s="331"/>
      <c r="BY3" s="331"/>
      <c r="BZ3" s="331"/>
      <c r="CA3" s="331"/>
      <c r="CB3" s="331"/>
      <c r="CC3" s="331"/>
      <c r="CD3" s="331"/>
      <c r="CE3" s="331"/>
      <c r="CF3" s="331"/>
      <c r="CG3" s="331"/>
      <c r="CH3" s="331"/>
      <c r="CI3" s="331"/>
      <c r="CJ3" s="331"/>
      <c r="CK3" s="331"/>
      <c r="CL3" s="331"/>
      <c r="CM3" s="331"/>
      <c r="CN3" s="331"/>
      <c r="CO3" s="331"/>
      <c r="CP3" s="331"/>
      <c r="CQ3" s="331"/>
      <c r="CR3" s="331"/>
      <c r="CS3" s="331"/>
      <c r="CT3" s="331"/>
      <c r="CU3" s="331"/>
      <c r="CV3" s="331"/>
      <c r="CW3" s="331"/>
      <c r="CX3" s="331"/>
      <c r="CY3" s="331"/>
      <c r="CZ3" s="331"/>
      <c r="DA3" s="331"/>
      <c r="DB3" s="331"/>
      <c r="DC3"/>
      <c r="DD3"/>
      <c r="DE3"/>
      <c r="DF3"/>
      <c r="DH3" s="82"/>
    </row>
    <row r="4" spans="1:112" ht="5.25" customHeight="1" x14ac:dyDescent="0.3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</row>
    <row r="5" spans="1:112" ht="15.6" x14ac:dyDescent="0.3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32" t="str">
        <f>ФОРМА!B11</f>
        <v>15.11.2024 г.</v>
      </c>
      <c r="BV5" s="332"/>
      <c r="BW5" s="332"/>
      <c r="BX5" s="332"/>
      <c r="BY5" s="332"/>
      <c r="BZ5" s="332"/>
      <c r="CA5" s="332"/>
      <c r="CB5" s="332"/>
      <c r="CC5" s="332"/>
      <c r="CD5" s="332"/>
      <c r="CE5" s="332"/>
      <c r="CF5" s="332"/>
      <c r="CG5" s="332"/>
      <c r="CH5" s="332"/>
      <c r="CI5" s="332"/>
      <c r="CJ5" s="332"/>
      <c r="CK5" s="332"/>
      <c r="CL5" s="332"/>
      <c r="CM5" s="332"/>
      <c r="CN5" s="332"/>
      <c r="CO5" s="332"/>
      <c r="CP5" s="332"/>
      <c r="CQ5" s="332"/>
      <c r="CR5" s="332"/>
      <c r="CS5" s="332"/>
      <c r="CT5" s="332"/>
      <c r="CU5" s="332"/>
      <c r="CV5" s="332"/>
      <c r="CW5" s="332"/>
      <c r="CX5" s="332"/>
      <c r="CY5" s="332"/>
      <c r="CZ5" s="332"/>
      <c r="DA5" s="332"/>
      <c r="DB5" s="332"/>
    </row>
    <row r="6" spans="1:112" ht="94.5" customHeight="1" x14ac:dyDescent="0.3">
      <c r="A6" s="280" t="str">
        <f>CONCATENATE("Перечень оборудования, входящего в состав ИК «",ФОРМА!B6,"»")</f>
        <v>Перечень оборудования, входящего в состав ИК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0"/>
      <c r="N6" s="280"/>
      <c r="O6" s="280"/>
      <c r="P6" s="280"/>
      <c r="Q6" s="280"/>
      <c r="R6" s="280"/>
      <c r="S6" s="280"/>
      <c r="T6" s="280"/>
      <c r="U6" s="280"/>
      <c r="V6" s="280"/>
      <c r="W6" s="280"/>
      <c r="X6" s="280"/>
      <c r="Y6" s="280"/>
      <c r="Z6" s="280"/>
      <c r="AA6" s="280"/>
      <c r="AB6" s="280"/>
      <c r="AC6" s="280"/>
      <c r="AD6" s="280"/>
      <c r="AE6" s="280"/>
      <c r="AF6" s="280"/>
      <c r="AG6" s="280"/>
      <c r="AH6" s="280"/>
      <c r="AI6" s="280"/>
      <c r="AJ6" s="280"/>
      <c r="AK6" s="280"/>
      <c r="AL6" s="280"/>
      <c r="AM6" s="280"/>
      <c r="AN6" s="280"/>
      <c r="AO6" s="280"/>
      <c r="AP6" s="280"/>
      <c r="AQ6" s="280"/>
      <c r="AR6" s="280"/>
      <c r="AS6" s="280"/>
      <c r="AT6" s="280"/>
      <c r="AU6" s="280"/>
      <c r="AV6" s="280"/>
      <c r="AW6" s="280"/>
      <c r="AX6" s="280"/>
      <c r="AY6" s="280"/>
      <c r="AZ6" s="280"/>
      <c r="BA6" s="280"/>
      <c r="BB6" s="280"/>
      <c r="BC6" s="280"/>
      <c r="BD6" s="280"/>
      <c r="BE6" s="280"/>
      <c r="BF6" s="280"/>
      <c r="BG6" s="280"/>
      <c r="BH6" s="280"/>
      <c r="BI6" s="280"/>
      <c r="BJ6" s="280"/>
      <c r="BK6" s="280"/>
      <c r="BL6" s="280"/>
      <c r="BM6" s="280"/>
      <c r="BN6" s="280"/>
      <c r="BO6" s="280"/>
      <c r="BP6" s="280"/>
      <c r="BQ6" s="280"/>
      <c r="BR6" s="280"/>
      <c r="BS6" s="280"/>
      <c r="BT6" s="280"/>
      <c r="BU6" s="280"/>
      <c r="BV6" s="280"/>
      <c r="BW6" s="280"/>
      <c r="BX6" s="280"/>
      <c r="BY6" s="280"/>
      <c r="BZ6" s="280"/>
      <c r="CA6" s="280"/>
      <c r="CB6" s="280"/>
      <c r="CC6" s="280"/>
      <c r="CD6" s="280"/>
      <c r="CE6" s="280"/>
      <c r="CF6" s="280"/>
      <c r="CG6" s="280"/>
      <c r="CH6" s="280"/>
      <c r="CI6" s="280"/>
      <c r="CJ6" s="280"/>
      <c r="CK6" s="280"/>
      <c r="CL6" s="280"/>
      <c r="CM6" s="280"/>
      <c r="CN6" s="280"/>
      <c r="CO6" s="280"/>
      <c r="CP6" s="280"/>
      <c r="CQ6" s="280"/>
      <c r="CR6" s="280"/>
      <c r="CS6" s="280"/>
      <c r="CT6" s="280"/>
      <c r="CU6" s="280"/>
      <c r="CV6" s="280"/>
      <c r="CW6" s="280"/>
      <c r="CX6" s="280"/>
      <c r="CY6" s="280"/>
      <c r="CZ6" s="280"/>
      <c r="DA6" s="280"/>
      <c r="DB6" s="280"/>
    </row>
    <row r="7" spans="1:112" ht="15.6" x14ac:dyDescent="0.3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</row>
    <row r="8" spans="1:112" ht="16.5" customHeight="1" x14ac:dyDescent="0.3">
      <c r="A8" s="282" t="s">
        <v>116</v>
      </c>
      <c r="B8" s="282"/>
      <c r="C8" s="282"/>
      <c r="D8" s="282"/>
      <c r="E8" s="282"/>
      <c r="F8" s="282"/>
      <c r="G8" s="282" t="s">
        <v>167</v>
      </c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82"/>
      <c r="Z8" s="282"/>
      <c r="AA8" s="282"/>
      <c r="AB8" s="282"/>
      <c r="AC8" s="282"/>
      <c r="AD8" s="282"/>
      <c r="AE8" s="282"/>
      <c r="AF8" s="282"/>
      <c r="AG8" s="282" t="s">
        <v>168</v>
      </c>
      <c r="AH8" s="282"/>
      <c r="AI8" s="282"/>
      <c r="AJ8" s="282"/>
      <c r="AK8" s="282"/>
      <c r="AL8" s="282"/>
      <c r="AM8" s="282"/>
      <c r="AN8" s="282"/>
      <c r="AO8" s="282"/>
      <c r="AP8" s="282"/>
      <c r="AQ8" s="282" t="s">
        <v>218</v>
      </c>
      <c r="AR8" s="282"/>
      <c r="AS8" s="282"/>
      <c r="AT8" s="282"/>
      <c r="AU8" s="282"/>
      <c r="AV8" s="282"/>
      <c r="AW8" s="282"/>
      <c r="AX8" s="282"/>
      <c r="AY8" s="282"/>
      <c r="AZ8" s="282"/>
      <c r="BA8" s="282"/>
      <c r="BB8" s="282"/>
      <c r="BC8" s="282"/>
      <c r="BD8" s="282"/>
      <c r="BE8" s="282"/>
      <c r="BF8" s="282"/>
      <c r="BG8" s="282"/>
      <c r="BH8" s="282"/>
      <c r="BI8" s="282"/>
      <c r="BJ8" s="282"/>
      <c r="BK8" s="282" t="s">
        <v>217</v>
      </c>
      <c r="BL8" s="282"/>
      <c r="BM8" s="282"/>
      <c r="BN8" s="282"/>
      <c r="BO8" s="282"/>
      <c r="BP8" s="282"/>
      <c r="BQ8" s="282"/>
      <c r="BR8" s="282"/>
      <c r="BS8" s="282"/>
      <c r="BT8" s="282"/>
      <c r="BU8" s="282"/>
      <c r="BV8" s="282"/>
      <c r="BW8" s="282"/>
      <c r="BX8" s="282"/>
      <c r="BY8" s="282"/>
      <c r="BZ8" s="282"/>
      <c r="CA8" s="282"/>
      <c r="CB8" s="282"/>
      <c r="CC8" s="282"/>
      <c r="CD8" s="282"/>
      <c r="CE8" s="282"/>
      <c r="CF8" s="282"/>
      <c r="CG8" s="282"/>
      <c r="CH8" s="282"/>
      <c r="CI8" s="282"/>
      <c r="CJ8" s="282"/>
      <c r="CK8" s="282"/>
      <c r="CL8" s="282"/>
      <c r="CM8" s="282"/>
      <c r="CN8" s="282"/>
      <c r="CO8" s="282"/>
      <c r="CP8" s="282"/>
      <c r="CQ8" s="282"/>
      <c r="CR8" s="282"/>
      <c r="CS8" s="282"/>
      <c r="CT8" s="282"/>
      <c r="CU8" s="282"/>
      <c r="CV8" s="282"/>
      <c r="CW8" s="282"/>
      <c r="CX8" s="282"/>
      <c r="CY8" s="282"/>
      <c r="CZ8" s="282"/>
      <c r="DA8" s="282"/>
      <c r="DB8" s="282"/>
      <c r="DD8" s="419" t="s">
        <v>455</v>
      </c>
    </row>
    <row r="9" spans="1:112" ht="17.25" customHeight="1" x14ac:dyDescent="0.3">
      <c r="A9" s="282"/>
      <c r="B9" s="282"/>
      <c r="C9" s="282"/>
      <c r="D9" s="282"/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2"/>
      <c r="AT9" s="282"/>
      <c r="AU9" s="282"/>
      <c r="AV9" s="282"/>
      <c r="AW9" s="282"/>
      <c r="AX9" s="282"/>
      <c r="AY9" s="282"/>
      <c r="AZ9" s="282"/>
      <c r="BA9" s="282"/>
      <c r="BB9" s="282"/>
      <c r="BC9" s="282"/>
      <c r="BD9" s="282"/>
      <c r="BE9" s="282"/>
      <c r="BF9" s="282"/>
      <c r="BG9" s="282"/>
      <c r="BH9" s="282"/>
      <c r="BI9" s="282"/>
      <c r="BJ9" s="282"/>
      <c r="BK9" s="282" t="s">
        <v>162</v>
      </c>
      <c r="BL9" s="282"/>
      <c r="BM9" s="282"/>
      <c r="BN9" s="282"/>
      <c r="BO9" s="282"/>
      <c r="BP9" s="282"/>
      <c r="BQ9" s="282"/>
      <c r="BR9" s="282"/>
      <c r="BS9" s="282"/>
      <c r="BT9" s="282"/>
      <c r="BU9" s="282"/>
      <c r="BV9" s="282"/>
      <c r="BW9" s="282"/>
      <c r="BX9" s="282"/>
      <c r="BY9" s="282"/>
      <c r="BZ9" s="282"/>
      <c r="CA9" s="282"/>
      <c r="CB9" s="282"/>
      <c r="CC9" s="282"/>
      <c r="CD9" s="282"/>
      <c r="CE9" s="282"/>
      <c r="CF9" s="282"/>
      <c r="CG9" s="282" t="s">
        <v>175</v>
      </c>
      <c r="CH9" s="282"/>
      <c r="CI9" s="282"/>
      <c r="CJ9" s="282"/>
      <c r="CK9" s="282"/>
      <c r="CL9" s="282"/>
      <c r="CM9" s="282"/>
      <c r="CN9" s="282"/>
      <c r="CO9" s="282"/>
      <c r="CP9" s="282"/>
      <c r="CQ9" s="282"/>
      <c r="CR9" s="282"/>
      <c r="CS9" s="282"/>
      <c r="CT9" s="282"/>
      <c r="CU9" s="282"/>
      <c r="CV9" s="282"/>
      <c r="CW9" s="282"/>
      <c r="CX9" s="282"/>
      <c r="CY9" s="282"/>
      <c r="CZ9" s="282"/>
      <c r="DA9" s="282"/>
      <c r="DB9" s="282"/>
      <c r="DD9" s="419"/>
    </row>
    <row r="10" spans="1:112" ht="55.5" customHeight="1" x14ac:dyDescent="0.3">
      <c r="A10" s="289">
        <f>'Приложение 1 к АРК'!A9:F9</f>
        <v>1</v>
      </c>
      <c r="B10" s="289"/>
      <c r="C10" s="289"/>
      <c r="D10" s="289"/>
      <c r="E10" s="289"/>
      <c r="F10" s="289"/>
      <c r="G10" s="289" t="str">
        <f>'Приложение 1 к АРК'!G9:AF9</f>
        <v>СПб, г. Зеленогорск, д. 506 Монтаж в кабельном киоске</v>
      </c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 t="str">
        <f>'Приложение 1 к АРК'!AG9:AP9</f>
        <v>Курортный РЭС</v>
      </c>
      <c r="AH10" s="289"/>
      <c r="AI10" s="289"/>
      <c r="AJ10" s="289"/>
      <c r="AK10" s="289"/>
      <c r="AL10" s="289"/>
      <c r="AM10" s="289"/>
      <c r="AN10" s="289"/>
      <c r="AO10" s="289"/>
      <c r="AP10" s="289"/>
      <c r="AQ10" s="289" t="str">
        <f>ФОРМА!D20</f>
        <v>ГУП "Водоканал"</v>
      </c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 t="str">
        <f>ФОРМА!B20</f>
        <v>НАРТИС-И3СО-SP31-А1R1-230-5-100A-SN-RF433/1-P1-EHKMOQ1V3-D</v>
      </c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89"/>
      <c r="CD10" s="289"/>
      <c r="CE10" s="289"/>
      <c r="CF10" s="289"/>
      <c r="CG10" s="299" t="str">
        <f>ФОРМА!C20</f>
        <v>023240077933</v>
      </c>
      <c r="CH10" s="289"/>
      <c r="CI10" s="289"/>
      <c r="CJ10" s="289"/>
      <c r="CK10" s="289"/>
      <c r="CL10" s="289"/>
      <c r="CM10" s="289"/>
      <c r="CN10" s="289"/>
      <c r="CO10" s="289"/>
      <c r="CP10" s="289"/>
      <c r="CQ10" s="289"/>
      <c r="CR10" s="289"/>
      <c r="CS10" s="289"/>
      <c r="CT10" s="289"/>
      <c r="CU10" s="289"/>
      <c r="CV10" s="289"/>
      <c r="CW10" s="289"/>
      <c r="CX10" s="289"/>
      <c r="CY10" s="289"/>
      <c r="CZ10" s="289"/>
      <c r="DA10" s="289"/>
      <c r="DB10" s="289"/>
      <c r="DD10" s="9">
        <f>IF(AQ10=0,0,1)</f>
        <v>1</v>
      </c>
    </row>
    <row r="11" spans="1:112" ht="55.5" customHeight="1" x14ac:dyDescent="0.3">
      <c r="A11" s="289">
        <f>'Приложение 1 к АРК'!A10:F10</f>
        <v>2</v>
      </c>
      <c r="B11" s="289"/>
      <c r="C11" s="289"/>
      <c r="D11" s="289"/>
      <c r="E11" s="289"/>
      <c r="F11" s="289"/>
      <c r="G11" s="289" t="str">
        <f>'Приложение 1 к АРК'!G10:AF10</f>
        <v>СПб, г. Зеленогорск, д. 506 Монтаж в кабельном киоске</v>
      </c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 t="str">
        <f>'Приложение 1 к АРК'!AG10:AP10</f>
        <v>Курортный РЭС</v>
      </c>
      <c r="AH11" s="289"/>
      <c r="AI11" s="289"/>
      <c r="AJ11" s="289"/>
      <c r="AK11" s="289"/>
      <c r="AL11" s="289"/>
      <c r="AM11" s="289"/>
      <c r="AN11" s="289"/>
      <c r="AO11" s="289"/>
      <c r="AP11" s="289"/>
      <c r="AQ11" s="289" t="str">
        <f>ФОРМА!D21</f>
        <v>ГУП "Водоканал"</v>
      </c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 t="str">
        <f>ФОРМА!B21</f>
        <v>НАРТИС-И3СО-SP31-А1R1-230-5-100A-SN-RF433/1-P1-EHKMOQ1V3-D</v>
      </c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99" t="str">
        <f>ФОРМА!C21</f>
        <v>023240076902</v>
      </c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D11" s="9">
        <f t="shared" ref="DD11:DD30" si="0">IF(AQ11=0,0,1)</f>
        <v>1</v>
      </c>
    </row>
    <row r="12" spans="1:112" ht="55.5" hidden="1" customHeight="1" x14ac:dyDescent="0.3">
      <c r="A12" s="289">
        <f>'Приложение 1 к АРК'!A11:F11</f>
        <v>3</v>
      </c>
      <c r="B12" s="289"/>
      <c r="C12" s="289"/>
      <c r="D12" s="289"/>
      <c r="E12" s="289"/>
      <c r="F12" s="289"/>
      <c r="G12" s="289" t="str">
        <f>'Приложение 1 к АРК'!G11:AF11</f>
        <v>СПб, г. Зеленогорск, д. 506 Монтаж в кабельном киоске</v>
      </c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 t="str">
        <f>'Приложение 1 к АРК'!AG11:AP11</f>
        <v>Курортный РЭС</v>
      </c>
      <c r="AH12" s="289"/>
      <c r="AI12" s="289"/>
      <c r="AJ12" s="289"/>
      <c r="AK12" s="289"/>
      <c r="AL12" s="289"/>
      <c r="AM12" s="289"/>
      <c r="AN12" s="289"/>
      <c r="AO12" s="289"/>
      <c r="AP12" s="289"/>
      <c r="AQ12" s="289">
        <f>ФОРМА!D22</f>
        <v>0</v>
      </c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>
        <f>ФОРМА!B22</f>
        <v>0</v>
      </c>
      <c r="BL12" s="289"/>
      <c r="BM12" s="289"/>
      <c r="BN12" s="289"/>
      <c r="BO12" s="289"/>
      <c r="BP12" s="289"/>
      <c r="BQ12" s="289"/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89"/>
      <c r="CD12" s="289"/>
      <c r="CE12" s="289"/>
      <c r="CF12" s="289"/>
      <c r="CG12" s="299">
        <f>ФОРМА!C22</f>
        <v>0</v>
      </c>
      <c r="CH12" s="289"/>
      <c r="CI12" s="289"/>
      <c r="CJ12" s="289"/>
      <c r="CK12" s="289"/>
      <c r="CL12" s="289"/>
      <c r="CM12" s="289"/>
      <c r="CN12" s="289"/>
      <c r="CO12" s="289"/>
      <c r="CP12" s="289"/>
      <c r="CQ12" s="289"/>
      <c r="CR12" s="289"/>
      <c r="CS12" s="289"/>
      <c r="CT12" s="289"/>
      <c r="CU12" s="289"/>
      <c r="CV12" s="289"/>
      <c r="CW12" s="289"/>
      <c r="CX12" s="289"/>
      <c r="CY12" s="289"/>
      <c r="CZ12" s="289"/>
      <c r="DA12" s="289"/>
      <c r="DB12" s="289"/>
      <c r="DD12" s="9">
        <f t="shared" si="0"/>
        <v>0</v>
      </c>
    </row>
    <row r="13" spans="1:112" ht="55.5" hidden="1" customHeight="1" x14ac:dyDescent="0.3">
      <c r="A13" s="289">
        <f>'Приложение 1 к АРК'!A12:F12</f>
        <v>4</v>
      </c>
      <c r="B13" s="289"/>
      <c r="C13" s="289"/>
      <c r="D13" s="289"/>
      <c r="E13" s="289"/>
      <c r="F13" s="289"/>
      <c r="G13" s="289" t="str">
        <f>'Приложение 1 к АРК'!G12:AF12</f>
        <v>СПб, г. Зеленогорск, д. 506 Монтаж в кабельном киоске</v>
      </c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 t="str">
        <f>'Приложение 1 к АРК'!AG12:AP12</f>
        <v>Курортный РЭС</v>
      </c>
      <c r="AH13" s="289"/>
      <c r="AI13" s="289"/>
      <c r="AJ13" s="289"/>
      <c r="AK13" s="289"/>
      <c r="AL13" s="289"/>
      <c r="AM13" s="289"/>
      <c r="AN13" s="289"/>
      <c r="AO13" s="289"/>
      <c r="AP13" s="289"/>
      <c r="AQ13" s="289">
        <f>ФОРМА!D23</f>
        <v>0</v>
      </c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>
        <f>ФОРМА!B23</f>
        <v>0</v>
      </c>
      <c r="BL13" s="289"/>
      <c r="BM13" s="289"/>
      <c r="BN13" s="289"/>
      <c r="BO13" s="289"/>
      <c r="BP13" s="289"/>
      <c r="BQ13" s="289"/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89"/>
      <c r="CD13" s="289"/>
      <c r="CE13" s="289"/>
      <c r="CF13" s="289"/>
      <c r="CG13" s="299">
        <f>ФОРМА!C23</f>
        <v>0</v>
      </c>
      <c r="CH13" s="289"/>
      <c r="CI13" s="289"/>
      <c r="CJ13" s="289"/>
      <c r="CK13" s="289"/>
      <c r="CL13" s="289"/>
      <c r="CM13" s="289"/>
      <c r="CN13" s="289"/>
      <c r="CO13" s="289"/>
      <c r="CP13" s="289"/>
      <c r="CQ13" s="289"/>
      <c r="CR13" s="289"/>
      <c r="CS13" s="289"/>
      <c r="CT13" s="289"/>
      <c r="CU13" s="289"/>
      <c r="CV13" s="289"/>
      <c r="CW13" s="289"/>
      <c r="CX13" s="289"/>
      <c r="CY13" s="289"/>
      <c r="CZ13" s="289"/>
      <c r="DA13" s="289"/>
      <c r="DB13" s="289"/>
      <c r="DD13" s="9">
        <f t="shared" si="0"/>
        <v>0</v>
      </c>
    </row>
    <row r="14" spans="1:112" ht="55.5" hidden="1" customHeight="1" x14ac:dyDescent="0.3">
      <c r="A14" s="289">
        <f>'Приложение 1 к АРК'!A13:F13</f>
        <v>5</v>
      </c>
      <c r="B14" s="289"/>
      <c r="C14" s="289"/>
      <c r="D14" s="289"/>
      <c r="E14" s="289"/>
      <c r="F14" s="289"/>
      <c r="G14" s="289" t="str">
        <f>'Приложение 1 к АРК'!G13:AF13</f>
        <v>СПб, г. Зеленогорск, д. 506 Монтаж в кабельном киоске</v>
      </c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 t="str">
        <f>'Приложение 1 к АРК'!AG13:AP13</f>
        <v>Курортный РЭС</v>
      </c>
      <c r="AH14" s="289"/>
      <c r="AI14" s="289"/>
      <c r="AJ14" s="289"/>
      <c r="AK14" s="289"/>
      <c r="AL14" s="289"/>
      <c r="AM14" s="289"/>
      <c r="AN14" s="289"/>
      <c r="AO14" s="289"/>
      <c r="AP14" s="289"/>
      <c r="AQ14" s="289">
        <f>ФОРМА!D24</f>
        <v>0</v>
      </c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>
        <f>ФОРМА!B24</f>
        <v>0</v>
      </c>
      <c r="BL14" s="289"/>
      <c r="BM14" s="289"/>
      <c r="BN14" s="289"/>
      <c r="BO14" s="289"/>
      <c r="BP14" s="289"/>
      <c r="BQ14" s="289"/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89"/>
      <c r="CD14" s="289"/>
      <c r="CE14" s="289"/>
      <c r="CF14" s="289"/>
      <c r="CG14" s="299">
        <f>ФОРМА!C24</f>
        <v>0</v>
      </c>
      <c r="CH14" s="289"/>
      <c r="CI14" s="289"/>
      <c r="CJ14" s="289"/>
      <c r="CK14" s="289"/>
      <c r="CL14" s="289"/>
      <c r="CM14" s="289"/>
      <c r="CN14" s="289"/>
      <c r="CO14" s="289"/>
      <c r="CP14" s="289"/>
      <c r="CQ14" s="289"/>
      <c r="CR14" s="289"/>
      <c r="CS14" s="289"/>
      <c r="CT14" s="289"/>
      <c r="CU14" s="289"/>
      <c r="CV14" s="289"/>
      <c r="CW14" s="289"/>
      <c r="CX14" s="289"/>
      <c r="CY14" s="289"/>
      <c r="CZ14" s="289"/>
      <c r="DA14" s="289"/>
      <c r="DB14" s="289"/>
      <c r="DD14" s="9">
        <f t="shared" si="0"/>
        <v>0</v>
      </c>
    </row>
    <row r="15" spans="1:112" ht="55.5" hidden="1" customHeight="1" x14ac:dyDescent="0.3">
      <c r="A15" s="289">
        <f>'Приложение 1 к АРК'!A14:F14</f>
        <v>6</v>
      </c>
      <c r="B15" s="289"/>
      <c r="C15" s="289"/>
      <c r="D15" s="289"/>
      <c r="E15" s="289"/>
      <c r="F15" s="289"/>
      <c r="G15" s="289" t="str">
        <f>'Приложение 1 к АРК'!G14:AF14</f>
        <v>СПб, г. Зеленогорск, д. 506 Монтаж в кабельном киоске</v>
      </c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 t="str">
        <f>'Приложение 1 к АРК'!AG14:AP14</f>
        <v>Курортный РЭС</v>
      </c>
      <c r="AH15" s="289"/>
      <c r="AI15" s="289"/>
      <c r="AJ15" s="289"/>
      <c r="AK15" s="289"/>
      <c r="AL15" s="289"/>
      <c r="AM15" s="289"/>
      <c r="AN15" s="289"/>
      <c r="AO15" s="289"/>
      <c r="AP15" s="289"/>
      <c r="AQ15" s="289">
        <f>ФОРМА!D25</f>
        <v>0</v>
      </c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>
        <f>ФОРМА!B25</f>
        <v>0</v>
      </c>
      <c r="BL15" s="289"/>
      <c r="BM15" s="289"/>
      <c r="BN15" s="289"/>
      <c r="BO15" s="289"/>
      <c r="BP15" s="289"/>
      <c r="BQ15" s="289"/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89"/>
      <c r="CD15" s="289"/>
      <c r="CE15" s="289"/>
      <c r="CF15" s="289"/>
      <c r="CG15" s="299">
        <f>ФОРМА!C25</f>
        <v>0</v>
      </c>
      <c r="CH15" s="289"/>
      <c r="CI15" s="289"/>
      <c r="CJ15" s="289"/>
      <c r="CK15" s="289"/>
      <c r="CL15" s="289"/>
      <c r="CM15" s="289"/>
      <c r="CN15" s="289"/>
      <c r="CO15" s="289"/>
      <c r="CP15" s="289"/>
      <c r="CQ15" s="289"/>
      <c r="CR15" s="289"/>
      <c r="CS15" s="289"/>
      <c r="CT15" s="289"/>
      <c r="CU15" s="289"/>
      <c r="CV15" s="289"/>
      <c r="CW15" s="289"/>
      <c r="CX15" s="289"/>
      <c r="CY15" s="289"/>
      <c r="CZ15" s="289"/>
      <c r="DA15" s="289"/>
      <c r="DB15" s="289"/>
      <c r="DD15" s="9">
        <f t="shared" si="0"/>
        <v>0</v>
      </c>
    </row>
    <row r="16" spans="1:112" ht="55.5" hidden="1" customHeight="1" x14ac:dyDescent="0.3">
      <c r="A16" s="289">
        <f>'Приложение 1 к АРК'!A15:F15</f>
        <v>7</v>
      </c>
      <c r="B16" s="289"/>
      <c r="C16" s="289"/>
      <c r="D16" s="289"/>
      <c r="E16" s="289"/>
      <c r="F16" s="289"/>
      <c r="G16" s="289" t="str">
        <f>'Приложение 1 к АРК'!G15:AF15</f>
        <v>СПб, г. Зеленогорск, д. 506 Монтаж в кабельном киоске</v>
      </c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 t="str">
        <f>'Приложение 1 к АРК'!AG15:AP15</f>
        <v>Курортный РЭС</v>
      </c>
      <c r="AH16" s="289"/>
      <c r="AI16" s="289"/>
      <c r="AJ16" s="289"/>
      <c r="AK16" s="289"/>
      <c r="AL16" s="289"/>
      <c r="AM16" s="289"/>
      <c r="AN16" s="289"/>
      <c r="AO16" s="289"/>
      <c r="AP16" s="289"/>
      <c r="AQ16" s="289">
        <f>ФОРМА!D26</f>
        <v>0</v>
      </c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>
        <f>ФОРМА!B26</f>
        <v>0</v>
      </c>
      <c r="BL16" s="289"/>
      <c r="BM16" s="289"/>
      <c r="BN16" s="289"/>
      <c r="BO16" s="289"/>
      <c r="BP16" s="289"/>
      <c r="BQ16" s="289"/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89"/>
      <c r="CD16" s="289"/>
      <c r="CE16" s="289"/>
      <c r="CF16" s="289"/>
      <c r="CG16" s="299">
        <f>ФОРМА!C26</f>
        <v>0</v>
      </c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D16" s="9">
        <f t="shared" si="0"/>
        <v>0</v>
      </c>
    </row>
    <row r="17" spans="1:108" ht="55.5" hidden="1" customHeight="1" x14ac:dyDescent="0.3">
      <c r="A17" s="289">
        <f>'Приложение 1 к АРК'!A16:F16</f>
        <v>8</v>
      </c>
      <c r="B17" s="289"/>
      <c r="C17" s="289"/>
      <c r="D17" s="289"/>
      <c r="E17" s="289"/>
      <c r="F17" s="289"/>
      <c r="G17" s="289" t="str">
        <f>'Приложение 1 к АРК'!G16:AF16</f>
        <v>СПб, г. Зеленогорск, д. 506 Монтаж в кабельном киоске</v>
      </c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 t="str">
        <f>'Приложение 1 к АРК'!AG16:AP16</f>
        <v>Курортный РЭС</v>
      </c>
      <c r="AH17" s="289"/>
      <c r="AI17" s="289"/>
      <c r="AJ17" s="289"/>
      <c r="AK17" s="289"/>
      <c r="AL17" s="289"/>
      <c r="AM17" s="289"/>
      <c r="AN17" s="289"/>
      <c r="AO17" s="289"/>
      <c r="AP17" s="289"/>
      <c r="AQ17" s="289">
        <f>ФОРМА!D27</f>
        <v>0</v>
      </c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>
        <f>ФОРМА!B27</f>
        <v>0</v>
      </c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89"/>
      <c r="CD17" s="289"/>
      <c r="CE17" s="289"/>
      <c r="CF17" s="289"/>
      <c r="CG17" s="299">
        <f>ФОРМА!C27</f>
        <v>0</v>
      </c>
      <c r="CH17" s="289"/>
      <c r="CI17" s="289"/>
      <c r="CJ17" s="289"/>
      <c r="CK17" s="289"/>
      <c r="CL17" s="289"/>
      <c r="CM17" s="289"/>
      <c r="CN17" s="289"/>
      <c r="CO17" s="289"/>
      <c r="CP17" s="289"/>
      <c r="CQ17" s="289"/>
      <c r="CR17" s="289"/>
      <c r="CS17" s="289"/>
      <c r="CT17" s="289"/>
      <c r="CU17" s="289"/>
      <c r="CV17" s="289"/>
      <c r="CW17" s="289"/>
      <c r="CX17" s="289"/>
      <c r="CY17" s="289"/>
      <c r="CZ17" s="289"/>
      <c r="DA17" s="289"/>
      <c r="DB17" s="289"/>
      <c r="DD17" s="9">
        <f t="shared" si="0"/>
        <v>0</v>
      </c>
    </row>
    <row r="18" spans="1:108" ht="55.5" hidden="1" customHeight="1" x14ac:dyDescent="0.3">
      <c r="A18" s="289">
        <f>'Приложение 1 к АРК'!A17:F17</f>
        <v>9</v>
      </c>
      <c r="B18" s="289"/>
      <c r="C18" s="289"/>
      <c r="D18" s="289"/>
      <c r="E18" s="289"/>
      <c r="F18" s="289"/>
      <c r="G18" s="289" t="str">
        <f>'Приложение 1 к АРК'!G17:AF17</f>
        <v>СПб, г. Зеленогорск, д. 506 Монтаж в кабельном киоске</v>
      </c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 t="str">
        <f>'Приложение 1 к АРК'!AG17:AP17</f>
        <v>Курортный РЭС</v>
      </c>
      <c r="AH18" s="289"/>
      <c r="AI18" s="289"/>
      <c r="AJ18" s="289"/>
      <c r="AK18" s="289"/>
      <c r="AL18" s="289"/>
      <c r="AM18" s="289"/>
      <c r="AN18" s="289"/>
      <c r="AO18" s="289"/>
      <c r="AP18" s="289"/>
      <c r="AQ18" s="289">
        <f>ФОРМА!D28</f>
        <v>0</v>
      </c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>
        <f>ФОРМА!B28</f>
        <v>0</v>
      </c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89"/>
      <c r="CD18" s="289"/>
      <c r="CE18" s="289"/>
      <c r="CF18" s="289"/>
      <c r="CG18" s="299">
        <f>ФОРМА!C28</f>
        <v>0</v>
      </c>
      <c r="CH18" s="289"/>
      <c r="CI18" s="289"/>
      <c r="CJ18" s="289"/>
      <c r="CK18" s="289"/>
      <c r="CL18" s="289"/>
      <c r="CM18" s="289"/>
      <c r="CN18" s="289"/>
      <c r="CO18" s="289"/>
      <c r="CP18" s="289"/>
      <c r="CQ18" s="289"/>
      <c r="CR18" s="289"/>
      <c r="CS18" s="289"/>
      <c r="CT18" s="289"/>
      <c r="CU18" s="289"/>
      <c r="CV18" s="289"/>
      <c r="CW18" s="289"/>
      <c r="CX18" s="289"/>
      <c r="CY18" s="289"/>
      <c r="CZ18" s="289"/>
      <c r="DA18" s="289"/>
      <c r="DB18" s="289"/>
      <c r="DD18" s="9">
        <f t="shared" si="0"/>
        <v>0</v>
      </c>
    </row>
    <row r="19" spans="1:108" ht="55.5" hidden="1" customHeight="1" x14ac:dyDescent="0.3">
      <c r="A19" s="289">
        <f>'Приложение 1 к АРК'!A18:F18</f>
        <v>10</v>
      </c>
      <c r="B19" s="289"/>
      <c r="C19" s="289"/>
      <c r="D19" s="289"/>
      <c r="E19" s="289"/>
      <c r="F19" s="289"/>
      <c r="G19" s="289" t="str">
        <f>'Приложение 1 к АРК'!G18:AF18</f>
        <v>СПб, г. Зеленогорск, д. 506 Монтаж в кабельном киоске</v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 t="str">
        <f>'Приложение 1 к АРК'!AG18:AP18</f>
        <v>Курортный РЭС</v>
      </c>
      <c r="AH19" s="289"/>
      <c r="AI19" s="289"/>
      <c r="AJ19" s="289"/>
      <c r="AK19" s="289"/>
      <c r="AL19" s="289"/>
      <c r="AM19" s="289"/>
      <c r="AN19" s="289"/>
      <c r="AO19" s="289"/>
      <c r="AP19" s="289"/>
      <c r="AQ19" s="289">
        <f>ФОРМА!D29</f>
        <v>0</v>
      </c>
      <c r="AR19" s="289"/>
      <c r="AS19" s="289"/>
      <c r="AT19" s="289"/>
      <c r="AU19" s="289"/>
      <c r="AV19" s="289"/>
      <c r="AW19" s="289"/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>
        <f>ФОРМА!B29</f>
        <v>0</v>
      </c>
      <c r="BL19" s="289"/>
      <c r="BM19" s="289"/>
      <c r="BN19" s="289"/>
      <c r="BO19" s="289"/>
      <c r="BP19" s="289"/>
      <c r="BQ19" s="289"/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89"/>
      <c r="CD19" s="289"/>
      <c r="CE19" s="289"/>
      <c r="CF19" s="289"/>
      <c r="CG19" s="299">
        <f>ФОРМА!C29</f>
        <v>0</v>
      </c>
      <c r="CH19" s="289"/>
      <c r="CI19" s="289"/>
      <c r="CJ19" s="289"/>
      <c r="CK19" s="289"/>
      <c r="CL19" s="289"/>
      <c r="CM19" s="289"/>
      <c r="CN19" s="289"/>
      <c r="CO19" s="289"/>
      <c r="CP19" s="289"/>
      <c r="CQ19" s="289"/>
      <c r="CR19" s="289"/>
      <c r="CS19" s="289"/>
      <c r="CT19" s="289"/>
      <c r="CU19" s="289"/>
      <c r="CV19" s="289"/>
      <c r="CW19" s="289"/>
      <c r="CX19" s="289"/>
      <c r="CY19" s="289"/>
      <c r="CZ19" s="289"/>
      <c r="DA19" s="289"/>
      <c r="DB19" s="289"/>
      <c r="DD19" s="9">
        <f t="shared" si="0"/>
        <v>0</v>
      </c>
    </row>
    <row r="20" spans="1:108" ht="55.5" hidden="1" customHeight="1" x14ac:dyDescent="0.3">
      <c r="A20" s="289">
        <f>'Приложение 1 к АРК'!A19:F19</f>
        <v>11</v>
      </c>
      <c r="B20" s="289"/>
      <c r="C20" s="289"/>
      <c r="D20" s="289"/>
      <c r="E20" s="289"/>
      <c r="F20" s="289"/>
      <c r="G20" s="289" t="str">
        <f>'Приложение 1 к АРК'!G19:AF19</f>
        <v>СПб, г. Зеленогорск, д. 506 Монтаж в кабельном киоске</v>
      </c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 t="str">
        <f>'Приложение 1 к АРК'!AG19:AP19</f>
        <v>Курортный РЭС</v>
      </c>
      <c r="AH20" s="289"/>
      <c r="AI20" s="289"/>
      <c r="AJ20" s="289"/>
      <c r="AK20" s="289"/>
      <c r="AL20" s="289"/>
      <c r="AM20" s="289"/>
      <c r="AN20" s="289"/>
      <c r="AO20" s="289"/>
      <c r="AP20" s="289"/>
      <c r="AQ20" s="289">
        <f>ФОРМА!D30</f>
        <v>0</v>
      </c>
      <c r="AR20" s="289"/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>
        <f>ФОРМА!B30</f>
        <v>0</v>
      </c>
      <c r="BL20" s="289"/>
      <c r="BM20" s="289"/>
      <c r="BN20" s="289"/>
      <c r="BO20" s="289"/>
      <c r="BP20" s="289"/>
      <c r="BQ20" s="289"/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89"/>
      <c r="CD20" s="289"/>
      <c r="CE20" s="289"/>
      <c r="CF20" s="289"/>
      <c r="CG20" s="299">
        <f>ФОРМА!C30</f>
        <v>0</v>
      </c>
      <c r="CH20" s="289"/>
      <c r="CI20" s="289"/>
      <c r="CJ20" s="289"/>
      <c r="CK20" s="289"/>
      <c r="CL20" s="289"/>
      <c r="CM20" s="289"/>
      <c r="CN20" s="289"/>
      <c r="CO20" s="289"/>
      <c r="CP20" s="289"/>
      <c r="CQ20" s="289"/>
      <c r="CR20" s="289"/>
      <c r="CS20" s="289"/>
      <c r="CT20" s="289"/>
      <c r="CU20" s="289"/>
      <c r="CV20" s="289"/>
      <c r="CW20" s="289"/>
      <c r="CX20" s="289"/>
      <c r="CY20" s="289"/>
      <c r="CZ20" s="289"/>
      <c r="DA20" s="289"/>
      <c r="DB20" s="289"/>
      <c r="DD20" s="9">
        <f t="shared" si="0"/>
        <v>0</v>
      </c>
    </row>
    <row r="21" spans="1:108" ht="55.5" hidden="1" customHeight="1" x14ac:dyDescent="0.3">
      <c r="A21" s="289">
        <f>'Приложение 1 к АРК'!A20:F20</f>
        <v>12</v>
      </c>
      <c r="B21" s="289"/>
      <c r="C21" s="289"/>
      <c r="D21" s="289"/>
      <c r="E21" s="289"/>
      <c r="F21" s="289"/>
      <c r="G21" s="289" t="str">
        <f>'Приложение 1 к АРК'!G20:AF20</f>
        <v>СПб, г. Зеленогорск, д. 506 Монтаж в кабельном киоске</v>
      </c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 t="str">
        <f>'Приложение 1 к АРК'!AG20:AP20</f>
        <v>Курортный РЭС</v>
      </c>
      <c r="AH21" s="289"/>
      <c r="AI21" s="289"/>
      <c r="AJ21" s="289"/>
      <c r="AK21" s="289"/>
      <c r="AL21" s="289"/>
      <c r="AM21" s="289"/>
      <c r="AN21" s="289"/>
      <c r="AO21" s="289"/>
      <c r="AP21" s="289"/>
      <c r="AQ21" s="289">
        <f>ФОРМА!D31</f>
        <v>0</v>
      </c>
      <c r="AR21" s="289"/>
      <c r="AS21" s="289"/>
      <c r="AT21" s="289"/>
      <c r="AU21" s="289"/>
      <c r="AV21" s="289"/>
      <c r="AW21" s="289"/>
      <c r="AX21" s="289"/>
      <c r="AY21" s="289"/>
      <c r="AZ21" s="289"/>
      <c r="BA21" s="289"/>
      <c r="BB21" s="289"/>
      <c r="BC21" s="289"/>
      <c r="BD21" s="289"/>
      <c r="BE21" s="289"/>
      <c r="BF21" s="289"/>
      <c r="BG21" s="289"/>
      <c r="BH21" s="289"/>
      <c r="BI21" s="289"/>
      <c r="BJ21" s="289"/>
      <c r="BK21" s="289">
        <f>ФОРМА!B31</f>
        <v>0</v>
      </c>
      <c r="BL21" s="289"/>
      <c r="BM21" s="289"/>
      <c r="BN21" s="289"/>
      <c r="BO21" s="289"/>
      <c r="BP21" s="289"/>
      <c r="BQ21" s="289"/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89"/>
      <c r="CD21" s="289"/>
      <c r="CE21" s="289"/>
      <c r="CF21" s="289"/>
      <c r="CG21" s="299">
        <f>ФОРМА!C31</f>
        <v>0</v>
      </c>
      <c r="CH21" s="289"/>
      <c r="CI21" s="289"/>
      <c r="CJ21" s="289"/>
      <c r="CK21" s="289"/>
      <c r="CL21" s="289"/>
      <c r="CM21" s="289"/>
      <c r="CN21" s="289"/>
      <c r="CO21" s="289"/>
      <c r="CP21" s="289"/>
      <c r="CQ21" s="289"/>
      <c r="CR21" s="289"/>
      <c r="CS21" s="289"/>
      <c r="CT21" s="289"/>
      <c r="CU21" s="289"/>
      <c r="CV21" s="289"/>
      <c r="CW21" s="289"/>
      <c r="CX21" s="289"/>
      <c r="CY21" s="289"/>
      <c r="CZ21" s="289"/>
      <c r="DA21" s="289"/>
      <c r="DB21" s="289"/>
      <c r="DD21" s="9">
        <f t="shared" si="0"/>
        <v>0</v>
      </c>
    </row>
    <row r="22" spans="1:108" ht="55.5" hidden="1" customHeight="1" x14ac:dyDescent="0.3">
      <c r="A22" s="289">
        <f>'Приложение 1 к АРК'!A21:F21</f>
        <v>13</v>
      </c>
      <c r="B22" s="289"/>
      <c r="C22" s="289"/>
      <c r="D22" s="289"/>
      <c r="E22" s="289"/>
      <c r="F22" s="289"/>
      <c r="G22" s="289" t="str">
        <f>'Приложение 1 к АРК'!G21:AF21</f>
        <v>СПб, г. Зеленогорск, д. 506 Монтаж в кабельном киоске</v>
      </c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 t="str">
        <f>'Приложение 1 к АРК'!AG21:AP21</f>
        <v>Курортный РЭС</v>
      </c>
      <c r="AH22" s="289"/>
      <c r="AI22" s="289"/>
      <c r="AJ22" s="289"/>
      <c r="AK22" s="289"/>
      <c r="AL22" s="289"/>
      <c r="AM22" s="289"/>
      <c r="AN22" s="289"/>
      <c r="AO22" s="289"/>
      <c r="AP22" s="289"/>
      <c r="AQ22" s="289">
        <f>ФОРМА!D32</f>
        <v>0</v>
      </c>
      <c r="AR22" s="289"/>
      <c r="AS22" s="289"/>
      <c r="AT22" s="289"/>
      <c r="AU22" s="289"/>
      <c r="AV22" s="289"/>
      <c r="AW22" s="289"/>
      <c r="AX22" s="289"/>
      <c r="AY22" s="289"/>
      <c r="AZ22" s="289"/>
      <c r="BA22" s="289"/>
      <c r="BB22" s="289"/>
      <c r="BC22" s="289"/>
      <c r="BD22" s="289"/>
      <c r="BE22" s="289"/>
      <c r="BF22" s="289"/>
      <c r="BG22" s="289"/>
      <c r="BH22" s="289"/>
      <c r="BI22" s="289"/>
      <c r="BJ22" s="289"/>
      <c r="BK22" s="289">
        <f>ФОРМА!B32</f>
        <v>0</v>
      </c>
      <c r="BL22" s="289"/>
      <c r="BM22" s="289"/>
      <c r="BN22" s="289"/>
      <c r="BO22" s="289"/>
      <c r="BP22" s="289"/>
      <c r="BQ22" s="289"/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89"/>
      <c r="CD22" s="289"/>
      <c r="CE22" s="289"/>
      <c r="CF22" s="289"/>
      <c r="CG22" s="299">
        <f>ФОРМА!C32</f>
        <v>0</v>
      </c>
      <c r="CH22" s="289"/>
      <c r="CI22" s="289"/>
      <c r="CJ22" s="289"/>
      <c r="CK22" s="289"/>
      <c r="CL22" s="289"/>
      <c r="CM22" s="289"/>
      <c r="CN22" s="289"/>
      <c r="CO22" s="289"/>
      <c r="CP22" s="289"/>
      <c r="CQ22" s="289"/>
      <c r="CR22" s="289"/>
      <c r="CS22" s="289"/>
      <c r="CT22" s="289"/>
      <c r="CU22" s="289"/>
      <c r="CV22" s="289"/>
      <c r="CW22" s="289"/>
      <c r="CX22" s="289"/>
      <c r="CY22" s="289"/>
      <c r="CZ22" s="289"/>
      <c r="DA22" s="289"/>
      <c r="DB22" s="289"/>
      <c r="DD22" s="9">
        <f t="shared" si="0"/>
        <v>0</v>
      </c>
    </row>
    <row r="23" spans="1:108" ht="55.5" hidden="1" customHeight="1" x14ac:dyDescent="0.3">
      <c r="A23" s="289">
        <f>'Приложение 1 к АРК'!A22:F22</f>
        <v>14</v>
      </c>
      <c r="B23" s="289"/>
      <c r="C23" s="289"/>
      <c r="D23" s="289"/>
      <c r="E23" s="289"/>
      <c r="F23" s="289"/>
      <c r="G23" s="289" t="str">
        <f>'Приложение 1 к АРК'!G22:AF22</f>
        <v>СПб, г. Зеленогорск, д. 506 Монтаж в кабельном киоске</v>
      </c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 t="str">
        <f>'Приложение 1 к АРК'!AG22:AP22</f>
        <v>Курортный РЭС</v>
      </c>
      <c r="AH23" s="289"/>
      <c r="AI23" s="289"/>
      <c r="AJ23" s="289"/>
      <c r="AK23" s="289"/>
      <c r="AL23" s="289"/>
      <c r="AM23" s="289"/>
      <c r="AN23" s="289"/>
      <c r="AO23" s="289"/>
      <c r="AP23" s="289"/>
      <c r="AQ23" s="289">
        <f>ФОРМА!D33</f>
        <v>0</v>
      </c>
      <c r="AR23" s="289"/>
      <c r="AS23" s="289"/>
      <c r="AT23" s="289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>
        <f>ФОРМА!B33</f>
        <v>0</v>
      </c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89"/>
      <c r="CD23" s="289"/>
      <c r="CE23" s="289"/>
      <c r="CF23" s="289"/>
      <c r="CG23" s="299">
        <f>ФОРМА!C33</f>
        <v>0</v>
      </c>
      <c r="CH23" s="289"/>
      <c r="CI23" s="289"/>
      <c r="CJ23" s="289"/>
      <c r="CK23" s="289"/>
      <c r="CL23" s="289"/>
      <c r="CM23" s="289"/>
      <c r="CN23" s="289"/>
      <c r="CO23" s="289"/>
      <c r="CP23" s="289"/>
      <c r="CQ23" s="289"/>
      <c r="CR23" s="289"/>
      <c r="CS23" s="289"/>
      <c r="CT23" s="289"/>
      <c r="CU23" s="289"/>
      <c r="CV23" s="289"/>
      <c r="CW23" s="289"/>
      <c r="CX23" s="289"/>
      <c r="CY23" s="289"/>
      <c r="CZ23" s="289"/>
      <c r="DA23" s="289"/>
      <c r="DB23" s="289"/>
      <c r="DD23" s="9">
        <f t="shared" si="0"/>
        <v>0</v>
      </c>
    </row>
    <row r="24" spans="1:108" ht="55.5" hidden="1" customHeight="1" x14ac:dyDescent="0.3">
      <c r="A24" s="289">
        <f>'Приложение 1 к АРК'!A23:F23</f>
        <v>15</v>
      </c>
      <c r="B24" s="289"/>
      <c r="C24" s="289"/>
      <c r="D24" s="289"/>
      <c r="E24" s="289"/>
      <c r="F24" s="289"/>
      <c r="G24" s="289" t="str">
        <f>'Приложение 1 к АРК'!G23:AF23</f>
        <v>СПб, г. Зеленогорск, д. 506 Монтаж в кабельном киоске</v>
      </c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 t="str">
        <f>'Приложение 1 к АРК'!AG23:AP23</f>
        <v>Курортный РЭС</v>
      </c>
      <c r="AH24" s="289"/>
      <c r="AI24" s="289"/>
      <c r="AJ24" s="289"/>
      <c r="AK24" s="289"/>
      <c r="AL24" s="289"/>
      <c r="AM24" s="289"/>
      <c r="AN24" s="289"/>
      <c r="AO24" s="289"/>
      <c r="AP24" s="289"/>
      <c r="AQ24" s="289">
        <f>ФОРМА!D34</f>
        <v>0</v>
      </c>
      <c r="AR24" s="289"/>
      <c r="AS24" s="289"/>
      <c r="AT24" s="289"/>
      <c r="AU24" s="289"/>
      <c r="AV24" s="28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>
        <f>ФОРМА!B34</f>
        <v>0</v>
      </c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89"/>
      <c r="CD24" s="289"/>
      <c r="CE24" s="289"/>
      <c r="CF24" s="289"/>
      <c r="CG24" s="299">
        <f>ФОРМА!C34</f>
        <v>0</v>
      </c>
      <c r="CH24" s="289"/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  <c r="DD24" s="9">
        <f t="shared" si="0"/>
        <v>0</v>
      </c>
    </row>
    <row r="25" spans="1:108" ht="55.5" hidden="1" customHeight="1" x14ac:dyDescent="0.3">
      <c r="A25" s="289">
        <f>'Приложение 1 к АРК'!A24:F24</f>
        <v>16</v>
      </c>
      <c r="B25" s="289"/>
      <c r="C25" s="289"/>
      <c r="D25" s="289"/>
      <c r="E25" s="289"/>
      <c r="F25" s="289"/>
      <c r="G25" s="289" t="str">
        <f>'Приложение 1 к АРК'!G24:AF24</f>
        <v>СПб, г. Зеленогорск, д. 506 Монтаж в кабельном киоске</v>
      </c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 t="str">
        <f>'Приложение 1 к АРК'!AG24:AP24</f>
        <v>Курортный РЭС</v>
      </c>
      <c r="AH25" s="289"/>
      <c r="AI25" s="289"/>
      <c r="AJ25" s="289"/>
      <c r="AK25" s="289"/>
      <c r="AL25" s="289"/>
      <c r="AM25" s="289"/>
      <c r="AN25" s="289"/>
      <c r="AO25" s="289"/>
      <c r="AP25" s="289"/>
      <c r="AQ25" s="289">
        <f>ФОРМА!D35</f>
        <v>0</v>
      </c>
      <c r="AR25" s="289"/>
      <c r="AS25" s="289"/>
      <c r="AT25" s="289"/>
      <c r="AU25" s="289"/>
      <c r="AV25" s="289"/>
      <c r="AW25" s="289"/>
      <c r="AX25" s="289"/>
      <c r="AY25" s="289"/>
      <c r="AZ25" s="289"/>
      <c r="BA25" s="289"/>
      <c r="BB25" s="289"/>
      <c r="BC25" s="289"/>
      <c r="BD25" s="289"/>
      <c r="BE25" s="289"/>
      <c r="BF25" s="289"/>
      <c r="BG25" s="289"/>
      <c r="BH25" s="289"/>
      <c r="BI25" s="289"/>
      <c r="BJ25" s="289"/>
      <c r="BK25" s="289">
        <f>ФОРМА!B35</f>
        <v>0</v>
      </c>
      <c r="BL25" s="289"/>
      <c r="BM25" s="289"/>
      <c r="BN25" s="289"/>
      <c r="BO25" s="289"/>
      <c r="BP25" s="289"/>
      <c r="BQ25" s="289"/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89"/>
      <c r="CD25" s="289"/>
      <c r="CE25" s="289"/>
      <c r="CF25" s="289"/>
      <c r="CG25" s="299">
        <f>ФОРМА!C35</f>
        <v>0</v>
      </c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D25" s="9">
        <f t="shared" si="0"/>
        <v>0</v>
      </c>
    </row>
    <row r="26" spans="1:108" ht="55.5" hidden="1" customHeight="1" x14ac:dyDescent="0.3">
      <c r="A26" s="289">
        <f>'Приложение 1 к АРК'!A25:F25</f>
        <v>17</v>
      </c>
      <c r="B26" s="289"/>
      <c r="C26" s="289"/>
      <c r="D26" s="289"/>
      <c r="E26" s="289"/>
      <c r="F26" s="289"/>
      <c r="G26" s="289" t="str">
        <f>'Приложение 1 к АРК'!G25:AF25</f>
        <v>СПб, г. Зеленогорск, д. 506 Монтаж в кабельном киоске</v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 t="str">
        <f>'Приложение 1 к АРК'!AG25:AP25</f>
        <v>Курортный РЭС</v>
      </c>
      <c r="AH26" s="289"/>
      <c r="AI26" s="289"/>
      <c r="AJ26" s="289"/>
      <c r="AK26" s="289"/>
      <c r="AL26" s="289"/>
      <c r="AM26" s="289"/>
      <c r="AN26" s="289"/>
      <c r="AO26" s="289"/>
      <c r="AP26" s="289"/>
      <c r="AQ26" s="289">
        <f>ФОРМА!D36</f>
        <v>0</v>
      </c>
      <c r="AR26" s="289"/>
      <c r="AS26" s="289"/>
      <c r="AT26" s="289"/>
      <c r="AU26" s="289"/>
      <c r="AV26" s="289"/>
      <c r="AW26" s="289"/>
      <c r="AX26" s="289"/>
      <c r="AY26" s="289"/>
      <c r="AZ26" s="289"/>
      <c r="BA26" s="289"/>
      <c r="BB26" s="289"/>
      <c r="BC26" s="289"/>
      <c r="BD26" s="289"/>
      <c r="BE26" s="289"/>
      <c r="BF26" s="289"/>
      <c r="BG26" s="289"/>
      <c r="BH26" s="289"/>
      <c r="BI26" s="289"/>
      <c r="BJ26" s="289"/>
      <c r="BK26" s="289">
        <f>ФОРМА!B36</f>
        <v>0</v>
      </c>
      <c r="BL26" s="289"/>
      <c r="BM26" s="289"/>
      <c r="BN26" s="289"/>
      <c r="BO26" s="289"/>
      <c r="BP26" s="289"/>
      <c r="BQ26" s="289"/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89"/>
      <c r="CD26" s="289"/>
      <c r="CE26" s="289"/>
      <c r="CF26" s="289"/>
      <c r="CG26" s="299">
        <f>ФОРМА!C36</f>
        <v>0</v>
      </c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D26" s="9">
        <f t="shared" si="0"/>
        <v>0</v>
      </c>
    </row>
    <row r="27" spans="1:108" ht="55.5" hidden="1" customHeight="1" x14ac:dyDescent="0.3">
      <c r="A27" s="289">
        <f>'Приложение 1 к АРК'!A26:F26</f>
        <v>18</v>
      </c>
      <c r="B27" s="289"/>
      <c r="C27" s="289"/>
      <c r="D27" s="289"/>
      <c r="E27" s="289"/>
      <c r="F27" s="289"/>
      <c r="G27" s="289" t="str">
        <f>'Приложение 1 к АРК'!G26:AF26</f>
        <v>СПб, г. Зеленогорск, д. 506 Монтаж в кабельном киоске</v>
      </c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 t="str">
        <f>'Приложение 1 к АРК'!AG26:AP26</f>
        <v>Курортный РЭС</v>
      </c>
      <c r="AH27" s="289"/>
      <c r="AI27" s="289"/>
      <c r="AJ27" s="289"/>
      <c r="AK27" s="289"/>
      <c r="AL27" s="289"/>
      <c r="AM27" s="289"/>
      <c r="AN27" s="289"/>
      <c r="AO27" s="289"/>
      <c r="AP27" s="289"/>
      <c r="AQ27" s="289">
        <f>ФОРМА!D37</f>
        <v>0</v>
      </c>
      <c r="AR27" s="289"/>
      <c r="AS27" s="289"/>
      <c r="AT27" s="289"/>
      <c r="AU27" s="289"/>
      <c r="AV27" s="289"/>
      <c r="AW27" s="289"/>
      <c r="AX27" s="289"/>
      <c r="AY27" s="289"/>
      <c r="AZ27" s="289"/>
      <c r="BA27" s="289"/>
      <c r="BB27" s="289"/>
      <c r="BC27" s="289"/>
      <c r="BD27" s="289"/>
      <c r="BE27" s="289"/>
      <c r="BF27" s="289"/>
      <c r="BG27" s="289"/>
      <c r="BH27" s="289"/>
      <c r="BI27" s="289"/>
      <c r="BJ27" s="289"/>
      <c r="BK27" s="289">
        <f>ФОРМА!B37</f>
        <v>0</v>
      </c>
      <c r="BL27" s="289"/>
      <c r="BM27" s="289"/>
      <c r="BN27" s="289"/>
      <c r="BO27" s="289"/>
      <c r="BP27" s="289"/>
      <c r="BQ27" s="289"/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89"/>
      <c r="CD27" s="289"/>
      <c r="CE27" s="289"/>
      <c r="CF27" s="289"/>
      <c r="CG27" s="299">
        <f>ФОРМА!C37</f>
        <v>0</v>
      </c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D27" s="9">
        <f t="shared" si="0"/>
        <v>0</v>
      </c>
    </row>
    <row r="28" spans="1:108" ht="55.5" hidden="1" customHeight="1" x14ac:dyDescent="0.3">
      <c r="A28" s="289">
        <f>'Приложение 1 к АРК'!A27:F27</f>
        <v>19</v>
      </c>
      <c r="B28" s="289"/>
      <c r="C28" s="289"/>
      <c r="D28" s="289"/>
      <c r="E28" s="289"/>
      <c r="F28" s="289"/>
      <c r="G28" s="289" t="str">
        <f>'Приложение 1 к АРК'!G27:AF27</f>
        <v>СПб, г. Зеленогорск, д. 506 Монтаж в кабельном киоске</v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 t="str">
        <f>'Приложение 1 к АРК'!AG27:AP27</f>
        <v>Курортный РЭС</v>
      </c>
      <c r="AH28" s="289"/>
      <c r="AI28" s="289"/>
      <c r="AJ28" s="289"/>
      <c r="AK28" s="289"/>
      <c r="AL28" s="289"/>
      <c r="AM28" s="289"/>
      <c r="AN28" s="289"/>
      <c r="AO28" s="289"/>
      <c r="AP28" s="289"/>
      <c r="AQ28" s="289">
        <f>ФОРМА!D38</f>
        <v>0</v>
      </c>
      <c r="AR28" s="289"/>
      <c r="AS28" s="289"/>
      <c r="AT28" s="289"/>
      <c r="AU28" s="289"/>
      <c r="AV28" s="289"/>
      <c r="AW28" s="289"/>
      <c r="AX28" s="289"/>
      <c r="AY28" s="289"/>
      <c r="AZ28" s="289"/>
      <c r="BA28" s="289"/>
      <c r="BB28" s="289"/>
      <c r="BC28" s="289"/>
      <c r="BD28" s="289"/>
      <c r="BE28" s="289"/>
      <c r="BF28" s="289"/>
      <c r="BG28" s="289"/>
      <c r="BH28" s="289"/>
      <c r="BI28" s="289"/>
      <c r="BJ28" s="289"/>
      <c r="BK28" s="289">
        <f>ФОРМА!B38</f>
        <v>0</v>
      </c>
      <c r="BL28" s="289"/>
      <c r="BM28" s="289"/>
      <c r="BN28" s="289"/>
      <c r="BO28" s="289"/>
      <c r="BP28" s="289"/>
      <c r="BQ28" s="289"/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89"/>
      <c r="CD28" s="289"/>
      <c r="CE28" s="289"/>
      <c r="CF28" s="289"/>
      <c r="CG28" s="299">
        <f>ФОРМА!C38</f>
        <v>0</v>
      </c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D28" s="9">
        <f t="shared" si="0"/>
        <v>0</v>
      </c>
    </row>
    <row r="29" spans="1:108" ht="55.5" hidden="1" customHeight="1" x14ac:dyDescent="0.3">
      <c r="A29" s="289">
        <f>'Приложение 1 к АРК'!A28:F28</f>
        <v>20</v>
      </c>
      <c r="B29" s="289"/>
      <c r="C29" s="289"/>
      <c r="D29" s="289"/>
      <c r="E29" s="289"/>
      <c r="F29" s="289"/>
      <c r="G29" s="289" t="str">
        <f>'Приложение 1 к АРК'!G28:AF28</f>
        <v>СПб, г. Зеленогорск, д. 506 Монтаж в кабельном киоске</v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 t="str">
        <f>'Приложение 1 к АРК'!AG28:AP28</f>
        <v>Курортный РЭС</v>
      </c>
      <c r="AH29" s="289"/>
      <c r="AI29" s="289"/>
      <c r="AJ29" s="289"/>
      <c r="AK29" s="289"/>
      <c r="AL29" s="289"/>
      <c r="AM29" s="289"/>
      <c r="AN29" s="289"/>
      <c r="AO29" s="289"/>
      <c r="AP29" s="289"/>
      <c r="AQ29" s="289">
        <f>ФОРМА!D39</f>
        <v>0</v>
      </c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>
        <f>ФОРМА!B39</f>
        <v>0</v>
      </c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99">
        <f>ФОРМА!C39</f>
        <v>0</v>
      </c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D29" s="9">
        <f t="shared" si="0"/>
        <v>0</v>
      </c>
    </row>
    <row r="30" spans="1:108" ht="55.5" hidden="1" customHeight="1" x14ac:dyDescent="0.3">
      <c r="A30" s="289">
        <f>'Приложение 1 к АРК'!A29:F29</f>
        <v>21</v>
      </c>
      <c r="B30" s="289"/>
      <c r="C30" s="289"/>
      <c r="D30" s="289"/>
      <c r="E30" s="289"/>
      <c r="F30" s="289"/>
      <c r="G30" s="289" t="str">
        <f>'Приложение 1 к АРК'!G29:AF29</f>
        <v>СПб, г. Зеленогорск, д. 506 Монтаж в кабельном киоске</v>
      </c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 t="str">
        <f>'Приложение 1 к АРК'!AG29:AP29</f>
        <v>Курортный РЭС</v>
      </c>
      <c r="AH30" s="289"/>
      <c r="AI30" s="289"/>
      <c r="AJ30" s="289"/>
      <c r="AK30" s="289"/>
      <c r="AL30" s="289"/>
      <c r="AM30" s="289"/>
      <c r="AN30" s="289"/>
      <c r="AO30" s="289"/>
      <c r="AP30" s="289"/>
      <c r="AQ30" s="289">
        <f>ФОРМА!D40</f>
        <v>0</v>
      </c>
      <c r="AR30" s="289"/>
      <c r="AS30" s="289"/>
      <c r="AT30" s="289"/>
      <c r="AU30" s="289"/>
      <c r="AV30" s="289"/>
      <c r="AW30" s="289"/>
      <c r="AX30" s="289"/>
      <c r="AY30" s="289"/>
      <c r="AZ30" s="289"/>
      <c r="BA30" s="289"/>
      <c r="BB30" s="289"/>
      <c r="BC30" s="289"/>
      <c r="BD30" s="289"/>
      <c r="BE30" s="289"/>
      <c r="BF30" s="289"/>
      <c r="BG30" s="289"/>
      <c r="BH30" s="289"/>
      <c r="BI30" s="289"/>
      <c r="BJ30" s="289"/>
      <c r="BK30" s="289">
        <f>ФОРМА!B40</f>
        <v>0</v>
      </c>
      <c r="BL30" s="289"/>
      <c r="BM30" s="289"/>
      <c r="BN30" s="289"/>
      <c r="BO30" s="289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89"/>
      <c r="CD30" s="289"/>
      <c r="CE30" s="289"/>
      <c r="CF30" s="289"/>
      <c r="CG30" s="299">
        <f>ФОРМА!C40</f>
        <v>0</v>
      </c>
      <c r="CH30" s="289"/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  <c r="DD30" s="9">
        <f t="shared" si="0"/>
        <v>0</v>
      </c>
    </row>
    <row r="31" spans="1:108" ht="15.6" x14ac:dyDescent="0.3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22"/>
      <c r="BI31" s="122"/>
      <c r="BJ31" s="122"/>
      <c r="BK31" s="122"/>
      <c r="BL31" s="122"/>
      <c r="BM31" s="122"/>
      <c r="BN31" s="122"/>
      <c r="BO31" s="122"/>
      <c r="BP31" s="122"/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C31" s="122"/>
      <c r="CD31" s="122"/>
      <c r="CE31" s="122"/>
      <c r="CF31" s="122"/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S31" s="122"/>
      <c r="CT31" s="122"/>
      <c r="CU31" s="122"/>
      <c r="CV31" s="122"/>
      <c r="CW31" s="122"/>
      <c r="CX31" s="122"/>
      <c r="CY31" s="122"/>
      <c r="CZ31" s="122"/>
      <c r="DA31" s="122"/>
      <c r="DB31" s="122"/>
    </row>
    <row r="32" spans="1:108" ht="30.75" customHeight="1" x14ac:dyDescent="0.3">
      <c r="A32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  <c r="AL32" s="294"/>
      <c r="AM32" s="294"/>
      <c r="AN32" s="294"/>
      <c r="AO32" s="294"/>
      <c r="AP32" s="294"/>
      <c r="AQ32" s="294"/>
      <c r="AR32" s="294"/>
      <c r="AS32" s="294"/>
      <c r="AT32" s="294"/>
      <c r="AU32" s="294"/>
      <c r="AV32" s="294"/>
      <c r="AW32" s="294"/>
      <c r="AX32" s="294"/>
      <c r="AY32" s="294"/>
      <c r="AZ32" s="294"/>
      <c r="BA32" s="294"/>
      <c r="BB32" s="294"/>
      <c r="BC32" s="294"/>
      <c r="BD32" s="294"/>
      <c r="BE32" s="294"/>
      <c r="BF32" s="294"/>
      <c r="BG32" s="294"/>
      <c r="BH32" s="294"/>
      <c r="BI32" s="294"/>
      <c r="BJ32" s="294"/>
      <c r="BK32" s="294"/>
      <c r="BL32" s="294"/>
      <c r="BM32" s="294"/>
      <c r="BN32" s="294"/>
      <c r="BO32" s="294"/>
      <c r="BP32" s="294"/>
      <c r="BQ32" s="294"/>
      <c r="BR32" s="294"/>
      <c r="BS32" s="294"/>
      <c r="BT32" s="294"/>
      <c r="BU32" s="294"/>
      <c r="BV32" s="294"/>
      <c r="BW32" s="294"/>
      <c r="BX32" s="294"/>
      <c r="BY32" s="294"/>
      <c r="BZ32" s="294"/>
      <c r="CA32" s="294"/>
      <c r="CB32" s="294"/>
      <c r="CC32" s="294"/>
      <c r="CD32" s="294"/>
      <c r="CE32" s="294"/>
      <c r="CF32" s="294"/>
      <c r="CG32" s="294"/>
      <c r="CH32" s="294"/>
      <c r="CI32" s="294"/>
      <c r="CJ32" s="294"/>
      <c r="CK32" s="294"/>
      <c r="CL32" s="294"/>
      <c r="CM32" s="294"/>
      <c r="CN32" s="294"/>
      <c r="CO32" s="294"/>
      <c r="CP32" s="294"/>
      <c r="CQ32" s="294"/>
      <c r="CR32" s="294"/>
      <c r="CS32" s="294"/>
      <c r="CT32" s="294"/>
      <c r="CU32" s="294"/>
      <c r="CV32" s="294"/>
      <c r="CW32" s="294"/>
      <c r="CX32" s="294"/>
      <c r="CY32" s="294"/>
      <c r="CZ32" s="294"/>
      <c r="DA32" s="294"/>
      <c r="DB32" s="294"/>
    </row>
    <row r="33" spans="1:112" ht="56.25" customHeight="1" x14ac:dyDescent="0.3">
      <c r="A33" s="287" t="str">
        <f>ПОДПИСИ!D5</f>
        <v>С.А. Куропаткин</v>
      </c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96"/>
      <c r="V33" s="296"/>
      <c r="W33" s="296"/>
      <c r="X33" s="296"/>
      <c r="Y33" s="296"/>
      <c r="Z33" s="296"/>
      <c r="AA33" s="296"/>
      <c r="AB33" s="296"/>
      <c r="AC33" s="296"/>
      <c r="AD33" s="296"/>
      <c r="AE33" s="296"/>
      <c r="AF33" s="296"/>
      <c r="AG33" s="296"/>
      <c r="AH33" s="296"/>
      <c r="AI33" s="296"/>
      <c r="AJ33" s="296"/>
      <c r="AK33" s="296"/>
      <c r="AL33" s="296"/>
      <c r="AM33" s="296"/>
      <c r="AN33" s="296"/>
      <c r="AO33" s="296"/>
      <c r="AP33" s="296"/>
      <c r="AQ33" s="296"/>
      <c r="AR33" s="296"/>
      <c r="AS33" s="296"/>
      <c r="AT33" s="296"/>
      <c r="AU33" s="296"/>
      <c r="AV33" s="296"/>
      <c r="AW33" s="296"/>
      <c r="AX33" s="296"/>
      <c r="AY33" s="296"/>
      <c r="AZ33" s="296"/>
      <c r="BA33" s="296"/>
      <c r="BB33" s="296"/>
      <c r="BC33" s="296"/>
      <c r="BD33" s="296"/>
      <c r="BE33" s="296"/>
      <c r="BF33" s="296"/>
      <c r="BG33" s="271" t="s">
        <v>59</v>
      </c>
      <c r="BH33" s="271"/>
      <c r="BI33" s="271"/>
      <c r="BJ33" s="122"/>
      <c r="BK33" s="122"/>
      <c r="BL33" s="122"/>
      <c r="BM33" s="122"/>
      <c r="BN33" s="122"/>
      <c r="BO33" s="122"/>
      <c r="BP33" s="122"/>
      <c r="BQ33" s="122"/>
      <c r="BR33" s="122"/>
      <c r="BS33" s="122"/>
      <c r="BT33" s="122"/>
      <c r="BU33" s="122"/>
      <c r="BV33" s="122"/>
      <c r="BW33" s="122"/>
      <c r="BX33" s="122"/>
      <c r="BY33" s="122"/>
      <c r="BZ33" s="122"/>
      <c r="CA33" s="122"/>
      <c r="CB33" s="122"/>
      <c r="CC33" s="122"/>
      <c r="CD33" s="122"/>
      <c r="CE33" s="122"/>
      <c r="CF33" s="122"/>
      <c r="CG33" s="122"/>
      <c r="CH33" s="122"/>
      <c r="CI33" s="122"/>
      <c r="CJ33" s="122"/>
      <c r="CK33" s="122"/>
      <c r="CL33" s="122"/>
      <c r="CM33" s="122"/>
      <c r="CN33" s="122"/>
      <c r="CO33" s="122"/>
      <c r="CP33" s="122"/>
      <c r="CQ33" s="122"/>
      <c r="CR33" s="122"/>
      <c r="CS33" s="122"/>
      <c r="CT33" s="122"/>
      <c r="CU33" s="122"/>
      <c r="CV33" s="122"/>
      <c r="CW33" s="122"/>
      <c r="CX33" s="122"/>
      <c r="CY33" s="122"/>
      <c r="CZ33" s="122"/>
      <c r="DA33" s="122"/>
      <c r="DB33" s="122"/>
    </row>
    <row r="34" spans="1:112" ht="15.6" x14ac:dyDescent="0.3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295" t="s">
        <v>29</v>
      </c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  <c r="AG34" s="295"/>
      <c r="AH34" s="295"/>
      <c r="AI34" s="295"/>
      <c r="AJ34" s="295"/>
      <c r="AK34" s="295"/>
      <c r="AL34" s="295"/>
      <c r="AM34" s="295"/>
      <c r="AN34" s="295"/>
      <c r="AO34" s="295"/>
      <c r="AP34" s="295"/>
      <c r="AQ34" s="295"/>
      <c r="AR34" s="295"/>
      <c r="AS34" s="295"/>
      <c r="AT34" s="295"/>
      <c r="AU34" s="295"/>
      <c r="AV34" s="295"/>
      <c r="AW34" s="295"/>
      <c r="AX34" s="295"/>
      <c r="AY34" s="295"/>
      <c r="AZ34" s="295"/>
      <c r="BA34" s="295"/>
      <c r="BB34" s="295"/>
      <c r="BC34" s="295"/>
      <c r="BD34" s="295"/>
      <c r="BE34" s="295"/>
      <c r="BF34" s="295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</row>
    <row r="35" spans="1:112" ht="5.25" customHeight="1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  <c r="BL35" s="122"/>
      <c r="BM35" s="122"/>
      <c r="BN35" s="122"/>
      <c r="BO35" s="122"/>
      <c r="BP35" s="122"/>
      <c r="BQ35" s="122"/>
      <c r="BR35" s="122"/>
      <c r="BS35" s="122"/>
      <c r="BT35" s="122"/>
      <c r="BU35" s="122"/>
      <c r="BV35" s="122"/>
      <c r="BW35" s="122"/>
      <c r="BX35" s="122"/>
      <c r="BY35" s="122"/>
      <c r="BZ35" s="122"/>
      <c r="CA35" s="122"/>
      <c r="CB35" s="122"/>
      <c r="CC35" s="122"/>
      <c r="CD35" s="122"/>
      <c r="CE35" s="122"/>
      <c r="CF35" s="122"/>
      <c r="CG35" s="122"/>
      <c r="CH35" s="122"/>
      <c r="CI35" s="122"/>
      <c r="CJ35" s="122"/>
      <c r="CK35" s="122"/>
      <c r="CL35" s="122"/>
      <c r="CM35" s="122"/>
      <c r="CN35" s="122"/>
      <c r="CO35" s="122"/>
      <c r="CP35" s="122"/>
      <c r="CQ35" s="122"/>
      <c r="CR35" s="122"/>
      <c r="CS35" s="122"/>
      <c r="CT35" s="122"/>
      <c r="CU35" s="122"/>
      <c r="CV35" s="122"/>
      <c r="CW35" s="122"/>
      <c r="CX35" s="122"/>
      <c r="CY35" s="122"/>
      <c r="CZ35" s="122"/>
      <c r="DA35" s="122"/>
      <c r="DB35" s="122"/>
    </row>
    <row r="36" spans="1:112" ht="15.6" x14ac:dyDescent="0.3">
      <c r="A36" s="294" t="str">
        <f>ПОДПИСИ!B8</f>
        <v>Производитель работ ООО «Энергострим»</v>
      </c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4"/>
      <c r="AT36" s="294"/>
      <c r="AU36" s="294"/>
      <c r="AV36" s="294"/>
      <c r="AW36" s="294"/>
      <c r="AX36" s="294"/>
      <c r="AY36" s="294"/>
      <c r="AZ36" s="294"/>
      <c r="BA36" s="294"/>
      <c r="BB36" s="294"/>
      <c r="BC36" s="294"/>
      <c r="BD36" s="294"/>
      <c r="BE36" s="294"/>
      <c r="BF36" s="294"/>
      <c r="BG36" s="294"/>
      <c r="BH36" s="294"/>
      <c r="BI36" s="294"/>
      <c r="BJ36" s="294"/>
      <c r="BK36" s="294"/>
      <c r="BL36" s="294"/>
      <c r="BM36" s="294"/>
      <c r="BN36" s="294"/>
      <c r="BO36" s="294"/>
      <c r="BP36" s="294"/>
      <c r="BQ36" s="294"/>
      <c r="BR36" s="294"/>
      <c r="BS36" s="294"/>
      <c r="BT36" s="294"/>
      <c r="BU36" s="294"/>
      <c r="BV36" s="294"/>
      <c r="BW36" s="294"/>
      <c r="BX36" s="294"/>
      <c r="BY36" s="294"/>
      <c r="BZ36" s="294"/>
      <c r="CA36" s="294"/>
      <c r="CB36" s="294"/>
      <c r="CC36" s="294"/>
      <c r="CD36" s="294"/>
      <c r="CE36" s="294"/>
      <c r="CF36" s="294"/>
      <c r="CG36" s="294"/>
      <c r="CH36" s="294"/>
      <c r="CI36" s="294"/>
      <c r="CJ36" s="294"/>
      <c r="CK36" s="294"/>
      <c r="CL36" s="294"/>
      <c r="CM36" s="294"/>
      <c r="CN36" s="294"/>
      <c r="CO36" s="294"/>
      <c r="CP36" s="294"/>
      <c r="CQ36" s="294"/>
      <c r="CR36" s="294"/>
      <c r="CS36" s="294"/>
      <c r="CT36" s="294"/>
      <c r="CU36" s="294"/>
      <c r="CV36" s="294"/>
      <c r="CW36" s="294"/>
      <c r="CX36" s="294"/>
      <c r="CY36" s="294"/>
      <c r="CZ36" s="294"/>
      <c r="DA36" s="294"/>
      <c r="DB36" s="294"/>
    </row>
    <row r="37" spans="1:112" ht="53.25" customHeight="1" x14ac:dyDescent="0.3">
      <c r="A37" s="287" t="str">
        <f>ПОДПИСИ!D8</f>
        <v xml:space="preserve">А.В. Курбатов </v>
      </c>
      <c r="B37" s="287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6"/>
      <c r="AF37" s="296"/>
      <c r="AG37" s="296"/>
      <c r="AH37" s="296"/>
      <c r="AI37" s="296"/>
      <c r="AJ37" s="296"/>
      <c r="AK37" s="296"/>
      <c r="AL37" s="296"/>
      <c r="AM37" s="296"/>
      <c r="AN37" s="296"/>
      <c r="AO37" s="296"/>
      <c r="AP37" s="296"/>
      <c r="AQ37" s="296"/>
      <c r="AR37" s="296"/>
      <c r="AS37" s="296"/>
      <c r="AT37" s="296"/>
      <c r="AU37" s="296"/>
      <c r="AV37" s="296"/>
      <c r="AW37" s="296"/>
      <c r="AX37" s="296"/>
      <c r="AY37" s="296"/>
      <c r="AZ37" s="296"/>
      <c r="BA37" s="296"/>
      <c r="BB37" s="296"/>
      <c r="BC37" s="296"/>
      <c r="BD37" s="296"/>
      <c r="BE37" s="296"/>
      <c r="BF37" s="296"/>
      <c r="BG37" s="271" t="s">
        <v>59</v>
      </c>
      <c r="BH37" s="271"/>
      <c r="BI37" s="271"/>
      <c r="BJ37" s="122"/>
      <c r="BK37" s="122"/>
      <c r="BL37" s="122"/>
      <c r="BM37" s="122"/>
      <c r="BN37" s="122"/>
      <c r="BO37" s="122"/>
      <c r="BP37" s="122"/>
      <c r="BQ37" s="122"/>
      <c r="BR37" s="122"/>
      <c r="BS37" s="122"/>
      <c r="BT37" s="122"/>
      <c r="BU37" s="122"/>
      <c r="BV37" s="122"/>
      <c r="BW37" s="122"/>
      <c r="BX37" s="122"/>
      <c r="BY37" s="122"/>
      <c r="BZ37" s="122"/>
      <c r="CA37" s="122"/>
      <c r="CB37" s="122"/>
      <c r="CC37" s="122"/>
      <c r="CD37" s="122"/>
      <c r="CE37" s="122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2"/>
      <c r="CR37" s="122"/>
      <c r="CS37" s="122"/>
      <c r="CT37" s="122"/>
      <c r="CU37" s="122"/>
      <c r="CV37" s="122"/>
      <c r="CW37" s="122"/>
      <c r="CX37" s="122"/>
      <c r="CY37" s="122"/>
      <c r="CZ37" s="122"/>
      <c r="DA37" s="122"/>
      <c r="DB37" s="122"/>
    </row>
    <row r="38" spans="1:112" ht="15.6" x14ac:dyDescent="0.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295" t="s">
        <v>29</v>
      </c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95"/>
      <c r="AO38" s="295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95"/>
      <c r="BB38" s="295"/>
      <c r="BC38" s="295"/>
      <c r="BD38" s="295"/>
      <c r="BE38" s="295"/>
      <c r="BF38" s="295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  <c r="BQ38" s="122"/>
      <c r="BR38" s="122"/>
      <c r="BS38" s="122"/>
      <c r="BT38" s="122"/>
      <c r="BU38" s="122"/>
      <c r="BV38" s="122"/>
      <c r="BW38" s="122"/>
      <c r="BX38" s="122"/>
      <c r="BY38" s="122"/>
      <c r="BZ38" s="122"/>
      <c r="CA38" s="122"/>
      <c r="CB38" s="122"/>
      <c r="CC38" s="122"/>
      <c r="CD38" s="122"/>
      <c r="CE38" s="122"/>
      <c r="CF38" s="122"/>
      <c r="CG38" s="122"/>
      <c r="CH38" s="122"/>
      <c r="CI38" s="122"/>
      <c r="CJ38" s="122"/>
      <c r="CK38" s="122"/>
      <c r="CL38" s="122"/>
      <c r="CM38" s="122"/>
      <c r="CN38" s="122"/>
      <c r="CO38" s="122"/>
      <c r="CP38" s="122"/>
      <c r="CQ38" s="122"/>
      <c r="CR38" s="122"/>
      <c r="CS38" s="122"/>
      <c r="CT38" s="122"/>
      <c r="CU38" s="122"/>
      <c r="CV38" s="122"/>
      <c r="CW38" s="122"/>
      <c r="CX38" s="122"/>
      <c r="CY38" s="122"/>
      <c r="CZ38" s="122"/>
      <c r="DA38" s="122"/>
      <c r="DB38" s="122"/>
    </row>
    <row r="39" spans="1:112" ht="5.25" customHeight="1" x14ac:dyDescent="0.3">
      <c r="A39" s="121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  <c r="BQ39" s="122"/>
      <c r="BR39" s="122"/>
      <c r="BS39" s="122"/>
      <c r="BT39" s="122"/>
      <c r="BU39" s="122"/>
      <c r="BV39" s="122"/>
      <c r="BW39" s="122"/>
      <c r="BX39" s="122"/>
      <c r="BY39" s="122"/>
      <c r="BZ39" s="122"/>
      <c r="CA39" s="122"/>
      <c r="CB39" s="122"/>
      <c r="CC39" s="122"/>
      <c r="CD39" s="122"/>
      <c r="CE39" s="122"/>
      <c r="CF39" s="122"/>
      <c r="CG39" s="122"/>
      <c r="CH39" s="122"/>
      <c r="CI39" s="122"/>
      <c r="CJ39" s="122"/>
      <c r="CK39" s="122"/>
      <c r="CL39" s="122"/>
      <c r="CM39" s="122"/>
      <c r="CN39" s="122"/>
      <c r="CO39" s="122"/>
      <c r="CP39" s="122"/>
      <c r="CQ39" s="122"/>
      <c r="CR39" s="122"/>
      <c r="CS39" s="122"/>
      <c r="CT39" s="122"/>
      <c r="CU39" s="122"/>
      <c r="CV39" s="122"/>
      <c r="CW39" s="122"/>
      <c r="CX39" s="122"/>
      <c r="CY39" s="122"/>
      <c r="CZ39" s="122"/>
      <c r="DA39" s="122"/>
      <c r="DB39" s="122"/>
    </row>
    <row r="40" spans="1:112" ht="32.25" customHeight="1" x14ac:dyDescent="0.3">
      <c r="A40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4"/>
      <c r="AT40" s="294"/>
      <c r="AU40" s="294"/>
      <c r="AV40" s="294"/>
      <c r="AW40" s="294"/>
      <c r="AX40" s="294"/>
      <c r="AY40" s="294"/>
      <c r="AZ40" s="294"/>
      <c r="BA40" s="294"/>
      <c r="BB40" s="294"/>
      <c r="BC40" s="294"/>
      <c r="BD40" s="294"/>
      <c r="BE40" s="294"/>
      <c r="BF40" s="294"/>
      <c r="BG40" s="294"/>
      <c r="BH40" s="294"/>
      <c r="BI40" s="294"/>
      <c r="BJ40" s="294"/>
      <c r="BK40" s="294"/>
      <c r="BL40" s="294"/>
      <c r="BM40" s="294"/>
      <c r="BN40" s="294"/>
      <c r="BO40" s="294"/>
      <c r="BP40" s="294"/>
      <c r="BQ40" s="294"/>
      <c r="BR40" s="294"/>
      <c r="BS40" s="294"/>
      <c r="BT40" s="294"/>
      <c r="BU40" s="294"/>
      <c r="BV40" s="294"/>
      <c r="BW40" s="294"/>
      <c r="BX40" s="294"/>
      <c r="BY40" s="294"/>
      <c r="BZ40" s="294"/>
      <c r="CA40" s="294"/>
      <c r="CB40" s="294"/>
      <c r="CC40" s="294"/>
      <c r="CD40" s="294"/>
      <c r="CE40" s="294"/>
      <c r="CF40" s="294"/>
      <c r="CG40" s="294"/>
      <c r="CH40" s="294"/>
      <c r="CI40" s="294"/>
      <c r="CJ40" s="294"/>
      <c r="CK40" s="294"/>
      <c r="CL40" s="294"/>
      <c r="CM40" s="294"/>
      <c r="CN40" s="294"/>
      <c r="CO40" s="294"/>
      <c r="CP40" s="294"/>
      <c r="CQ40" s="294"/>
      <c r="CR40" s="294"/>
      <c r="CS40" s="294"/>
      <c r="CT40" s="294"/>
      <c r="CU40" s="294"/>
      <c r="CV40" s="294"/>
      <c r="CW40" s="294"/>
      <c r="CX40" s="294"/>
      <c r="CY40" s="294"/>
      <c r="CZ40" s="294"/>
      <c r="DA40" s="294"/>
      <c r="DB40" s="294"/>
    </row>
    <row r="41" spans="1:112" ht="48" customHeight="1" x14ac:dyDescent="0.3">
      <c r="A41" s="287" t="str">
        <f>ПОДПИСИ!D7</f>
        <v>А.Б. Казанцев</v>
      </c>
      <c r="B41" s="287"/>
      <c r="C41" s="287"/>
      <c r="D41" s="287"/>
      <c r="E41" s="287"/>
      <c r="F41" s="287"/>
      <c r="G41" s="287"/>
      <c r="H41" s="287"/>
      <c r="I41" s="287"/>
      <c r="J41" s="287"/>
      <c r="K41" s="287"/>
      <c r="L41" s="287"/>
      <c r="M41" s="287"/>
      <c r="N41" s="287"/>
      <c r="O41" s="287"/>
      <c r="P41" s="287"/>
      <c r="Q41" s="287"/>
      <c r="R41" s="287"/>
      <c r="S41" s="287"/>
      <c r="T41" s="287"/>
      <c r="U41" s="296"/>
      <c r="V41" s="296"/>
      <c r="W41" s="296"/>
      <c r="X41" s="296"/>
      <c r="Y41" s="296"/>
      <c r="Z41" s="296"/>
      <c r="AA41" s="296"/>
      <c r="AB41" s="296"/>
      <c r="AC41" s="296"/>
      <c r="AD41" s="296"/>
      <c r="AE41" s="296"/>
      <c r="AF41" s="296"/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AT41" s="296"/>
      <c r="AU41" s="296"/>
      <c r="AV41" s="296"/>
      <c r="AW41" s="296"/>
      <c r="AX41" s="296"/>
      <c r="AY41" s="296"/>
      <c r="AZ41" s="296"/>
      <c r="BA41" s="296"/>
      <c r="BB41" s="296"/>
      <c r="BC41" s="296"/>
      <c r="BD41" s="296"/>
      <c r="BE41" s="296"/>
      <c r="BF41" s="296"/>
      <c r="BG41" s="271" t="s">
        <v>214</v>
      </c>
      <c r="BH41" s="271"/>
      <c r="BI41" s="271"/>
      <c r="BJ41" s="122"/>
      <c r="BK41" s="122"/>
      <c r="BL41" s="122"/>
      <c r="BM41" s="122"/>
      <c r="BN41" s="122"/>
      <c r="BO41" s="122"/>
      <c r="BP41" s="122"/>
      <c r="BQ41" s="122"/>
      <c r="BR41" s="122"/>
      <c r="BS41" s="122"/>
      <c r="BT41" s="122"/>
      <c r="BU41" s="122"/>
      <c r="BV41" s="122"/>
      <c r="BW41" s="122"/>
      <c r="BX41" s="122"/>
      <c r="BY41" s="122"/>
      <c r="BZ41" s="122"/>
      <c r="CA41" s="122"/>
      <c r="CB41" s="122"/>
      <c r="CC41" s="122"/>
      <c r="CD41" s="122"/>
      <c r="CE41" s="122"/>
      <c r="CF41" s="122"/>
      <c r="CG41" s="122"/>
      <c r="CH41" s="122"/>
      <c r="CI41" s="122"/>
      <c r="CJ41" s="122"/>
      <c r="CK41" s="122"/>
      <c r="CL41" s="122"/>
      <c r="CM41" s="122"/>
      <c r="CN41" s="122"/>
      <c r="CO41" s="122"/>
      <c r="CP41" s="122"/>
      <c r="CQ41" s="122"/>
      <c r="CR41" s="122"/>
      <c r="CS41" s="122"/>
      <c r="CT41" s="122"/>
      <c r="CU41" s="122"/>
      <c r="CV41" s="122"/>
      <c r="CW41" s="122"/>
      <c r="CX41" s="122"/>
      <c r="CY41" s="122"/>
      <c r="CZ41" s="122"/>
      <c r="DA41" s="122"/>
      <c r="DB41" s="122"/>
    </row>
    <row r="42" spans="1:112" ht="15.6" x14ac:dyDescent="0.3">
      <c r="A42" s="121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295" t="s">
        <v>29</v>
      </c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  <c r="AG42" s="295"/>
      <c r="AH42" s="295"/>
      <c r="AI42" s="295"/>
      <c r="AJ42" s="295"/>
      <c r="AK42" s="295"/>
      <c r="AL42" s="295"/>
      <c r="AM42" s="295"/>
      <c r="AN42" s="295"/>
      <c r="AO42" s="295"/>
      <c r="AP42" s="295"/>
      <c r="AQ42" s="295"/>
      <c r="AR42" s="295"/>
      <c r="AS42" s="295"/>
      <c r="AT42" s="295"/>
      <c r="AU42" s="295"/>
      <c r="AV42" s="295"/>
      <c r="AW42" s="295"/>
      <c r="AX42" s="295"/>
      <c r="AY42" s="295"/>
      <c r="AZ42" s="295"/>
      <c r="BA42" s="295"/>
      <c r="BB42" s="295"/>
      <c r="BC42" s="295"/>
      <c r="BD42" s="295"/>
      <c r="BE42" s="295"/>
      <c r="BF42" s="295"/>
      <c r="BG42" s="122"/>
      <c r="BH42" s="122"/>
      <c r="BI42" s="122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22"/>
      <c r="BW42" s="122"/>
      <c r="BX42" s="122"/>
      <c r="BY42" s="122"/>
      <c r="BZ42" s="122"/>
      <c r="CA42" s="122"/>
      <c r="CB42" s="122"/>
      <c r="CC42" s="122"/>
      <c r="CD42" s="122"/>
      <c r="CE42" s="122"/>
      <c r="CF42" s="122"/>
      <c r="CG42" s="122"/>
      <c r="CH42" s="122"/>
      <c r="CI42" s="122"/>
      <c r="CJ42" s="122"/>
      <c r="CK42" s="122"/>
      <c r="CL42" s="122"/>
      <c r="CM42" s="122"/>
      <c r="CN42" s="122"/>
      <c r="CO42" s="122"/>
      <c r="CP42" s="122"/>
      <c r="CQ42" s="122"/>
      <c r="CR42" s="122"/>
      <c r="CS42" s="122"/>
      <c r="CT42" s="122"/>
      <c r="CU42" s="122"/>
      <c r="CV42" s="122"/>
      <c r="CW42" s="122"/>
      <c r="CX42" s="122"/>
      <c r="CY42" s="122"/>
      <c r="CZ42" s="122"/>
      <c r="DA42" s="122"/>
      <c r="DB42" s="122"/>
    </row>
    <row r="43" spans="1:112" ht="13.8" x14ac:dyDescent="0.25">
      <c r="DH43" s="82"/>
    </row>
    <row r="44" spans="1:112" ht="13.8" x14ac:dyDescent="0.25">
      <c r="DH44" s="82"/>
    </row>
    <row r="45" spans="1:112" ht="13.8" x14ac:dyDescent="0.25">
      <c r="DH45" s="82"/>
    </row>
    <row r="47" spans="1:112" ht="13.8" x14ac:dyDescent="0.25">
      <c r="DH47" s="82"/>
    </row>
    <row r="48" spans="1:112" ht="13.8" x14ac:dyDescent="0.25">
      <c r="DH48" s="87"/>
    </row>
    <row r="49" spans="112:112" ht="13.8" x14ac:dyDescent="0.25">
      <c r="DH49" s="82"/>
    </row>
    <row r="50" spans="112:112" ht="13.8" x14ac:dyDescent="0.25">
      <c r="DH50" s="88"/>
    </row>
    <row r="51" spans="112:112" ht="13.8" x14ac:dyDescent="0.25">
      <c r="DH51" s="82"/>
    </row>
    <row r="52" spans="112:112" x14ac:dyDescent="0.3">
      <c r="DH52" s="89"/>
    </row>
    <row r="53" spans="112:112" ht="13.8" x14ac:dyDescent="0.25">
      <c r="DH53" s="82"/>
    </row>
    <row r="54" spans="112:112" ht="13.8" x14ac:dyDescent="0.25">
      <c r="DH54" s="88"/>
    </row>
    <row r="55" spans="112:112" ht="13.8" x14ac:dyDescent="0.25">
      <c r="DH55" s="82"/>
    </row>
    <row r="56" spans="112:112" ht="13.8" x14ac:dyDescent="0.25">
      <c r="DH56" s="87"/>
    </row>
    <row r="57" spans="112:112" ht="13.8" x14ac:dyDescent="0.25">
      <c r="DH57" s="82"/>
    </row>
    <row r="58" spans="112:112" ht="13.8" x14ac:dyDescent="0.25">
      <c r="DH58" s="87"/>
    </row>
    <row r="59" spans="112:112" ht="13.8" x14ac:dyDescent="0.25">
      <c r="DH59" s="82"/>
    </row>
    <row r="61" spans="112:112" ht="13.8" x14ac:dyDescent="0.25">
      <c r="DH61" s="82"/>
    </row>
    <row r="63" spans="112:112" ht="13.8" x14ac:dyDescent="0.25">
      <c r="DH63" s="82"/>
    </row>
    <row r="64" spans="112:112" ht="13.8" x14ac:dyDescent="0.25">
      <c r="DH64" s="82"/>
    </row>
    <row r="66" spans="112:112" ht="13.8" x14ac:dyDescent="0.25">
      <c r="DH66" s="82"/>
    </row>
    <row r="67" spans="112:112" ht="13.8" x14ac:dyDescent="0.25">
      <c r="DH67" s="82"/>
    </row>
    <row r="68" spans="112:112" ht="13.8" x14ac:dyDescent="0.25">
      <c r="DH68" s="82"/>
    </row>
    <row r="69" spans="112:112" ht="13.8" x14ac:dyDescent="0.25">
      <c r="DH69" s="82"/>
    </row>
    <row r="70" spans="112:112" ht="13.8" x14ac:dyDescent="0.25">
      <c r="DH70" s="82"/>
    </row>
    <row r="71" spans="112:112" ht="13.8" x14ac:dyDescent="0.25">
      <c r="DH71" s="82"/>
    </row>
    <row r="72" spans="112:112" ht="13.8" x14ac:dyDescent="0.25">
      <c r="DH72" s="82"/>
    </row>
    <row r="73" spans="112:112" ht="13.8" x14ac:dyDescent="0.25">
      <c r="DH73" s="82"/>
    </row>
    <row r="74" spans="112:112" ht="13.8" x14ac:dyDescent="0.25">
      <c r="DH74" s="82"/>
    </row>
    <row r="75" spans="112:112" ht="13.8" x14ac:dyDescent="0.25">
      <c r="DH75" s="82"/>
    </row>
    <row r="76" spans="112:112" ht="13.8" x14ac:dyDescent="0.25">
      <c r="DH76" s="82"/>
    </row>
    <row r="77" spans="112:112" ht="13.8" x14ac:dyDescent="0.25">
      <c r="DH77" s="82"/>
    </row>
  </sheetData>
  <autoFilter ref="DD8:DD30" xr:uid="{00000000-0001-0000-1000-000000000000}">
    <filterColumn colId="0">
      <filters blank="1">
        <filter val="1"/>
      </filters>
    </filterColumn>
  </autoFilter>
  <mergeCells count="154">
    <mergeCell ref="DD8:DD9"/>
    <mergeCell ref="CG29:DB29"/>
    <mergeCell ref="A30:F30"/>
    <mergeCell ref="G30:AF30"/>
    <mergeCell ref="AG30:AP30"/>
    <mergeCell ref="AQ30:BJ30"/>
    <mergeCell ref="BK30:CF30"/>
    <mergeCell ref="CG30:DB30"/>
    <mergeCell ref="A29:F29"/>
    <mergeCell ref="G29:AF29"/>
    <mergeCell ref="AG29:AP29"/>
    <mergeCell ref="AQ29:BJ29"/>
    <mergeCell ref="BK29:CF29"/>
    <mergeCell ref="CG27:DB27"/>
    <mergeCell ref="A28:F28"/>
    <mergeCell ref="G28:AF28"/>
    <mergeCell ref="AG28:AP28"/>
    <mergeCell ref="AQ28:BJ28"/>
    <mergeCell ref="BK28:CF28"/>
    <mergeCell ref="CG28:DB28"/>
    <mergeCell ref="A27:F27"/>
    <mergeCell ref="G27:AF27"/>
    <mergeCell ref="AG27:AP27"/>
    <mergeCell ref="AQ27:BJ27"/>
    <mergeCell ref="BK27:CF27"/>
    <mergeCell ref="CG25:DB25"/>
    <mergeCell ref="A26:F26"/>
    <mergeCell ref="G26:AF26"/>
    <mergeCell ref="AG26:AP26"/>
    <mergeCell ref="AQ26:BJ26"/>
    <mergeCell ref="BK26:CF26"/>
    <mergeCell ref="CG26:DB26"/>
    <mergeCell ref="A25:F25"/>
    <mergeCell ref="G25:AF25"/>
    <mergeCell ref="AG25:AP25"/>
    <mergeCell ref="AQ25:BJ25"/>
    <mergeCell ref="BK25:CF25"/>
    <mergeCell ref="CG23:DB23"/>
    <mergeCell ref="A24:F24"/>
    <mergeCell ref="G24:AF24"/>
    <mergeCell ref="AG24:AP24"/>
    <mergeCell ref="AQ24:BJ24"/>
    <mergeCell ref="BK24:CF24"/>
    <mergeCell ref="CG24:DB24"/>
    <mergeCell ref="A23:F23"/>
    <mergeCell ref="G23:AF23"/>
    <mergeCell ref="AG23:AP23"/>
    <mergeCell ref="AQ23:BJ23"/>
    <mergeCell ref="BK23:CF23"/>
    <mergeCell ref="CG21:DB21"/>
    <mergeCell ref="A22:F22"/>
    <mergeCell ref="G22:AF22"/>
    <mergeCell ref="AG22:AP22"/>
    <mergeCell ref="AQ22:BJ22"/>
    <mergeCell ref="BK22:CF22"/>
    <mergeCell ref="CG22:DB22"/>
    <mergeCell ref="A21:F21"/>
    <mergeCell ref="G21:AF21"/>
    <mergeCell ref="AG21:AP21"/>
    <mergeCell ref="AQ21:BJ21"/>
    <mergeCell ref="BK21:CF21"/>
    <mergeCell ref="CG19:DB19"/>
    <mergeCell ref="A20:F20"/>
    <mergeCell ref="G20:AF20"/>
    <mergeCell ref="AG20:AP20"/>
    <mergeCell ref="AQ20:BJ20"/>
    <mergeCell ref="BK20:CF20"/>
    <mergeCell ref="CG20:DB20"/>
    <mergeCell ref="A19:F19"/>
    <mergeCell ref="G19:AF19"/>
    <mergeCell ref="AG19:AP19"/>
    <mergeCell ref="AQ19:BJ19"/>
    <mergeCell ref="BK19:CF19"/>
    <mergeCell ref="CG17:DB17"/>
    <mergeCell ref="A18:F18"/>
    <mergeCell ref="G18:AF18"/>
    <mergeCell ref="AG18:AP18"/>
    <mergeCell ref="AQ18:BJ18"/>
    <mergeCell ref="BK18:CF18"/>
    <mergeCell ref="CG18:DB18"/>
    <mergeCell ref="A17:F17"/>
    <mergeCell ref="G17:AF17"/>
    <mergeCell ref="AG17:AP17"/>
    <mergeCell ref="AQ17:BJ17"/>
    <mergeCell ref="BK17:CF17"/>
    <mergeCell ref="AQ15:BJ15"/>
    <mergeCell ref="BK15:CF15"/>
    <mergeCell ref="CG15:DB15"/>
    <mergeCell ref="A16:F16"/>
    <mergeCell ref="G16:AF16"/>
    <mergeCell ref="AG16:AP16"/>
    <mergeCell ref="AQ16:BJ16"/>
    <mergeCell ref="BK16:CF16"/>
    <mergeCell ref="CG16:DB16"/>
    <mergeCell ref="BK13:CF13"/>
    <mergeCell ref="CG13:DB13"/>
    <mergeCell ref="A14:F14"/>
    <mergeCell ref="G14:AF14"/>
    <mergeCell ref="AG14:AP14"/>
    <mergeCell ref="AQ14:BJ14"/>
    <mergeCell ref="BK14:CF14"/>
    <mergeCell ref="CG14:DB14"/>
    <mergeCell ref="BK11:CF11"/>
    <mergeCell ref="CG11:DB11"/>
    <mergeCell ref="A12:F12"/>
    <mergeCell ref="G12:AF12"/>
    <mergeCell ref="AG12:AP12"/>
    <mergeCell ref="AQ12:BJ12"/>
    <mergeCell ref="BK12:CF12"/>
    <mergeCell ref="CG12:DB12"/>
    <mergeCell ref="A36:DB36"/>
    <mergeCell ref="CG10:DB10"/>
    <mergeCell ref="U42:BF42"/>
    <mergeCell ref="AW1:DB1"/>
    <mergeCell ref="A37:T37"/>
    <mergeCell ref="U37:BF37"/>
    <mergeCell ref="BG37:BI37"/>
    <mergeCell ref="U38:BF38"/>
    <mergeCell ref="A40:DB40"/>
    <mergeCell ref="A41:T41"/>
    <mergeCell ref="U41:BF41"/>
    <mergeCell ref="BG41:BI41"/>
    <mergeCell ref="A32:DB32"/>
    <mergeCell ref="A33:T33"/>
    <mergeCell ref="U33:BF33"/>
    <mergeCell ref="BG33:BI33"/>
    <mergeCell ref="U34:BF34"/>
    <mergeCell ref="A10:F10"/>
    <mergeCell ref="G10:AF10"/>
    <mergeCell ref="AG10:AP10"/>
    <mergeCell ref="AQ10:BJ10"/>
    <mergeCell ref="A11:F11"/>
    <mergeCell ref="G11:AF11"/>
    <mergeCell ref="AG11:AP11"/>
    <mergeCell ref="AQ11:BJ11"/>
    <mergeCell ref="A13:F13"/>
    <mergeCell ref="G13:AF13"/>
    <mergeCell ref="AG13:AP13"/>
    <mergeCell ref="AQ13:BJ13"/>
    <mergeCell ref="A15:F15"/>
    <mergeCell ref="G15:AF15"/>
    <mergeCell ref="AG15:AP15"/>
    <mergeCell ref="BK10:CF10"/>
    <mergeCell ref="BC2:DB2"/>
    <mergeCell ref="A3:DB3"/>
    <mergeCell ref="BU5:DB5"/>
    <mergeCell ref="A6:DB6"/>
    <mergeCell ref="A8:F9"/>
    <mergeCell ref="G8:AF9"/>
    <mergeCell ref="AG8:AP9"/>
    <mergeCell ref="AQ8:BJ9"/>
    <mergeCell ref="BK8:DB8"/>
    <mergeCell ref="BK9:CF9"/>
    <mergeCell ref="CG9:DB9"/>
  </mergeCells>
  <printOptions horizontalCentered="1"/>
  <pageMargins left="0.78740157480314965" right="0.39370078740157483" top="0.59055118110236227" bottom="0.59055118110236227" header="0" footer="0"/>
  <pageSetup paperSize="9" scale="91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9" filterMode="1">
    <tabColor theme="6" tint="0.79998168889431442"/>
  </sheetPr>
  <dimension ref="A1:V34"/>
  <sheetViews>
    <sheetView view="pageBreakPreview" zoomScale="55" zoomScaleNormal="100" zoomScaleSheetLayoutView="55" workbookViewId="0">
      <pane ySplit="1" topLeftCell="A2" activePane="bottomLeft" state="frozen"/>
      <selection activeCell="BC36" sqref="BC36"/>
      <selection pane="bottomLeft" activeCell="S38" sqref="S38"/>
    </sheetView>
  </sheetViews>
  <sheetFormatPr defaultColWidth="9.109375" defaultRowHeight="13.8" x14ac:dyDescent="0.25"/>
  <cols>
    <col min="1" max="1" width="3.88671875" style="114" customWidth="1"/>
    <col min="2" max="2" width="16" style="114" customWidth="1"/>
    <col min="3" max="3" width="25.5546875" style="114" bestFit="1" customWidth="1"/>
    <col min="4" max="4" width="17.44140625" style="114" customWidth="1"/>
    <col min="5" max="5" width="11.33203125" style="114" customWidth="1"/>
    <col min="6" max="8" width="6.44140625" style="114" customWidth="1"/>
    <col min="9" max="9" width="1.5546875" style="114" customWidth="1"/>
    <col min="10" max="10" width="16" style="114" customWidth="1"/>
    <col min="11" max="11" width="0.33203125" style="114" customWidth="1"/>
    <col min="12" max="13" width="8.44140625" style="114" customWidth="1"/>
    <col min="14" max="14" width="12.109375" style="114" customWidth="1"/>
    <col min="15" max="15" width="14.109375" style="114" customWidth="1"/>
    <col min="16" max="16" width="21" style="114" customWidth="1"/>
    <col min="17" max="17" width="9.109375" style="114"/>
    <col min="18" max="20" width="15.6640625" style="114" customWidth="1"/>
    <col min="21" max="21" width="9.109375" style="114"/>
    <col min="22" max="22" width="59.44140625" style="69" customWidth="1"/>
    <col min="23" max="16384" width="9.109375" style="114"/>
  </cols>
  <sheetData>
    <row r="1" spans="1:18" ht="15" customHeight="1" x14ac:dyDescent="0.25">
      <c r="A1" s="275" t="s">
        <v>278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</row>
    <row r="2" spans="1:18" ht="51" customHeight="1" x14ac:dyDescent="0.25">
      <c r="A2" s="347" t="str">
        <f>CONCATENATE("Пусковой комплекс «",ФОРМА!B6,", создаваемый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(21-042046), создаваемый по договору подряда №23-15038 от 03.07.2023 г.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</row>
    <row r="3" spans="1:18" x14ac:dyDescent="0.25">
      <c r="A3" s="348" t="str">
        <f>CONCATENATE("Дата проведения: с «",ФОРМА!E14,"» ",ФОРМА!F14," ",ФОРМА!G14,"г. по «",ФОРМА!E14,"» ",ФОРМА!F14," ",ФОРМА!G14,"г.")</f>
        <v>Дата проведения: с «14» ноября 2024г. по «14» ноября 2024г.</v>
      </c>
      <c r="B3" s="348"/>
      <c r="C3" s="348"/>
      <c r="D3" s="348"/>
      <c r="E3" s="348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</row>
    <row r="4" spans="1:18" x14ac:dyDescent="0.2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</row>
    <row r="5" spans="1:18" ht="15" customHeight="1" x14ac:dyDescent="0.25">
      <c r="A5" s="267" t="s">
        <v>116</v>
      </c>
      <c r="B5" s="267" t="s">
        <v>168</v>
      </c>
      <c r="C5" s="263" t="s">
        <v>167</v>
      </c>
      <c r="D5" s="267" t="s">
        <v>287</v>
      </c>
      <c r="E5" s="267" t="s">
        <v>286</v>
      </c>
      <c r="F5" s="267"/>
      <c r="G5" s="267" t="s">
        <v>172</v>
      </c>
      <c r="H5" s="267"/>
      <c r="I5" s="274" t="s">
        <v>288</v>
      </c>
      <c r="J5" s="274"/>
      <c r="K5" s="274"/>
      <c r="L5" s="274"/>
      <c r="M5" s="274"/>
      <c r="N5" s="274"/>
      <c r="O5" s="274"/>
      <c r="P5" s="267" t="s">
        <v>279</v>
      </c>
      <c r="R5" s="421" t="s">
        <v>454</v>
      </c>
    </row>
    <row r="6" spans="1:18" ht="30" customHeight="1" x14ac:dyDescent="0.25">
      <c r="A6" s="267"/>
      <c r="B6" s="267"/>
      <c r="C6" s="263"/>
      <c r="D6" s="267"/>
      <c r="E6" s="267"/>
      <c r="F6" s="267"/>
      <c r="G6" s="267"/>
      <c r="H6" s="267"/>
      <c r="I6" s="267" t="s">
        <v>285</v>
      </c>
      <c r="J6" s="267"/>
      <c r="K6" s="267"/>
      <c r="L6" s="267" t="s">
        <v>284</v>
      </c>
      <c r="M6" s="267"/>
      <c r="N6" s="148" t="s">
        <v>282</v>
      </c>
      <c r="O6" s="148" t="s">
        <v>281</v>
      </c>
      <c r="P6" s="267"/>
      <c r="R6" s="421"/>
    </row>
    <row r="7" spans="1:18" ht="61.5" customHeight="1" x14ac:dyDescent="0.25">
      <c r="A7" s="169">
        <f>'Приложение 1 к АРК'!A9</f>
        <v>1</v>
      </c>
      <c r="B7" s="110" t="str">
        <f>'Приложение 1 к АК'!AG10</f>
        <v>Курортный РЭС</v>
      </c>
      <c r="C7" s="110" t="str">
        <f>'Приложение 1 к АК'!G10</f>
        <v>СПб, г. Зеленогорск, д. 506 Монтаж в кабельном киоске</v>
      </c>
      <c r="D7" s="110" t="str">
        <f>ФОРМА!D20</f>
        <v>ГУП "Водоканал"</v>
      </c>
      <c r="E7" s="265" t="str">
        <f>ФОРМА!B20</f>
        <v>НАРТИС-И3СО-SP31-А1R1-230-5-100A-SN-RF433/1-P1-EHKMOQ1V3-D</v>
      </c>
      <c r="F7" s="265"/>
      <c r="G7" s="345" t="str">
        <f>ФОРМА!C20</f>
        <v>023240077933</v>
      </c>
      <c r="H7" s="265"/>
      <c r="I7" s="265" t="s">
        <v>283</v>
      </c>
      <c r="J7" s="265"/>
      <c r="K7" s="265"/>
      <c r="L7" s="346" t="s">
        <v>283</v>
      </c>
      <c r="M7" s="276"/>
      <c r="N7" s="125" t="s">
        <v>283</v>
      </c>
      <c r="O7" s="68" t="s">
        <v>283</v>
      </c>
      <c r="P7" s="145" t="s">
        <v>280</v>
      </c>
      <c r="R7" s="114">
        <f>IF(G7=0,0,1)</f>
        <v>1</v>
      </c>
    </row>
    <row r="8" spans="1:18" ht="61.5" customHeight="1" x14ac:dyDescent="0.25">
      <c r="A8" s="169">
        <f>'Приложение 1 к АРК'!A10</f>
        <v>2</v>
      </c>
      <c r="B8" s="110" t="str">
        <f>'Приложение 1 к АК'!AG11</f>
        <v>Курортный РЭС</v>
      </c>
      <c r="C8" s="110" t="str">
        <f>'Приложение 1 к АК'!G11</f>
        <v>СПб, г. Зеленогорск, д. 506 Монтаж в кабельном киоске</v>
      </c>
      <c r="D8" s="110" t="str">
        <f>ФОРМА!D21</f>
        <v>ГУП "Водоканал"</v>
      </c>
      <c r="E8" s="265" t="str">
        <f>ФОРМА!B21</f>
        <v>НАРТИС-И3СО-SP31-А1R1-230-5-100A-SN-RF433/1-P1-EHKMOQ1V3-D</v>
      </c>
      <c r="F8" s="265"/>
      <c r="G8" s="345" t="str">
        <f>ФОРМА!C21</f>
        <v>023240076902</v>
      </c>
      <c r="H8" s="265"/>
      <c r="I8" s="265" t="s">
        <v>283</v>
      </c>
      <c r="J8" s="265"/>
      <c r="K8" s="265"/>
      <c r="L8" s="346" t="s">
        <v>283</v>
      </c>
      <c r="M8" s="276"/>
      <c r="N8" s="125" t="s">
        <v>283</v>
      </c>
      <c r="O8" s="68" t="s">
        <v>283</v>
      </c>
      <c r="P8" s="145" t="s">
        <v>280</v>
      </c>
      <c r="R8" s="114">
        <f t="shared" ref="R8:R27" si="0">IF(G8=0,0,1)</f>
        <v>1</v>
      </c>
    </row>
    <row r="9" spans="1:18" ht="61.5" hidden="1" customHeight="1" x14ac:dyDescent="0.25">
      <c r="A9" s="169">
        <f>'Приложение 1 к АРК'!A11</f>
        <v>3</v>
      </c>
      <c r="B9" s="110" t="str">
        <f>'Приложение 1 к АК'!AG12</f>
        <v>Курортный РЭС</v>
      </c>
      <c r="C9" s="110" t="str">
        <f>'Приложение 1 к АК'!G12</f>
        <v>СПб, г. Зеленогорск, д. 506 Монтаж в кабельном киоске</v>
      </c>
      <c r="D9" s="110">
        <f>ФОРМА!D22</f>
        <v>0</v>
      </c>
      <c r="E9" s="265">
        <f>ФОРМА!B22</f>
        <v>0</v>
      </c>
      <c r="F9" s="265"/>
      <c r="G9" s="345">
        <f>ФОРМА!C22</f>
        <v>0</v>
      </c>
      <c r="H9" s="265"/>
      <c r="I9" s="265" t="s">
        <v>283</v>
      </c>
      <c r="J9" s="265"/>
      <c r="K9" s="265"/>
      <c r="L9" s="346" t="s">
        <v>283</v>
      </c>
      <c r="M9" s="276"/>
      <c r="N9" s="125" t="s">
        <v>283</v>
      </c>
      <c r="O9" s="68" t="s">
        <v>283</v>
      </c>
      <c r="P9" s="145" t="s">
        <v>280</v>
      </c>
      <c r="R9" s="114">
        <f t="shared" si="0"/>
        <v>0</v>
      </c>
    </row>
    <row r="10" spans="1:18" ht="61.5" hidden="1" customHeight="1" x14ac:dyDescent="0.25">
      <c r="A10" s="169">
        <f>'Приложение 1 к АРК'!A12</f>
        <v>4</v>
      </c>
      <c r="B10" s="110" t="str">
        <f>'Приложение 1 к АК'!AG13</f>
        <v>Курортный РЭС</v>
      </c>
      <c r="C10" s="110" t="str">
        <f>'Приложение 1 к АК'!G13</f>
        <v>СПб, г. Зеленогорск, д. 506 Монтаж в кабельном киоске</v>
      </c>
      <c r="D10" s="110">
        <f>ФОРМА!D23</f>
        <v>0</v>
      </c>
      <c r="E10" s="265">
        <f>ФОРМА!B23</f>
        <v>0</v>
      </c>
      <c r="F10" s="265"/>
      <c r="G10" s="345">
        <f>ФОРМА!C23</f>
        <v>0</v>
      </c>
      <c r="H10" s="265"/>
      <c r="I10" s="265" t="s">
        <v>283</v>
      </c>
      <c r="J10" s="265"/>
      <c r="K10" s="265"/>
      <c r="L10" s="346" t="s">
        <v>283</v>
      </c>
      <c r="M10" s="276"/>
      <c r="N10" s="125" t="s">
        <v>283</v>
      </c>
      <c r="O10" s="68" t="s">
        <v>283</v>
      </c>
      <c r="P10" s="145" t="s">
        <v>280</v>
      </c>
      <c r="R10" s="114">
        <f t="shared" si="0"/>
        <v>0</v>
      </c>
    </row>
    <row r="11" spans="1:18" ht="61.5" hidden="1" customHeight="1" x14ac:dyDescent="0.25">
      <c r="A11" s="169">
        <f>'Приложение 1 к АРК'!A13</f>
        <v>5</v>
      </c>
      <c r="B11" s="110" t="str">
        <f>'Приложение 1 к АК'!AG14</f>
        <v>Курортный РЭС</v>
      </c>
      <c r="C11" s="110" t="str">
        <f>'Приложение 1 к АК'!G14</f>
        <v>СПб, г. Зеленогорск, д. 506 Монтаж в кабельном киоске</v>
      </c>
      <c r="D11" s="110">
        <f>ФОРМА!D24</f>
        <v>0</v>
      </c>
      <c r="E11" s="265">
        <f>ФОРМА!B24</f>
        <v>0</v>
      </c>
      <c r="F11" s="265"/>
      <c r="G11" s="345">
        <f>ФОРМА!C24</f>
        <v>0</v>
      </c>
      <c r="H11" s="265"/>
      <c r="I11" s="265" t="s">
        <v>283</v>
      </c>
      <c r="J11" s="265"/>
      <c r="K11" s="265"/>
      <c r="L11" s="346" t="s">
        <v>283</v>
      </c>
      <c r="M11" s="276"/>
      <c r="N11" s="125" t="s">
        <v>283</v>
      </c>
      <c r="O11" s="68" t="s">
        <v>283</v>
      </c>
      <c r="P11" s="145" t="s">
        <v>280</v>
      </c>
      <c r="R11" s="114">
        <f t="shared" si="0"/>
        <v>0</v>
      </c>
    </row>
    <row r="12" spans="1:18" ht="61.5" hidden="1" customHeight="1" x14ac:dyDescent="0.25">
      <c r="A12" s="169">
        <f>'Приложение 1 к АРК'!A14</f>
        <v>6</v>
      </c>
      <c r="B12" s="110" t="str">
        <f>'Приложение 1 к АК'!AG15</f>
        <v>Курортный РЭС</v>
      </c>
      <c r="C12" s="110" t="str">
        <f>'Приложение 1 к АК'!G15</f>
        <v>СПб, г. Зеленогорск, д. 506 Монтаж в кабельном киоске</v>
      </c>
      <c r="D12" s="110">
        <f>ФОРМА!D25</f>
        <v>0</v>
      </c>
      <c r="E12" s="265">
        <f>ФОРМА!B25</f>
        <v>0</v>
      </c>
      <c r="F12" s="265"/>
      <c r="G12" s="345">
        <f>ФОРМА!C25</f>
        <v>0</v>
      </c>
      <c r="H12" s="265"/>
      <c r="I12" s="265" t="s">
        <v>283</v>
      </c>
      <c r="J12" s="265"/>
      <c r="K12" s="265"/>
      <c r="L12" s="346" t="s">
        <v>283</v>
      </c>
      <c r="M12" s="276"/>
      <c r="N12" s="125" t="s">
        <v>283</v>
      </c>
      <c r="O12" s="68" t="s">
        <v>283</v>
      </c>
      <c r="P12" s="145" t="s">
        <v>280</v>
      </c>
      <c r="R12" s="114">
        <f t="shared" si="0"/>
        <v>0</v>
      </c>
    </row>
    <row r="13" spans="1:18" ht="61.5" hidden="1" customHeight="1" x14ac:dyDescent="0.25">
      <c r="A13" s="169">
        <f>'Приложение 1 к АРК'!A15</f>
        <v>7</v>
      </c>
      <c r="B13" s="110" t="str">
        <f>'Приложение 1 к АК'!AG16</f>
        <v>Курортный РЭС</v>
      </c>
      <c r="C13" s="110" t="str">
        <f>'Приложение 1 к АК'!G16</f>
        <v>СПб, г. Зеленогорск, д. 506 Монтаж в кабельном киоске</v>
      </c>
      <c r="D13" s="110">
        <f>ФОРМА!D26</f>
        <v>0</v>
      </c>
      <c r="E13" s="265">
        <f>ФОРМА!B26</f>
        <v>0</v>
      </c>
      <c r="F13" s="265"/>
      <c r="G13" s="345">
        <f>ФОРМА!C26</f>
        <v>0</v>
      </c>
      <c r="H13" s="265"/>
      <c r="I13" s="265" t="s">
        <v>283</v>
      </c>
      <c r="J13" s="265"/>
      <c r="K13" s="265"/>
      <c r="L13" s="346" t="s">
        <v>283</v>
      </c>
      <c r="M13" s="276"/>
      <c r="N13" s="125" t="s">
        <v>283</v>
      </c>
      <c r="O13" s="68" t="s">
        <v>283</v>
      </c>
      <c r="P13" s="145" t="s">
        <v>280</v>
      </c>
      <c r="R13" s="114">
        <f t="shared" si="0"/>
        <v>0</v>
      </c>
    </row>
    <row r="14" spans="1:18" ht="61.5" hidden="1" customHeight="1" x14ac:dyDescent="0.25">
      <c r="A14" s="169">
        <f>'Приложение 1 к АРК'!A16</f>
        <v>8</v>
      </c>
      <c r="B14" s="110" t="str">
        <f>'Приложение 1 к АК'!AG17</f>
        <v>Курортный РЭС</v>
      </c>
      <c r="C14" s="110" t="str">
        <f>'Приложение 1 к АК'!G17</f>
        <v>СПб, г. Зеленогорск, д. 506 Монтаж в кабельном киоске</v>
      </c>
      <c r="D14" s="110">
        <f>ФОРМА!D27</f>
        <v>0</v>
      </c>
      <c r="E14" s="265">
        <f>ФОРМА!B27</f>
        <v>0</v>
      </c>
      <c r="F14" s="265"/>
      <c r="G14" s="345">
        <f>ФОРМА!C27</f>
        <v>0</v>
      </c>
      <c r="H14" s="265"/>
      <c r="I14" s="265" t="s">
        <v>283</v>
      </c>
      <c r="J14" s="265"/>
      <c r="K14" s="265"/>
      <c r="L14" s="346" t="s">
        <v>283</v>
      </c>
      <c r="M14" s="276"/>
      <c r="N14" s="125" t="s">
        <v>283</v>
      </c>
      <c r="O14" s="68" t="s">
        <v>283</v>
      </c>
      <c r="P14" s="145" t="s">
        <v>280</v>
      </c>
      <c r="R14" s="114">
        <f t="shared" si="0"/>
        <v>0</v>
      </c>
    </row>
    <row r="15" spans="1:18" ht="61.5" hidden="1" customHeight="1" x14ac:dyDescent="0.25">
      <c r="A15" s="169">
        <f>'Приложение 1 к АРК'!A17</f>
        <v>9</v>
      </c>
      <c r="B15" s="110" t="str">
        <f>'Приложение 1 к АК'!AG18</f>
        <v>Курортный РЭС</v>
      </c>
      <c r="C15" s="110" t="str">
        <f>'Приложение 1 к АК'!G18</f>
        <v>СПб, г. Зеленогорск, д. 506 Монтаж в кабельном киоске</v>
      </c>
      <c r="D15" s="110">
        <f>ФОРМА!D28</f>
        <v>0</v>
      </c>
      <c r="E15" s="265">
        <f>ФОРМА!B28</f>
        <v>0</v>
      </c>
      <c r="F15" s="265"/>
      <c r="G15" s="345">
        <f>ФОРМА!C28</f>
        <v>0</v>
      </c>
      <c r="H15" s="265"/>
      <c r="I15" s="265" t="s">
        <v>283</v>
      </c>
      <c r="J15" s="265"/>
      <c r="K15" s="265"/>
      <c r="L15" s="346" t="s">
        <v>283</v>
      </c>
      <c r="M15" s="276"/>
      <c r="N15" s="125" t="s">
        <v>283</v>
      </c>
      <c r="O15" s="68" t="s">
        <v>283</v>
      </c>
      <c r="P15" s="145" t="s">
        <v>280</v>
      </c>
      <c r="R15" s="114">
        <f t="shared" si="0"/>
        <v>0</v>
      </c>
    </row>
    <row r="16" spans="1:18" ht="61.5" hidden="1" customHeight="1" x14ac:dyDescent="0.25">
      <c r="A16" s="169">
        <f>'Приложение 1 к АРК'!A18</f>
        <v>10</v>
      </c>
      <c r="B16" s="110" t="str">
        <f>'Приложение 1 к АК'!AG19</f>
        <v>Курортный РЭС</v>
      </c>
      <c r="C16" s="110" t="str">
        <f>'Приложение 1 к АК'!G19</f>
        <v>СПб, г. Зеленогорск, д. 506 Монтаж в кабельном киоске</v>
      </c>
      <c r="D16" s="110">
        <f>ФОРМА!D29</f>
        <v>0</v>
      </c>
      <c r="E16" s="265">
        <f>ФОРМА!B29</f>
        <v>0</v>
      </c>
      <c r="F16" s="265"/>
      <c r="G16" s="345">
        <f>ФОРМА!C29</f>
        <v>0</v>
      </c>
      <c r="H16" s="265"/>
      <c r="I16" s="265" t="s">
        <v>283</v>
      </c>
      <c r="J16" s="265"/>
      <c r="K16" s="265"/>
      <c r="L16" s="346" t="s">
        <v>283</v>
      </c>
      <c r="M16" s="276"/>
      <c r="N16" s="125" t="s">
        <v>283</v>
      </c>
      <c r="O16" s="68" t="s">
        <v>283</v>
      </c>
      <c r="P16" s="145" t="s">
        <v>280</v>
      </c>
      <c r="R16" s="114">
        <f t="shared" si="0"/>
        <v>0</v>
      </c>
    </row>
    <row r="17" spans="1:18" ht="61.5" hidden="1" customHeight="1" x14ac:dyDescent="0.25">
      <c r="A17" s="169">
        <f>'Приложение 1 к АРК'!A19</f>
        <v>11</v>
      </c>
      <c r="B17" s="110" t="str">
        <f>'Приложение 1 к АК'!AG20</f>
        <v>Курортный РЭС</v>
      </c>
      <c r="C17" s="110" t="str">
        <f>'Приложение 1 к АК'!G20</f>
        <v>СПб, г. Зеленогорск, д. 506 Монтаж в кабельном киоске</v>
      </c>
      <c r="D17" s="110">
        <f>ФОРМА!D30</f>
        <v>0</v>
      </c>
      <c r="E17" s="265">
        <f>ФОРМА!B30</f>
        <v>0</v>
      </c>
      <c r="F17" s="265"/>
      <c r="G17" s="345">
        <f>ФОРМА!C30</f>
        <v>0</v>
      </c>
      <c r="H17" s="265"/>
      <c r="I17" s="265" t="s">
        <v>283</v>
      </c>
      <c r="J17" s="265"/>
      <c r="K17" s="265"/>
      <c r="L17" s="346" t="s">
        <v>283</v>
      </c>
      <c r="M17" s="276"/>
      <c r="N17" s="125" t="s">
        <v>283</v>
      </c>
      <c r="O17" s="68" t="s">
        <v>283</v>
      </c>
      <c r="P17" s="145" t="s">
        <v>280</v>
      </c>
      <c r="R17" s="114">
        <f t="shared" si="0"/>
        <v>0</v>
      </c>
    </row>
    <row r="18" spans="1:18" ht="61.5" hidden="1" customHeight="1" x14ac:dyDescent="0.25">
      <c r="A18" s="169">
        <f>'Приложение 1 к АРК'!A20</f>
        <v>12</v>
      </c>
      <c r="B18" s="110" t="str">
        <f>'Приложение 1 к АК'!AG21</f>
        <v>Курортный РЭС</v>
      </c>
      <c r="C18" s="110" t="str">
        <f>'Приложение 1 к АК'!G21</f>
        <v>СПб, г. Зеленогорск, д. 506 Монтаж в кабельном киоске</v>
      </c>
      <c r="D18" s="110">
        <f>ФОРМА!D31</f>
        <v>0</v>
      </c>
      <c r="E18" s="265">
        <f>ФОРМА!B31</f>
        <v>0</v>
      </c>
      <c r="F18" s="265"/>
      <c r="G18" s="345">
        <f>ФОРМА!C31</f>
        <v>0</v>
      </c>
      <c r="H18" s="265"/>
      <c r="I18" s="265" t="s">
        <v>283</v>
      </c>
      <c r="J18" s="265"/>
      <c r="K18" s="265"/>
      <c r="L18" s="346" t="s">
        <v>283</v>
      </c>
      <c r="M18" s="276"/>
      <c r="N18" s="125" t="s">
        <v>283</v>
      </c>
      <c r="O18" s="68" t="s">
        <v>283</v>
      </c>
      <c r="P18" s="145" t="s">
        <v>280</v>
      </c>
      <c r="R18" s="114">
        <f t="shared" si="0"/>
        <v>0</v>
      </c>
    </row>
    <row r="19" spans="1:18" ht="61.5" hidden="1" customHeight="1" x14ac:dyDescent="0.25">
      <c r="A19" s="169">
        <f>'Приложение 1 к АРК'!A21</f>
        <v>13</v>
      </c>
      <c r="B19" s="110" t="str">
        <f>'Приложение 1 к АК'!AG22</f>
        <v>Курортный РЭС</v>
      </c>
      <c r="C19" s="110" t="str">
        <f>'Приложение 1 к АК'!G22</f>
        <v>СПб, г. Зеленогорск, д. 506 Монтаж в кабельном киоске</v>
      </c>
      <c r="D19" s="110">
        <f>ФОРМА!D32</f>
        <v>0</v>
      </c>
      <c r="E19" s="265">
        <f>ФОРМА!B32</f>
        <v>0</v>
      </c>
      <c r="F19" s="265"/>
      <c r="G19" s="345">
        <f>ФОРМА!C32</f>
        <v>0</v>
      </c>
      <c r="H19" s="265"/>
      <c r="I19" s="265" t="s">
        <v>283</v>
      </c>
      <c r="J19" s="265"/>
      <c r="K19" s="265"/>
      <c r="L19" s="346" t="s">
        <v>283</v>
      </c>
      <c r="M19" s="276"/>
      <c r="N19" s="125" t="s">
        <v>283</v>
      </c>
      <c r="O19" s="68" t="s">
        <v>283</v>
      </c>
      <c r="P19" s="145" t="s">
        <v>280</v>
      </c>
      <c r="R19" s="114">
        <f t="shared" si="0"/>
        <v>0</v>
      </c>
    </row>
    <row r="20" spans="1:18" ht="61.5" hidden="1" customHeight="1" x14ac:dyDescent="0.25">
      <c r="A20" s="169">
        <f>'Приложение 1 к АРК'!A22</f>
        <v>14</v>
      </c>
      <c r="B20" s="110" t="str">
        <f>'Приложение 1 к АК'!AG23</f>
        <v>Курортный РЭС</v>
      </c>
      <c r="C20" s="110" t="str">
        <f>'Приложение 1 к АК'!G23</f>
        <v>СПб, г. Зеленогорск, д. 506 Монтаж в кабельном киоске</v>
      </c>
      <c r="D20" s="110">
        <f>ФОРМА!D33</f>
        <v>0</v>
      </c>
      <c r="E20" s="265">
        <f>ФОРМА!B33</f>
        <v>0</v>
      </c>
      <c r="F20" s="265"/>
      <c r="G20" s="345">
        <f>ФОРМА!C33</f>
        <v>0</v>
      </c>
      <c r="H20" s="265"/>
      <c r="I20" s="265" t="s">
        <v>283</v>
      </c>
      <c r="J20" s="265"/>
      <c r="K20" s="265"/>
      <c r="L20" s="346" t="s">
        <v>283</v>
      </c>
      <c r="M20" s="276"/>
      <c r="N20" s="125" t="s">
        <v>283</v>
      </c>
      <c r="O20" s="68" t="s">
        <v>283</v>
      </c>
      <c r="P20" s="145" t="s">
        <v>280</v>
      </c>
      <c r="R20" s="114">
        <f t="shared" si="0"/>
        <v>0</v>
      </c>
    </row>
    <row r="21" spans="1:18" ht="61.5" hidden="1" customHeight="1" x14ac:dyDescent="0.25">
      <c r="A21" s="169">
        <f>'Приложение 1 к АРК'!A23</f>
        <v>15</v>
      </c>
      <c r="B21" s="110" t="str">
        <f>'Приложение 1 к АК'!AG24</f>
        <v>Курортный РЭС</v>
      </c>
      <c r="C21" s="110" t="str">
        <f>'Приложение 1 к АК'!G24</f>
        <v>СПб, г. Зеленогорск, д. 506 Монтаж в кабельном киоске</v>
      </c>
      <c r="D21" s="110">
        <f>ФОРМА!D34</f>
        <v>0</v>
      </c>
      <c r="E21" s="265">
        <f>ФОРМА!B34</f>
        <v>0</v>
      </c>
      <c r="F21" s="265"/>
      <c r="G21" s="345">
        <f>ФОРМА!C34</f>
        <v>0</v>
      </c>
      <c r="H21" s="265"/>
      <c r="I21" s="265" t="s">
        <v>283</v>
      </c>
      <c r="J21" s="265"/>
      <c r="K21" s="265"/>
      <c r="L21" s="346" t="s">
        <v>283</v>
      </c>
      <c r="M21" s="276"/>
      <c r="N21" s="125" t="s">
        <v>283</v>
      </c>
      <c r="O21" s="68" t="s">
        <v>283</v>
      </c>
      <c r="P21" s="145" t="s">
        <v>280</v>
      </c>
      <c r="R21" s="114">
        <f t="shared" si="0"/>
        <v>0</v>
      </c>
    </row>
    <row r="22" spans="1:18" ht="61.5" hidden="1" customHeight="1" x14ac:dyDescent="0.25">
      <c r="A22" s="169">
        <f>'Приложение 1 к АРК'!A24</f>
        <v>16</v>
      </c>
      <c r="B22" s="110" t="str">
        <f>'Приложение 1 к АК'!AG25</f>
        <v>Курортный РЭС</v>
      </c>
      <c r="C22" s="110" t="str">
        <f>'Приложение 1 к АК'!G25</f>
        <v>СПб, г. Зеленогорск, д. 506 Монтаж в кабельном киоске</v>
      </c>
      <c r="D22" s="110">
        <f>ФОРМА!D35</f>
        <v>0</v>
      </c>
      <c r="E22" s="265">
        <f>ФОРМА!B35</f>
        <v>0</v>
      </c>
      <c r="F22" s="265"/>
      <c r="G22" s="345">
        <f>ФОРМА!C35</f>
        <v>0</v>
      </c>
      <c r="H22" s="265"/>
      <c r="I22" s="265" t="s">
        <v>283</v>
      </c>
      <c r="J22" s="265"/>
      <c r="K22" s="265"/>
      <c r="L22" s="346" t="s">
        <v>283</v>
      </c>
      <c r="M22" s="276"/>
      <c r="N22" s="125" t="s">
        <v>283</v>
      </c>
      <c r="O22" s="68" t="s">
        <v>283</v>
      </c>
      <c r="P22" s="145" t="s">
        <v>280</v>
      </c>
      <c r="R22" s="114">
        <f t="shared" si="0"/>
        <v>0</v>
      </c>
    </row>
    <row r="23" spans="1:18" ht="61.5" hidden="1" customHeight="1" x14ac:dyDescent="0.25">
      <c r="A23" s="169">
        <f>'Приложение 1 к АРК'!A25</f>
        <v>17</v>
      </c>
      <c r="B23" s="110" t="str">
        <f>'Приложение 1 к АК'!AG26</f>
        <v>Курортный РЭС</v>
      </c>
      <c r="C23" s="110" t="str">
        <f>'Приложение 1 к АК'!G26</f>
        <v>СПб, г. Зеленогорск, д. 506 Монтаж в кабельном киоске</v>
      </c>
      <c r="D23" s="110">
        <f>ФОРМА!D36</f>
        <v>0</v>
      </c>
      <c r="E23" s="265">
        <f>ФОРМА!B36</f>
        <v>0</v>
      </c>
      <c r="F23" s="265"/>
      <c r="G23" s="345">
        <f>ФОРМА!C36</f>
        <v>0</v>
      </c>
      <c r="H23" s="265"/>
      <c r="I23" s="265" t="s">
        <v>283</v>
      </c>
      <c r="J23" s="265"/>
      <c r="K23" s="265"/>
      <c r="L23" s="346" t="s">
        <v>283</v>
      </c>
      <c r="M23" s="276"/>
      <c r="N23" s="125" t="s">
        <v>283</v>
      </c>
      <c r="O23" s="68" t="s">
        <v>283</v>
      </c>
      <c r="P23" s="145" t="s">
        <v>280</v>
      </c>
      <c r="R23" s="114">
        <f t="shared" si="0"/>
        <v>0</v>
      </c>
    </row>
    <row r="24" spans="1:18" ht="61.5" hidden="1" customHeight="1" x14ac:dyDescent="0.25">
      <c r="A24" s="169">
        <f>'Приложение 1 к АРК'!A26</f>
        <v>18</v>
      </c>
      <c r="B24" s="110" t="str">
        <f>'Приложение 1 к АК'!AG27</f>
        <v>Курортный РЭС</v>
      </c>
      <c r="C24" s="110" t="str">
        <f>'Приложение 1 к АК'!G27</f>
        <v>СПб, г. Зеленогорск, д. 506 Монтаж в кабельном киоске</v>
      </c>
      <c r="D24" s="110">
        <f>ФОРМА!D37</f>
        <v>0</v>
      </c>
      <c r="E24" s="265">
        <f>ФОРМА!B37</f>
        <v>0</v>
      </c>
      <c r="F24" s="265"/>
      <c r="G24" s="345">
        <f>ФОРМА!C37</f>
        <v>0</v>
      </c>
      <c r="H24" s="265"/>
      <c r="I24" s="265" t="s">
        <v>283</v>
      </c>
      <c r="J24" s="265"/>
      <c r="K24" s="265"/>
      <c r="L24" s="346" t="s">
        <v>283</v>
      </c>
      <c r="M24" s="276"/>
      <c r="N24" s="125" t="s">
        <v>283</v>
      </c>
      <c r="O24" s="68" t="s">
        <v>283</v>
      </c>
      <c r="P24" s="145" t="s">
        <v>280</v>
      </c>
      <c r="R24" s="114">
        <f t="shared" si="0"/>
        <v>0</v>
      </c>
    </row>
    <row r="25" spans="1:18" ht="61.5" hidden="1" customHeight="1" x14ac:dyDescent="0.25">
      <c r="A25" s="169">
        <f>'Приложение 1 к АРК'!A27</f>
        <v>19</v>
      </c>
      <c r="B25" s="110" t="str">
        <f>'Приложение 1 к АК'!AG28</f>
        <v>Курортный РЭС</v>
      </c>
      <c r="C25" s="110" t="str">
        <f>'Приложение 1 к АК'!G28</f>
        <v>СПб, г. Зеленогорск, д. 506 Монтаж в кабельном киоске</v>
      </c>
      <c r="D25" s="110">
        <f>ФОРМА!D38</f>
        <v>0</v>
      </c>
      <c r="E25" s="265">
        <f>ФОРМА!B38</f>
        <v>0</v>
      </c>
      <c r="F25" s="265"/>
      <c r="G25" s="345">
        <f>ФОРМА!C38</f>
        <v>0</v>
      </c>
      <c r="H25" s="265"/>
      <c r="I25" s="265" t="s">
        <v>283</v>
      </c>
      <c r="J25" s="265"/>
      <c r="K25" s="265"/>
      <c r="L25" s="346" t="s">
        <v>283</v>
      </c>
      <c r="M25" s="276"/>
      <c r="N25" s="125" t="s">
        <v>283</v>
      </c>
      <c r="O25" s="68" t="s">
        <v>283</v>
      </c>
      <c r="P25" s="145" t="s">
        <v>280</v>
      </c>
      <c r="R25" s="114">
        <f t="shared" si="0"/>
        <v>0</v>
      </c>
    </row>
    <row r="26" spans="1:18" ht="61.5" hidden="1" customHeight="1" x14ac:dyDescent="0.25">
      <c r="A26" s="169">
        <f>'Приложение 1 к АРК'!A28</f>
        <v>20</v>
      </c>
      <c r="B26" s="110" t="str">
        <f>'Приложение 1 к АК'!AG29</f>
        <v>Курортный РЭС</v>
      </c>
      <c r="C26" s="110" t="str">
        <f>'Приложение 1 к АК'!G29</f>
        <v>СПб, г. Зеленогорск, д. 506 Монтаж в кабельном киоске</v>
      </c>
      <c r="D26" s="110">
        <f>ФОРМА!D39</f>
        <v>0</v>
      </c>
      <c r="E26" s="265">
        <f>ФОРМА!B39</f>
        <v>0</v>
      </c>
      <c r="F26" s="265"/>
      <c r="G26" s="345">
        <f>ФОРМА!C39</f>
        <v>0</v>
      </c>
      <c r="H26" s="265"/>
      <c r="I26" s="265" t="s">
        <v>283</v>
      </c>
      <c r="J26" s="265"/>
      <c r="K26" s="265"/>
      <c r="L26" s="346" t="s">
        <v>283</v>
      </c>
      <c r="M26" s="276"/>
      <c r="N26" s="125" t="s">
        <v>283</v>
      </c>
      <c r="O26" s="68" t="s">
        <v>283</v>
      </c>
      <c r="P26" s="145" t="s">
        <v>280</v>
      </c>
      <c r="R26" s="114">
        <f t="shared" si="0"/>
        <v>0</v>
      </c>
    </row>
    <row r="27" spans="1:18" ht="61.5" hidden="1" customHeight="1" x14ac:dyDescent="0.25">
      <c r="A27" s="169">
        <f>'Приложение 1 к АРК'!A29</f>
        <v>21</v>
      </c>
      <c r="B27" s="110" t="str">
        <f>'Приложение 1 к АК'!AG30</f>
        <v>Курортный РЭС</v>
      </c>
      <c r="C27" s="110" t="str">
        <f>'Приложение 1 к АК'!G30</f>
        <v>СПб, г. Зеленогорск, д. 506 Монтаж в кабельном киоске</v>
      </c>
      <c r="D27" s="110">
        <f>ФОРМА!D40</f>
        <v>0</v>
      </c>
      <c r="E27" s="265">
        <f>ФОРМА!B40</f>
        <v>0</v>
      </c>
      <c r="F27" s="265"/>
      <c r="G27" s="345">
        <f>ФОРМА!C40</f>
        <v>0</v>
      </c>
      <c r="H27" s="265"/>
      <c r="I27" s="265" t="s">
        <v>283</v>
      </c>
      <c r="J27" s="265"/>
      <c r="K27" s="265"/>
      <c r="L27" s="346" t="s">
        <v>283</v>
      </c>
      <c r="M27" s="276"/>
      <c r="N27" s="125" t="s">
        <v>283</v>
      </c>
      <c r="O27" s="68" t="s">
        <v>283</v>
      </c>
      <c r="P27" s="145" t="s">
        <v>280</v>
      </c>
      <c r="R27" s="114">
        <f t="shared" si="0"/>
        <v>0</v>
      </c>
    </row>
    <row r="29" spans="1:18" ht="51" customHeight="1" x14ac:dyDescent="0.3">
      <c r="A29" s="269" t="s">
        <v>365</v>
      </c>
      <c r="B29" s="270"/>
      <c r="C29" s="270"/>
      <c r="E29" s="261"/>
      <c r="F29" s="261"/>
      <c r="G29" s="261"/>
      <c r="H29" s="58"/>
      <c r="I29" s="264" t="str">
        <f>ПОДПИСИ!D5</f>
        <v>С.А. Куропаткин</v>
      </c>
      <c r="J29" s="264"/>
      <c r="K29" s="264"/>
    </row>
    <row r="30" spans="1:18" x14ac:dyDescent="0.25">
      <c r="C30" s="54"/>
      <c r="E30" s="259" t="s">
        <v>29</v>
      </c>
      <c r="F30" s="259"/>
      <c r="G30" s="259"/>
      <c r="H30" s="54"/>
      <c r="I30" s="54"/>
      <c r="J30" s="54"/>
      <c r="K30" s="54"/>
    </row>
    <row r="31" spans="1:18" ht="50.25" customHeight="1" x14ac:dyDescent="0.3">
      <c r="A31" s="269" t="s">
        <v>366</v>
      </c>
      <c r="B31" s="270"/>
      <c r="C31" s="270"/>
      <c r="E31" s="261"/>
      <c r="F31" s="261"/>
      <c r="G31" s="261"/>
      <c r="H31" s="58"/>
      <c r="I31" s="264" t="str">
        <f>ПОДПИСИ!D8</f>
        <v xml:space="preserve">А.В. Курбатов </v>
      </c>
      <c r="J31" s="264"/>
      <c r="K31" s="264"/>
    </row>
    <row r="32" spans="1:18" ht="10.5" customHeight="1" x14ac:dyDescent="0.25">
      <c r="C32" s="54"/>
      <c r="E32" s="259" t="s">
        <v>29</v>
      </c>
      <c r="F32" s="259"/>
      <c r="G32" s="259"/>
      <c r="H32" s="54"/>
      <c r="I32" s="54"/>
      <c r="J32" s="54"/>
      <c r="K32" s="54"/>
    </row>
    <row r="33" spans="1:11" ht="48" customHeight="1" x14ac:dyDescent="0.3">
      <c r="A33" s="205" t="s">
        <v>367</v>
      </c>
      <c r="B33" s="271"/>
      <c r="C33" s="271"/>
      <c r="E33" s="261"/>
      <c r="F33" s="261"/>
      <c r="G33" s="261"/>
      <c r="H33" s="58"/>
      <c r="I33" s="264" t="str">
        <f>ПОДПИСИ!D7</f>
        <v>А.Б. Казанцев</v>
      </c>
      <c r="J33" s="264"/>
      <c r="K33" s="264"/>
    </row>
    <row r="34" spans="1:11" x14ac:dyDescent="0.25">
      <c r="E34" s="259" t="s">
        <v>29</v>
      </c>
      <c r="F34" s="259"/>
      <c r="G34" s="259"/>
      <c r="H34" s="54"/>
      <c r="I34" s="54"/>
      <c r="J34" s="54"/>
      <c r="K34" s="54"/>
    </row>
  </sheetData>
  <autoFilter ref="R5:R27" xr:uid="{00000000-0001-0000-1100-000000000000}">
    <filterColumn colId="0">
      <filters blank="1">
        <filter val="1"/>
      </filters>
    </filterColumn>
  </autoFilter>
  <mergeCells count="110">
    <mergeCell ref="R5:R6"/>
    <mergeCell ref="E26:F26"/>
    <mergeCell ref="G26:H26"/>
    <mergeCell ref="I26:K26"/>
    <mergeCell ref="L26:M26"/>
    <mergeCell ref="E27:F27"/>
    <mergeCell ref="G27:H27"/>
    <mergeCell ref="I27:K27"/>
    <mergeCell ref="L27:M27"/>
    <mergeCell ref="E24:F24"/>
    <mergeCell ref="G24:H24"/>
    <mergeCell ref="I24:K24"/>
    <mergeCell ref="L24:M24"/>
    <mergeCell ref="E25:F25"/>
    <mergeCell ref="G25:H25"/>
    <mergeCell ref="I25:K25"/>
    <mergeCell ref="L25:M25"/>
    <mergeCell ref="E22:F22"/>
    <mergeCell ref="G22:H22"/>
    <mergeCell ref="I22:K22"/>
    <mergeCell ref="L22:M22"/>
    <mergeCell ref="E23:F23"/>
    <mergeCell ref="G23:H23"/>
    <mergeCell ref="I23:K23"/>
    <mergeCell ref="L23:M23"/>
    <mergeCell ref="E20:F20"/>
    <mergeCell ref="G20:H20"/>
    <mergeCell ref="I20:K20"/>
    <mergeCell ref="L20:M20"/>
    <mergeCell ref="E21:F21"/>
    <mergeCell ref="G21:H21"/>
    <mergeCell ref="I21:K21"/>
    <mergeCell ref="L21:M21"/>
    <mergeCell ref="E18:F18"/>
    <mergeCell ref="G18:H18"/>
    <mergeCell ref="I18:K18"/>
    <mergeCell ref="L18:M18"/>
    <mergeCell ref="E19:F19"/>
    <mergeCell ref="G19:H19"/>
    <mergeCell ref="I19:K19"/>
    <mergeCell ref="L19:M19"/>
    <mergeCell ref="E16:F16"/>
    <mergeCell ref="G16:H16"/>
    <mergeCell ref="I16:K16"/>
    <mergeCell ref="L16:M16"/>
    <mergeCell ref="E17:F17"/>
    <mergeCell ref="G17:H17"/>
    <mergeCell ref="I17:K17"/>
    <mergeCell ref="L17:M17"/>
    <mergeCell ref="E14:F14"/>
    <mergeCell ref="G14:H14"/>
    <mergeCell ref="I14:K14"/>
    <mergeCell ref="L14:M14"/>
    <mergeCell ref="E15:F15"/>
    <mergeCell ref="G15:H15"/>
    <mergeCell ref="I15:K15"/>
    <mergeCell ref="L15:M15"/>
    <mergeCell ref="E12:F12"/>
    <mergeCell ref="G12:H12"/>
    <mergeCell ref="I12:K12"/>
    <mergeCell ref="L12:M12"/>
    <mergeCell ref="E13:F13"/>
    <mergeCell ref="G13:H13"/>
    <mergeCell ref="I13:K13"/>
    <mergeCell ref="L13:M13"/>
    <mergeCell ref="E10:F10"/>
    <mergeCell ref="G10:H10"/>
    <mergeCell ref="I10:K10"/>
    <mergeCell ref="L10:M10"/>
    <mergeCell ref="E11:F11"/>
    <mergeCell ref="G11:H11"/>
    <mergeCell ref="I11:K11"/>
    <mergeCell ref="L11:M11"/>
    <mergeCell ref="A31:C31"/>
    <mergeCell ref="A33:C33"/>
    <mergeCell ref="E34:G34"/>
    <mergeCell ref="A2:P2"/>
    <mergeCell ref="A3:E3"/>
    <mergeCell ref="P5:P6"/>
    <mergeCell ref="I6:K6"/>
    <mergeCell ref="I7:K7"/>
    <mergeCell ref="G5:H6"/>
    <mergeCell ref="E5:F6"/>
    <mergeCell ref="G7:H7"/>
    <mergeCell ref="E7:F7"/>
    <mergeCell ref="L7:M7"/>
    <mergeCell ref="E31:G31"/>
    <mergeCell ref="I31:K31"/>
    <mergeCell ref="E32:G32"/>
    <mergeCell ref="E33:G33"/>
    <mergeCell ref="I33:K33"/>
    <mergeCell ref="E29:G29"/>
    <mergeCell ref="I29:K29"/>
    <mergeCell ref="E30:G30"/>
    <mergeCell ref="A29:C29"/>
    <mergeCell ref="A1:P1"/>
    <mergeCell ref="A5:A6"/>
    <mergeCell ref="C5:C6"/>
    <mergeCell ref="B5:B6"/>
    <mergeCell ref="D5:D6"/>
    <mergeCell ref="L6:M6"/>
    <mergeCell ref="I5:O5"/>
    <mergeCell ref="E8:F8"/>
    <mergeCell ref="G8:H8"/>
    <mergeCell ref="I8:K8"/>
    <mergeCell ref="L8:M8"/>
    <mergeCell ref="E9:F9"/>
    <mergeCell ref="G9:H9"/>
    <mergeCell ref="I9:K9"/>
    <mergeCell ref="L9:M9"/>
  </mergeCells>
  <pageMargins left="0.70866141732283472" right="0.70866141732283472" top="0.74803149606299213" bottom="0.74803149606299213" header="0.31496062992125984" footer="0.31496062992125984"/>
  <pageSetup paperSize="9" scale="74" fitToHeight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0" filterMode="1">
    <tabColor theme="6" tint="0.79998168889431442"/>
    <pageSetUpPr fitToPage="1"/>
  </sheetPr>
  <dimension ref="A1:ED107"/>
  <sheetViews>
    <sheetView view="pageBreakPreview" zoomScale="55" zoomScaleNormal="85" zoomScaleSheetLayoutView="55" workbookViewId="0">
      <pane ySplit="1" topLeftCell="A12" activePane="bottomLeft" state="frozen"/>
      <selection activeCell="BC36" sqref="BC36"/>
      <selection pane="bottomLeft" activeCell="EB27" sqref="EB27"/>
    </sheetView>
  </sheetViews>
  <sheetFormatPr defaultColWidth="9.109375" defaultRowHeight="14.4" outlineLevelRow="1" x14ac:dyDescent="0.3"/>
  <cols>
    <col min="1" max="26" width="0.88671875" style="9" customWidth="1"/>
    <col min="27" max="27" width="0.6640625" style="9" customWidth="1"/>
    <col min="28" max="31" width="0.88671875" style="9" hidden="1" customWidth="1"/>
    <col min="32" max="32" width="4" style="9" customWidth="1"/>
    <col min="33" max="41" width="0.88671875" style="9" customWidth="1"/>
    <col min="42" max="42" width="6.88671875" style="9" customWidth="1"/>
    <col min="43" max="61" width="0.88671875" style="9" customWidth="1"/>
    <col min="62" max="62" width="1.88671875" style="9" customWidth="1"/>
    <col min="63" max="100" width="0.88671875" style="9" customWidth="1"/>
    <col min="101" max="101" width="0.44140625" style="9" customWidth="1"/>
    <col min="102" max="106" width="0.88671875" style="9" hidden="1" customWidth="1"/>
    <col min="107" max="127" width="0.88671875" style="9" customWidth="1"/>
    <col min="128" max="128" width="1.6640625" style="9" customWidth="1"/>
    <col min="129" max="129" width="9.109375" style="9"/>
    <col min="130" max="132" width="15.6640625" style="9" customWidth="1"/>
    <col min="133" max="133" width="9.109375" style="9"/>
    <col min="134" max="134" width="54.44140625" style="85" customWidth="1"/>
    <col min="135" max="16384" width="9.109375" style="9"/>
  </cols>
  <sheetData>
    <row r="1" spans="1:134" ht="30.75" customHeight="1" outlineLevel="1" x14ac:dyDescent="0.3">
      <c r="A1" s="240" t="s">
        <v>39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  <c r="CK1" s="240"/>
      <c r="CL1" s="240"/>
      <c r="CM1" s="240"/>
      <c r="CN1" s="240"/>
      <c r="CO1" s="240"/>
      <c r="CP1" s="240"/>
      <c r="CQ1" s="240"/>
      <c r="CR1" s="240"/>
      <c r="CS1" s="240"/>
      <c r="CT1" s="240"/>
      <c r="CU1" s="240"/>
      <c r="CV1" s="240"/>
      <c r="CW1" s="240"/>
      <c r="CX1" s="240"/>
      <c r="CY1" s="240"/>
      <c r="CZ1" s="240"/>
      <c r="DA1" s="240"/>
      <c r="DB1" s="240"/>
      <c r="DC1" s="240"/>
      <c r="DD1" s="240"/>
      <c r="DE1" s="240"/>
      <c r="DF1" s="240"/>
      <c r="DG1" s="240"/>
      <c r="DH1" s="240"/>
      <c r="DI1" s="240"/>
      <c r="DJ1" s="240"/>
      <c r="DK1" s="240"/>
      <c r="DL1" s="240"/>
      <c r="DM1" s="240"/>
      <c r="DN1" s="240"/>
      <c r="DO1" s="240"/>
      <c r="DP1" s="240"/>
      <c r="DQ1" s="240"/>
      <c r="DR1" s="240"/>
      <c r="DS1" s="240"/>
      <c r="DT1" s="240"/>
      <c r="DU1" s="240"/>
      <c r="DV1" s="240"/>
      <c r="DW1" s="240"/>
      <c r="DX1" s="240"/>
      <c r="DY1"/>
      <c r="DZ1"/>
      <c r="EA1"/>
      <c r="EB1"/>
      <c r="ED1" s="82"/>
    </row>
    <row r="2" spans="1:134" ht="5.25" customHeight="1" x14ac:dyDescent="0.3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</row>
    <row r="3" spans="1:134" ht="94.5" customHeight="1" x14ac:dyDescent="0.3">
      <c r="A3" s="280" t="str">
        <f>CONCATENATE("об окончании опытной и приемке в постоянную эксплуатацию Пусковой комплекс «",ФОРМА!B6,"», создаваемого по договору подряда №",ФОРМА!E13," от ",ФОРМА!F13)</f>
        <v>об окончании опытной и приемке в постоянную эксплуатацию Пусковой комплекс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(21-042046)», создаваемого по договору подряда №23-15038 от 03.07.2023 г.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  <c r="AX3" s="280"/>
      <c r="AY3" s="280"/>
      <c r="AZ3" s="280"/>
      <c r="BA3" s="280"/>
      <c r="BB3" s="280"/>
      <c r="BC3" s="280"/>
      <c r="BD3" s="280"/>
      <c r="BE3" s="280"/>
      <c r="BF3" s="280"/>
      <c r="BG3" s="280"/>
      <c r="BH3" s="280"/>
      <c r="BI3" s="280"/>
      <c r="BJ3" s="280"/>
      <c r="BK3" s="280"/>
      <c r="BL3" s="280"/>
      <c r="BM3" s="280"/>
      <c r="BN3" s="280"/>
      <c r="BO3" s="280"/>
      <c r="BP3" s="280"/>
      <c r="BQ3" s="280"/>
      <c r="BR3" s="280"/>
      <c r="BS3" s="280"/>
      <c r="BT3" s="280"/>
      <c r="BU3" s="280"/>
      <c r="BV3" s="280"/>
      <c r="BW3" s="280"/>
      <c r="BX3" s="280"/>
      <c r="BY3" s="280"/>
      <c r="BZ3" s="280"/>
      <c r="CA3" s="280"/>
      <c r="CB3" s="280"/>
      <c r="CC3" s="280"/>
      <c r="CD3" s="280"/>
      <c r="CE3" s="280"/>
      <c r="CF3" s="280"/>
      <c r="CG3" s="280"/>
      <c r="CH3" s="280"/>
      <c r="CI3" s="280"/>
      <c r="CJ3" s="280"/>
      <c r="CK3" s="280"/>
      <c r="CL3" s="280"/>
      <c r="CM3" s="280"/>
      <c r="CN3" s="280"/>
      <c r="CO3" s="280"/>
      <c r="CP3" s="280"/>
      <c r="CQ3" s="280"/>
      <c r="CR3" s="280"/>
      <c r="CS3" s="280"/>
      <c r="CT3" s="280"/>
      <c r="CU3" s="280"/>
      <c r="CV3" s="280"/>
      <c r="CW3" s="280"/>
      <c r="CX3" s="280"/>
      <c r="CY3" s="280"/>
      <c r="CZ3" s="280"/>
      <c r="DA3" s="280"/>
      <c r="DB3" s="280"/>
      <c r="DC3" s="280"/>
      <c r="DD3" s="280"/>
      <c r="DE3" s="280"/>
      <c r="DF3" s="280"/>
      <c r="DG3" s="280"/>
      <c r="DH3" s="280"/>
      <c r="DI3" s="280"/>
      <c r="DJ3" s="280"/>
      <c r="DK3" s="280"/>
      <c r="DL3" s="280"/>
      <c r="DM3" s="280"/>
      <c r="DN3" s="280"/>
      <c r="DO3" s="280"/>
      <c r="DP3" s="280"/>
      <c r="DQ3" s="280"/>
      <c r="DR3" s="280"/>
      <c r="DS3" s="280"/>
      <c r="DT3" s="280"/>
      <c r="DU3" s="280"/>
      <c r="DV3" s="280"/>
      <c r="DW3" s="280"/>
      <c r="DX3" s="280"/>
    </row>
    <row r="4" spans="1:134" ht="9" customHeight="1" x14ac:dyDescent="0.3">
      <c r="A4" s="131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</row>
    <row r="5" spans="1:134" ht="15.6" x14ac:dyDescent="0.3">
      <c r="A5" s="339" t="str">
        <f>CONCATENATE("г.",ФОРМА!G2)</f>
        <v>г.Санкт-Петербург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39"/>
      <c r="O5" s="339"/>
      <c r="P5" s="339"/>
      <c r="Q5" s="339"/>
      <c r="R5" s="339"/>
      <c r="S5" s="339"/>
      <c r="T5" s="339"/>
      <c r="U5" s="339"/>
      <c r="V5" s="339"/>
      <c r="W5" s="339"/>
      <c r="X5" s="339"/>
      <c r="Y5" s="339"/>
      <c r="Z5" s="339"/>
      <c r="AA5" s="339"/>
      <c r="AB5" s="339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349" t="s">
        <v>376</v>
      </c>
      <c r="BV5" s="349"/>
      <c r="BW5" s="349"/>
      <c r="BX5" s="349"/>
      <c r="BY5" s="349"/>
      <c r="BZ5" s="349"/>
      <c r="CA5" s="349"/>
      <c r="CB5" s="349"/>
      <c r="CC5" s="349"/>
      <c r="CD5" s="349"/>
      <c r="CE5" s="349"/>
      <c r="CF5" s="349"/>
      <c r="CG5" s="349"/>
      <c r="CH5" s="349"/>
      <c r="CI5" s="349"/>
      <c r="CJ5" s="349"/>
      <c r="CK5" s="349"/>
      <c r="CL5" s="349"/>
      <c r="CM5" s="349"/>
      <c r="CN5" s="349"/>
      <c r="CO5" s="349"/>
      <c r="CP5" s="349"/>
      <c r="CQ5" s="349"/>
      <c r="CR5" s="349"/>
      <c r="CS5" s="349"/>
      <c r="CT5" s="349"/>
      <c r="CU5" s="349"/>
      <c r="CV5" s="349"/>
      <c r="CW5" s="349"/>
      <c r="CX5" s="349"/>
      <c r="CY5" s="349"/>
      <c r="CZ5" s="349"/>
      <c r="DA5" s="349"/>
      <c r="DB5" s="349"/>
      <c r="DC5" s="349"/>
      <c r="DD5" s="349"/>
      <c r="DE5" s="349"/>
      <c r="DF5" s="349"/>
      <c r="DG5" s="349"/>
      <c r="DH5" s="349"/>
      <c r="DI5" s="349"/>
      <c r="DJ5" s="349"/>
      <c r="DK5" s="349"/>
      <c r="DL5" s="349"/>
      <c r="DM5" s="349"/>
      <c r="DN5" s="349"/>
      <c r="DO5" s="349"/>
      <c r="DP5" s="349"/>
      <c r="DQ5" s="349"/>
      <c r="DR5" s="349"/>
      <c r="DS5" s="349"/>
      <c r="DT5" s="349"/>
      <c r="DU5" s="349"/>
      <c r="DV5" s="349"/>
      <c r="DW5" s="349"/>
      <c r="DX5" s="349"/>
    </row>
    <row r="6" spans="1:134" ht="7.5" customHeight="1" x14ac:dyDescent="0.3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</row>
    <row r="7" spans="1:134" ht="15.75" customHeight="1" x14ac:dyDescent="0.3">
      <c r="A7" s="286" t="s">
        <v>4</v>
      </c>
      <c r="B7" s="28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0"/>
      <c r="DO7" s="150"/>
      <c r="DP7" s="150"/>
      <c r="DQ7" s="150"/>
      <c r="DR7" s="150"/>
      <c r="DS7" s="150"/>
      <c r="DT7" s="150"/>
      <c r="DU7" s="150"/>
      <c r="DV7" s="150"/>
      <c r="DW7" s="150"/>
      <c r="DX7" s="150"/>
    </row>
    <row r="8" spans="1:134" ht="8.25" customHeight="1" x14ac:dyDescent="0.3">
      <c r="A8" s="121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</row>
    <row r="9" spans="1:134" customFormat="1" ht="30" customHeight="1" x14ac:dyDescent="0.3">
      <c r="A9" s="204" t="s">
        <v>372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7"/>
      <c r="AO9" s="197"/>
      <c r="AP9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  <c r="BQ9" s="206"/>
      <c r="BR9" s="206"/>
      <c r="BS9" s="206"/>
      <c r="BT9" s="206"/>
      <c r="BU9" s="206"/>
      <c r="BV9" s="206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  <c r="CN9" s="206"/>
      <c r="CO9" s="206"/>
      <c r="CP9" s="206"/>
      <c r="CQ9" s="206"/>
      <c r="CR9" s="206"/>
      <c r="CS9" s="206"/>
      <c r="CT9" s="206"/>
      <c r="CU9" s="206"/>
      <c r="CV9" s="206"/>
      <c r="CW9" s="206"/>
      <c r="CX9" s="206"/>
      <c r="CY9" s="206"/>
      <c r="CZ9" s="206"/>
      <c r="DA9" s="206"/>
      <c r="DB9" s="206"/>
      <c r="DC9" s="206"/>
      <c r="DD9" s="206"/>
      <c r="DE9" s="206"/>
      <c r="DF9" s="206"/>
      <c r="DG9" s="206"/>
      <c r="DH9" s="206"/>
      <c r="DI9" s="206"/>
      <c r="DJ9" s="206"/>
      <c r="DK9" s="206"/>
      <c r="DL9" s="206"/>
      <c r="DM9" s="206"/>
      <c r="DN9" s="206"/>
      <c r="DO9" s="206"/>
      <c r="DP9" s="206"/>
      <c r="DQ9" s="206"/>
      <c r="DR9" s="206"/>
      <c r="DS9" s="206"/>
      <c r="DT9" s="206"/>
      <c r="DU9" s="206"/>
      <c r="DV9" s="206"/>
      <c r="DW9" s="206"/>
      <c r="DX9" s="206"/>
      <c r="ED9" s="76"/>
    </row>
    <row r="10" spans="1:134" customFormat="1" ht="11.1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96" t="s">
        <v>5</v>
      </c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  <c r="BB10" s="196"/>
      <c r="BC10" s="196"/>
      <c r="BD10" s="196"/>
      <c r="BE10" s="196"/>
      <c r="BF10" s="196"/>
      <c r="BG10" s="196"/>
      <c r="BH10" s="196"/>
      <c r="BI10" s="196"/>
      <c r="BJ10" s="196"/>
      <c r="BK10" s="196"/>
      <c r="BL10" s="196"/>
      <c r="BM10" s="196"/>
      <c r="BN10" s="196"/>
      <c r="BO10" s="196"/>
      <c r="BP10" s="196"/>
      <c r="BQ10" s="196"/>
      <c r="BR10" s="196"/>
      <c r="BS10" s="196"/>
      <c r="BT10" s="196"/>
      <c r="BU10" s="196"/>
      <c r="BV10" s="196"/>
      <c r="BW10" s="196"/>
      <c r="BX10" s="196"/>
      <c r="BY10" s="196"/>
      <c r="BZ10" s="196"/>
      <c r="CA10" s="196"/>
      <c r="CB10" s="196"/>
      <c r="CC10" s="196"/>
      <c r="CD10" s="196"/>
      <c r="CE10" s="196"/>
      <c r="CF10" s="196"/>
      <c r="CG10" s="196"/>
      <c r="CH10" s="196"/>
      <c r="CI10" s="196"/>
      <c r="CJ10" s="196"/>
      <c r="CK10" s="196"/>
      <c r="CL10" s="196"/>
      <c r="CM10" s="196"/>
      <c r="CN10" s="196"/>
      <c r="CO10" s="196"/>
      <c r="CP10" s="196"/>
      <c r="CQ10" s="196"/>
      <c r="CR10" s="196"/>
      <c r="CS10" s="196"/>
      <c r="CT10" s="196"/>
      <c r="CU10" s="196"/>
      <c r="CV10" s="196"/>
      <c r="CW10" s="196"/>
      <c r="CX10" s="196"/>
      <c r="CY10" s="196"/>
      <c r="CZ10" s="196"/>
      <c r="DA10" s="196"/>
      <c r="DB10" s="196"/>
      <c r="DC10" s="196"/>
      <c r="DD10" s="196"/>
      <c r="DE10" s="196"/>
      <c r="DF10" s="196"/>
      <c r="DG10" s="196"/>
      <c r="DH10" s="196"/>
      <c r="DI10" s="196"/>
      <c r="DJ10" s="196"/>
      <c r="DK10" s="196"/>
      <c r="DL10" s="196"/>
      <c r="DM10" s="196"/>
      <c r="DN10" s="196"/>
      <c r="DO10" s="196"/>
      <c r="DP10" s="196"/>
      <c r="DQ10" s="196"/>
      <c r="DR10" s="196"/>
      <c r="DS10" s="196"/>
      <c r="DT10" s="196"/>
      <c r="DU10" s="196"/>
      <c r="DV10" s="196"/>
      <c r="DW10" s="196"/>
      <c r="DX10" s="196"/>
      <c r="ED10" s="76"/>
    </row>
    <row r="11" spans="1:134" customFormat="1" ht="30" customHeight="1" x14ac:dyDescent="0.3">
      <c r="A11" s="205" t="s">
        <v>369</v>
      </c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06" t="str">
        <f>CONCATENATE(ПОДПИСИ!B8," ",ПОДПИСИ!C8)</f>
        <v>Производитель работ ООО «Энергострим» Курбатов А.В.</v>
      </c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6"/>
      <c r="CU11" s="206"/>
      <c r="CV11" s="206"/>
      <c r="CW11" s="206"/>
      <c r="CX11" s="206"/>
      <c r="CY11" s="206"/>
      <c r="CZ11" s="206"/>
      <c r="DA11" s="206"/>
      <c r="DB11" s="206"/>
      <c r="DC11" s="206"/>
      <c r="DD11" s="206"/>
      <c r="DE11" s="206"/>
      <c r="DF11" s="206"/>
      <c r="DG11" s="206"/>
      <c r="DH11" s="206"/>
      <c r="DI11" s="206"/>
      <c r="DJ11" s="206"/>
      <c r="DK11" s="206"/>
      <c r="DL11" s="206"/>
      <c r="DM11" s="206"/>
      <c r="DN11" s="206"/>
      <c r="DO11" s="206"/>
      <c r="DP11" s="206"/>
      <c r="DQ11" s="206"/>
      <c r="DR11" s="206"/>
      <c r="DS11" s="206"/>
      <c r="DT11" s="206"/>
      <c r="DU11" s="206"/>
      <c r="DV11" s="206"/>
      <c r="DW11" s="206"/>
      <c r="DX11" s="206"/>
      <c r="ED11" s="76"/>
    </row>
    <row r="12" spans="1:134" customFormat="1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/>
      <c r="AG12" s="11"/>
      <c r="AH12" s="11"/>
      <c r="AI12" s="11"/>
      <c r="AJ12" s="11"/>
      <c r="AK12" s="11"/>
      <c r="AL12" s="11"/>
      <c r="AM12" s="11"/>
      <c r="AN12" s="11"/>
      <c r="AO12" s="11"/>
      <c r="AP12" s="196" t="s">
        <v>5</v>
      </c>
      <c r="AQ12" s="196"/>
      <c r="AR12" s="196"/>
      <c r="AS12" s="196"/>
      <c r="AT12" s="196"/>
      <c r="AU12" s="196"/>
      <c r="AV12" s="196"/>
      <c r="AW12" s="196"/>
      <c r="AX12" s="196"/>
      <c r="AY12" s="196"/>
      <c r="AZ12" s="196"/>
      <c r="BA12" s="196"/>
      <c r="BB12" s="196"/>
      <c r="BC12" s="196"/>
      <c r="BD12" s="196"/>
      <c r="BE12" s="196"/>
      <c r="BF12" s="196"/>
      <c r="BG12" s="196"/>
      <c r="BH12" s="196"/>
      <c r="BI12" s="196"/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196"/>
      <c r="CC12" s="196"/>
      <c r="CD12" s="196"/>
      <c r="CE12" s="196"/>
      <c r="CF12" s="196"/>
      <c r="CG12" s="196"/>
      <c r="CH12" s="196"/>
      <c r="CI12" s="196"/>
      <c r="CJ12" s="196"/>
      <c r="CK12" s="196"/>
      <c r="CL12" s="196"/>
      <c r="CM12" s="196"/>
      <c r="CN12" s="196"/>
      <c r="CO12" s="196"/>
      <c r="CP12" s="196"/>
      <c r="CQ12" s="196"/>
      <c r="CR12" s="196"/>
      <c r="CS12" s="196"/>
      <c r="CT12" s="196"/>
      <c r="CU12" s="196"/>
      <c r="CV12" s="196"/>
      <c r="CW12" s="196"/>
      <c r="CX12" s="196"/>
      <c r="CY12" s="196"/>
      <c r="CZ12" s="196"/>
      <c r="DA12" s="196"/>
      <c r="DB12" s="196"/>
      <c r="DC12" s="196"/>
      <c r="DD12" s="196"/>
      <c r="DE12" s="196"/>
      <c r="DF12" s="196"/>
      <c r="DG12" s="196"/>
      <c r="DH12" s="196"/>
      <c r="DI12" s="196"/>
      <c r="DJ12" s="196"/>
      <c r="DK12" s="196"/>
      <c r="DL12" s="196"/>
      <c r="DM12" s="196"/>
      <c r="DN12" s="196"/>
      <c r="DO12" s="196"/>
      <c r="DP12" s="196"/>
      <c r="DQ12" s="196"/>
      <c r="DR12" s="196"/>
      <c r="DS12" s="196"/>
      <c r="DT12" s="196"/>
      <c r="DU12" s="196"/>
      <c r="DV12" s="196"/>
      <c r="DW12" s="196"/>
      <c r="DX12" s="196"/>
      <c r="ED12" s="76"/>
    </row>
    <row r="13" spans="1:134" customFormat="1" ht="30" customHeight="1" x14ac:dyDescent="0.3">
      <c r="A13" s="205" t="s">
        <v>371</v>
      </c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6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6"/>
      <c r="CU13" s="206"/>
      <c r="CV13" s="206"/>
      <c r="CW13" s="206"/>
      <c r="CX13" s="206"/>
      <c r="CY13" s="206"/>
      <c r="CZ13" s="206"/>
      <c r="DA13" s="206"/>
      <c r="DB13" s="206"/>
      <c r="DC13" s="206"/>
      <c r="DD13" s="206"/>
      <c r="DE13" s="206"/>
      <c r="DF13" s="206"/>
      <c r="DG13" s="206"/>
      <c r="DH13" s="206"/>
      <c r="DI13" s="206"/>
      <c r="DJ13" s="206"/>
      <c r="DK13" s="206"/>
      <c r="DL13" s="206"/>
      <c r="DM13" s="206"/>
      <c r="DN13" s="206"/>
      <c r="DO13" s="206"/>
      <c r="DP13" s="206"/>
      <c r="DQ13" s="206"/>
      <c r="DR13" s="206"/>
      <c r="DS13" s="206"/>
      <c r="DT13" s="206"/>
      <c r="DU13" s="206"/>
      <c r="DV13" s="206"/>
      <c r="DW13" s="206"/>
      <c r="DX13" s="206"/>
      <c r="ED13" s="76"/>
    </row>
    <row r="14" spans="1:134" customFormat="1" ht="11.1" customHeight="1" x14ac:dyDescent="0.3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196" t="s">
        <v>5</v>
      </c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ED14" s="76"/>
    </row>
    <row r="15" spans="1:134" ht="9.75" customHeight="1" x14ac:dyDescent="0.3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  <c r="CS15" s="141"/>
      <c r="CT15" s="141"/>
      <c r="CU15" s="141"/>
      <c r="CV15" s="141"/>
      <c r="CW15" s="141"/>
      <c r="CX15" s="141"/>
      <c r="CY15" s="141"/>
      <c r="CZ15" s="141"/>
      <c r="DA15" s="141"/>
      <c r="DB15" s="141"/>
      <c r="DC15" s="141"/>
      <c r="DD15" s="141"/>
      <c r="DE15" s="141"/>
      <c r="DF15" s="141"/>
      <c r="DG15" s="141"/>
      <c r="DH15" s="141"/>
      <c r="DI15" s="141"/>
      <c r="DJ15" s="141"/>
      <c r="DK15" s="141"/>
      <c r="DL15" s="141"/>
      <c r="DM15" s="141"/>
      <c r="DN15" s="141"/>
      <c r="DO15" s="141"/>
      <c r="DP15" s="141"/>
      <c r="DQ15" s="141"/>
      <c r="DR15" s="141"/>
      <c r="DS15" s="141"/>
      <c r="DT15" s="141"/>
      <c r="DU15" s="141"/>
      <c r="DV15" s="141"/>
      <c r="DW15" s="141"/>
      <c r="DX15" s="141"/>
    </row>
    <row r="16" spans="1:134" ht="15.6" x14ac:dyDescent="0.3">
      <c r="A16" s="286" t="s">
        <v>256</v>
      </c>
      <c r="B16" s="286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</row>
    <row r="17" spans="1:130" ht="30.75" customHeight="1" x14ac:dyDescent="0.3">
      <c r="A17" s="282" t="s">
        <v>116</v>
      </c>
      <c r="B17" s="282"/>
      <c r="C17" s="282"/>
      <c r="D17" s="282"/>
      <c r="E17" s="282"/>
      <c r="F17" s="282"/>
      <c r="G17" s="282"/>
      <c r="H17" s="337" t="s">
        <v>258</v>
      </c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  <c r="AC17" s="337"/>
      <c r="AD17" s="337"/>
      <c r="AE17" s="337"/>
      <c r="AF17" s="337"/>
      <c r="AG17" s="337"/>
      <c r="AH17" s="337"/>
      <c r="AI17" s="337"/>
      <c r="AJ17" s="337"/>
      <c r="AK17" s="337"/>
      <c r="AL17" s="337"/>
      <c r="AM17" s="337"/>
      <c r="AN17" s="337"/>
      <c r="AO17" s="337"/>
      <c r="AP17" s="337"/>
      <c r="AQ17" s="337"/>
      <c r="AR17" s="337"/>
      <c r="AS17" s="337"/>
      <c r="AT17" s="337"/>
      <c r="AU17" s="337"/>
      <c r="AV17" s="337"/>
      <c r="AW17" s="337"/>
      <c r="AX17" s="337"/>
      <c r="AY17" s="337"/>
      <c r="AZ17" s="337"/>
      <c r="BA17" s="337"/>
      <c r="BB17" s="337"/>
      <c r="BC17" s="337"/>
      <c r="BD17" s="337"/>
      <c r="BE17" s="337"/>
      <c r="BF17" s="337"/>
      <c r="BG17" s="337"/>
      <c r="BH17" s="337"/>
      <c r="BI17" s="337"/>
      <c r="BJ17" s="337"/>
      <c r="BK17" s="337"/>
      <c r="BL17" s="337"/>
      <c r="BM17" s="337"/>
      <c r="BN17" s="337"/>
      <c r="BO17" s="337"/>
      <c r="BP17" s="337"/>
      <c r="BQ17" s="337"/>
      <c r="BR17" s="337"/>
      <c r="BS17" s="337"/>
      <c r="BT17" s="337"/>
      <c r="BU17" s="337"/>
      <c r="BV17" s="337"/>
      <c r="BW17" s="337"/>
      <c r="BX17" s="337"/>
      <c r="BY17" s="337"/>
      <c r="BZ17" s="337"/>
      <c r="CA17" s="337"/>
      <c r="CB17" s="337"/>
      <c r="CC17" s="337"/>
      <c r="CD17" s="337"/>
      <c r="CE17" s="337"/>
      <c r="CF17" s="337"/>
      <c r="CG17" s="337"/>
      <c r="CH17" s="337"/>
      <c r="CI17" s="337"/>
      <c r="CJ17" s="337"/>
      <c r="CK17" s="337"/>
      <c r="CL17" s="337"/>
      <c r="CM17" s="337"/>
      <c r="CN17" s="337"/>
      <c r="CO17" s="337"/>
      <c r="CP17" s="337"/>
      <c r="CQ17" s="337"/>
      <c r="CR17" s="337"/>
      <c r="CS17" s="337"/>
      <c r="CT17" s="337"/>
      <c r="CU17" s="337"/>
      <c r="CV17" s="337"/>
      <c r="CW17" s="337"/>
      <c r="CX17" s="337"/>
      <c r="CY17" s="337"/>
      <c r="CZ17" s="337"/>
      <c r="DA17" s="337"/>
      <c r="DB17" s="337"/>
      <c r="DC17" s="337"/>
      <c r="DD17" s="337"/>
      <c r="DE17" s="337"/>
      <c r="DF17" s="337"/>
      <c r="DG17" s="337"/>
      <c r="DH17" s="337"/>
      <c r="DI17" s="337"/>
      <c r="DJ17" s="337"/>
      <c r="DK17" s="337"/>
      <c r="DL17" s="337"/>
      <c r="DM17" s="337"/>
      <c r="DN17" s="337"/>
      <c r="DO17" s="337"/>
      <c r="DP17" s="337"/>
      <c r="DQ17" s="337"/>
      <c r="DR17" s="337"/>
      <c r="DS17" s="337"/>
      <c r="DT17" s="337"/>
      <c r="DU17" s="337"/>
      <c r="DV17" s="337"/>
      <c r="DW17" s="337"/>
      <c r="DX17" s="337"/>
    </row>
    <row r="18" spans="1:130" x14ac:dyDescent="0.3">
      <c r="A18" s="289">
        <v>1</v>
      </c>
      <c r="B18" s="289"/>
      <c r="C18" s="289"/>
      <c r="D18" s="289"/>
      <c r="E18" s="289"/>
      <c r="F18" s="289"/>
      <c r="G18" s="289"/>
      <c r="H18" s="338" t="s">
        <v>45</v>
      </c>
      <c r="I18" s="338"/>
      <c r="J18" s="338"/>
      <c r="K18" s="338"/>
      <c r="L18" s="338"/>
      <c r="M18" s="338"/>
      <c r="N18" s="338"/>
      <c r="O18" s="338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  <c r="AO18" s="338"/>
      <c r="AP18" s="338"/>
      <c r="AQ18" s="338"/>
      <c r="AR18" s="338"/>
      <c r="AS18" s="338"/>
      <c r="AT18" s="338"/>
      <c r="AU18" s="338"/>
      <c r="AV18" s="338"/>
      <c r="AW18" s="338"/>
      <c r="AX18" s="338"/>
      <c r="AY18" s="338"/>
      <c r="AZ18" s="338"/>
      <c r="BA18" s="338"/>
      <c r="BB18" s="338"/>
      <c r="BC18" s="338"/>
      <c r="BD18" s="338"/>
      <c r="BE18" s="338"/>
      <c r="BF18" s="338"/>
      <c r="BG18" s="338"/>
      <c r="BH18" s="338"/>
      <c r="BI18" s="338"/>
      <c r="BJ18" s="338"/>
      <c r="BK18" s="338"/>
      <c r="BL18" s="338"/>
      <c r="BM18" s="338"/>
      <c r="BN18" s="338"/>
      <c r="BO18" s="338"/>
      <c r="BP18" s="338"/>
      <c r="BQ18" s="338"/>
      <c r="BR18" s="338"/>
      <c r="BS18" s="338"/>
      <c r="BT18" s="338"/>
      <c r="BU18" s="338"/>
      <c r="BV18" s="338"/>
      <c r="BW18" s="338"/>
      <c r="BX18" s="338"/>
      <c r="BY18" s="338"/>
      <c r="BZ18" s="338"/>
      <c r="CA18" s="338"/>
      <c r="CB18" s="338"/>
      <c r="CC18" s="338"/>
      <c r="CD18" s="338"/>
      <c r="CE18" s="338"/>
      <c r="CF18" s="338"/>
      <c r="CG18" s="338"/>
      <c r="CH18" s="338"/>
      <c r="CI18" s="338"/>
      <c r="CJ18" s="338"/>
      <c r="CK18" s="338"/>
      <c r="CL18" s="338"/>
      <c r="CM18" s="338"/>
      <c r="CN18" s="338"/>
      <c r="CO18" s="338"/>
      <c r="CP18" s="338"/>
      <c r="CQ18" s="338"/>
      <c r="CR18" s="338"/>
      <c r="CS18" s="338"/>
      <c r="CT18" s="338"/>
      <c r="CU18" s="338"/>
      <c r="CV18" s="338"/>
      <c r="CW18" s="338"/>
      <c r="CX18" s="338"/>
      <c r="CY18" s="338"/>
      <c r="CZ18" s="338"/>
      <c r="DA18" s="338"/>
      <c r="DB18" s="338"/>
      <c r="DC18" s="338"/>
      <c r="DD18" s="338"/>
      <c r="DE18" s="338"/>
      <c r="DF18" s="338"/>
      <c r="DG18" s="338"/>
      <c r="DH18" s="338"/>
      <c r="DI18" s="338"/>
      <c r="DJ18" s="338"/>
      <c r="DK18" s="338"/>
      <c r="DL18" s="338"/>
      <c r="DM18" s="338"/>
      <c r="DN18" s="338"/>
      <c r="DO18" s="338"/>
      <c r="DP18" s="338"/>
      <c r="DQ18" s="338"/>
      <c r="DR18" s="338"/>
      <c r="DS18" s="338"/>
      <c r="DT18" s="338"/>
      <c r="DU18" s="338"/>
      <c r="DV18" s="338"/>
      <c r="DW18" s="338"/>
      <c r="DX18" s="338"/>
    </row>
    <row r="19" spans="1:130" x14ac:dyDescent="0.3">
      <c r="A19" s="289">
        <v>2</v>
      </c>
      <c r="B19" s="289"/>
      <c r="C19" s="289"/>
      <c r="D19" s="289"/>
      <c r="E19" s="289"/>
      <c r="F19" s="289"/>
      <c r="G19" s="289"/>
      <c r="H19" s="338" t="s">
        <v>219</v>
      </c>
      <c r="I19" s="338"/>
      <c r="J19" s="338"/>
      <c r="K19" s="338"/>
      <c r="L19" s="338"/>
      <c r="M19" s="338"/>
      <c r="N19" s="338"/>
      <c r="O19" s="338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338"/>
      <c r="AI19" s="338"/>
      <c r="AJ19" s="338"/>
      <c r="AK19" s="338"/>
      <c r="AL19" s="338"/>
      <c r="AM19" s="338"/>
      <c r="AN19" s="338"/>
      <c r="AO19" s="338"/>
      <c r="AP19" s="338"/>
      <c r="AQ19" s="338"/>
      <c r="AR19" s="338"/>
      <c r="AS19" s="338"/>
      <c r="AT19" s="338"/>
      <c r="AU19" s="338"/>
      <c r="AV19" s="338"/>
      <c r="AW19" s="338"/>
      <c r="AX19" s="338"/>
      <c r="AY19" s="338"/>
      <c r="AZ19" s="338"/>
      <c r="BA19" s="338"/>
      <c r="BB19" s="338"/>
      <c r="BC19" s="338"/>
      <c r="BD19" s="338"/>
      <c r="BE19" s="338"/>
      <c r="BF19" s="338"/>
      <c r="BG19" s="338"/>
      <c r="BH19" s="338"/>
      <c r="BI19" s="338"/>
      <c r="BJ19" s="338"/>
      <c r="BK19" s="338"/>
      <c r="BL19" s="338"/>
      <c r="BM19" s="338"/>
      <c r="BN19" s="338"/>
      <c r="BO19" s="338"/>
      <c r="BP19" s="338"/>
      <c r="BQ19" s="338"/>
      <c r="BR19" s="338"/>
      <c r="BS19" s="338"/>
      <c r="BT19" s="338"/>
      <c r="BU19" s="338"/>
      <c r="BV19" s="338"/>
      <c r="BW19" s="338"/>
      <c r="BX19" s="338"/>
      <c r="BY19" s="338"/>
      <c r="BZ19" s="338"/>
      <c r="CA19" s="338"/>
      <c r="CB19" s="338"/>
      <c r="CC19" s="338"/>
      <c r="CD19" s="338"/>
      <c r="CE19" s="338"/>
      <c r="CF19" s="338"/>
      <c r="CG19" s="338"/>
      <c r="CH19" s="338"/>
      <c r="CI19" s="338"/>
      <c r="CJ19" s="338"/>
      <c r="CK19" s="338"/>
      <c r="CL19" s="338"/>
      <c r="CM19" s="338"/>
      <c r="CN19" s="338"/>
      <c r="CO19" s="338"/>
      <c r="CP19" s="338"/>
      <c r="CQ19" s="338"/>
      <c r="CR19" s="338"/>
      <c r="CS19" s="338"/>
      <c r="CT19" s="338"/>
      <c r="CU19" s="338"/>
      <c r="CV19" s="338"/>
      <c r="CW19" s="338"/>
      <c r="CX19" s="338"/>
      <c r="CY19" s="338"/>
      <c r="CZ19" s="338"/>
      <c r="DA19" s="338"/>
      <c r="DB19" s="338"/>
      <c r="DC19" s="338"/>
      <c r="DD19" s="338"/>
      <c r="DE19" s="338"/>
      <c r="DF19" s="338"/>
      <c r="DG19" s="338"/>
      <c r="DH19" s="338"/>
      <c r="DI19" s="338"/>
      <c r="DJ19" s="338"/>
      <c r="DK19" s="338"/>
      <c r="DL19" s="338"/>
      <c r="DM19" s="338"/>
      <c r="DN19" s="338"/>
      <c r="DO19" s="338"/>
      <c r="DP19" s="338"/>
      <c r="DQ19" s="338"/>
      <c r="DR19" s="338"/>
      <c r="DS19" s="338"/>
      <c r="DT19" s="338"/>
      <c r="DU19" s="338"/>
      <c r="DV19" s="338"/>
      <c r="DW19" s="338"/>
      <c r="DX19" s="338"/>
    </row>
    <row r="20" spans="1:130" ht="53.25" customHeight="1" x14ac:dyDescent="0.3">
      <c r="A20" s="289">
        <v>3</v>
      </c>
      <c r="B20" s="289"/>
      <c r="C20" s="289"/>
      <c r="D20" s="289"/>
      <c r="E20" s="289"/>
      <c r="F20" s="289"/>
      <c r="G20" s="289"/>
      <c r="H20" s="338" t="str">
        <f>CONCATENATE("Проектная документация «",ФОРМА!B6,"». В составе: ",ФОРМА!B8)</f>
        <v>Проектная документация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(21-042046)». В составе: СЭС-21-042046-УЭ</v>
      </c>
      <c r="I20" s="338"/>
      <c r="J20" s="338"/>
      <c r="K20" s="338"/>
      <c r="L20" s="338"/>
      <c r="M20" s="338"/>
      <c r="N20" s="338"/>
      <c r="O20" s="338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338"/>
      <c r="AI20" s="338"/>
      <c r="AJ20" s="338"/>
      <c r="AK20" s="338"/>
      <c r="AL20" s="338"/>
      <c r="AM20" s="338"/>
      <c r="AN20" s="338"/>
      <c r="AO20" s="338"/>
      <c r="AP20" s="338"/>
      <c r="AQ20" s="338"/>
      <c r="AR20" s="338"/>
      <c r="AS20" s="338"/>
      <c r="AT20" s="338"/>
      <c r="AU20" s="338"/>
      <c r="AV20" s="338"/>
      <c r="AW20" s="338"/>
      <c r="AX20" s="338"/>
      <c r="AY20" s="338"/>
      <c r="AZ20" s="338"/>
      <c r="BA20" s="338"/>
      <c r="BB20" s="338"/>
      <c r="BC20" s="338"/>
      <c r="BD20" s="338"/>
      <c r="BE20" s="338"/>
      <c r="BF20" s="338"/>
      <c r="BG20" s="338"/>
      <c r="BH20" s="338"/>
      <c r="BI20" s="338"/>
      <c r="BJ20" s="338"/>
      <c r="BK20" s="338"/>
      <c r="BL20" s="338"/>
      <c r="BM20" s="338"/>
      <c r="BN20" s="338"/>
      <c r="BO20" s="338"/>
      <c r="BP20" s="338"/>
      <c r="BQ20" s="338"/>
      <c r="BR20" s="338"/>
      <c r="BS20" s="338"/>
      <c r="BT20" s="338"/>
      <c r="BU20" s="338"/>
      <c r="BV20" s="338"/>
      <c r="BW20" s="338"/>
      <c r="BX20" s="338"/>
      <c r="BY20" s="338"/>
      <c r="BZ20" s="338"/>
      <c r="CA20" s="338"/>
      <c r="CB20" s="338"/>
      <c r="CC20" s="338"/>
      <c r="CD20" s="338"/>
      <c r="CE20" s="338"/>
      <c r="CF20" s="338"/>
      <c r="CG20" s="338"/>
      <c r="CH20" s="338"/>
      <c r="CI20" s="338"/>
      <c r="CJ20" s="338"/>
      <c r="CK20" s="338"/>
      <c r="CL20" s="338"/>
      <c r="CM20" s="338"/>
      <c r="CN20" s="338"/>
      <c r="CO20" s="338"/>
      <c r="CP20" s="338"/>
      <c r="CQ20" s="338"/>
      <c r="CR20" s="338"/>
      <c r="CS20" s="338"/>
      <c r="CT20" s="338"/>
      <c r="CU20" s="338"/>
      <c r="CV20" s="338"/>
      <c r="CW20" s="338"/>
      <c r="CX20" s="338"/>
      <c r="CY20" s="338"/>
      <c r="CZ20" s="338"/>
      <c r="DA20" s="338"/>
      <c r="DB20" s="338"/>
      <c r="DC20" s="338"/>
      <c r="DD20" s="338"/>
      <c r="DE20" s="338"/>
      <c r="DF20" s="338"/>
      <c r="DG20" s="338"/>
      <c r="DH20" s="338"/>
      <c r="DI20" s="338"/>
      <c r="DJ20" s="338"/>
      <c r="DK20" s="338"/>
      <c r="DL20" s="338"/>
      <c r="DM20" s="338"/>
      <c r="DN20" s="338"/>
      <c r="DO20" s="338"/>
      <c r="DP20" s="338"/>
      <c r="DQ20" s="338"/>
      <c r="DR20" s="338"/>
      <c r="DS20" s="338"/>
      <c r="DT20" s="338"/>
      <c r="DU20" s="338"/>
      <c r="DV20" s="338"/>
      <c r="DW20" s="338"/>
      <c r="DX20" s="338"/>
    </row>
    <row r="21" spans="1:130" x14ac:dyDescent="0.3">
      <c r="A21" s="289">
        <v>4</v>
      </c>
      <c r="B21" s="289"/>
      <c r="C21" s="289"/>
      <c r="D21" s="289"/>
      <c r="E21" s="289"/>
      <c r="F21" s="289"/>
      <c r="G21" s="289"/>
      <c r="H21" s="338" t="s">
        <v>259</v>
      </c>
      <c r="I21" s="338"/>
      <c r="J21" s="338"/>
      <c r="K21" s="338"/>
      <c r="L21" s="338"/>
      <c r="M21" s="338"/>
      <c r="N21" s="338"/>
      <c r="O21" s="338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  <c r="AA21" s="338"/>
      <c r="AB21" s="338"/>
      <c r="AC21" s="338"/>
      <c r="AD21" s="338"/>
      <c r="AE21" s="338"/>
      <c r="AF21" s="338"/>
      <c r="AG21" s="338"/>
      <c r="AH21" s="338"/>
      <c r="AI21" s="338"/>
      <c r="AJ21" s="338"/>
      <c r="AK21" s="338"/>
      <c r="AL21" s="338"/>
      <c r="AM21" s="338"/>
      <c r="AN21" s="338"/>
      <c r="AO21" s="338"/>
      <c r="AP21" s="338"/>
      <c r="AQ21" s="338"/>
      <c r="AR21" s="338"/>
      <c r="AS21" s="338"/>
      <c r="AT21" s="338"/>
      <c r="AU21" s="338"/>
      <c r="AV21" s="338"/>
      <c r="AW21" s="338"/>
      <c r="AX21" s="338"/>
      <c r="AY21" s="338"/>
      <c r="AZ21" s="338"/>
      <c r="BA21" s="338"/>
      <c r="BB21" s="338"/>
      <c r="BC21" s="338"/>
      <c r="BD21" s="338"/>
      <c r="BE21" s="338"/>
      <c r="BF21" s="338"/>
      <c r="BG21" s="338"/>
      <c r="BH21" s="338"/>
      <c r="BI21" s="338"/>
      <c r="BJ21" s="338"/>
      <c r="BK21" s="338"/>
      <c r="BL21" s="338"/>
      <c r="BM21" s="338"/>
      <c r="BN21" s="338"/>
      <c r="BO21" s="338"/>
      <c r="BP21" s="338"/>
      <c r="BQ21" s="338"/>
      <c r="BR21" s="338"/>
      <c r="BS21" s="338"/>
      <c r="BT21" s="338"/>
      <c r="BU21" s="338"/>
      <c r="BV21" s="338"/>
      <c r="BW21" s="338"/>
      <c r="BX21" s="338"/>
      <c r="BY21" s="338"/>
      <c r="BZ21" s="338"/>
      <c r="CA21" s="338"/>
      <c r="CB21" s="338"/>
      <c r="CC21" s="338"/>
      <c r="CD21" s="338"/>
      <c r="CE21" s="338"/>
      <c r="CF21" s="338"/>
      <c r="CG21" s="338"/>
      <c r="CH21" s="338"/>
      <c r="CI21" s="338"/>
      <c r="CJ21" s="338"/>
      <c r="CK21" s="338"/>
      <c r="CL21" s="338"/>
      <c r="CM21" s="338"/>
      <c r="CN21" s="338"/>
      <c r="CO21" s="338"/>
      <c r="CP21" s="338"/>
      <c r="CQ21" s="338"/>
      <c r="CR21" s="338"/>
      <c r="CS21" s="338"/>
      <c r="CT21" s="338"/>
      <c r="CU21" s="338"/>
      <c r="CV21" s="338"/>
      <c r="CW21" s="338"/>
      <c r="CX21" s="338"/>
      <c r="CY21" s="338"/>
      <c r="CZ21" s="338"/>
      <c r="DA21" s="338"/>
      <c r="DB21" s="338"/>
      <c r="DC21" s="338"/>
      <c r="DD21" s="338"/>
      <c r="DE21" s="338"/>
      <c r="DF21" s="338"/>
      <c r="DG21" s="338"/>
      <c r="DH21" s="338"/>
      <c r="DI21" s="338"/>
      <c r="DJ21" s="338"/>
      <c r="DK21" s="338"/>
      <c r="DL21" s="338"/>
      <c r="DM21" s="338"/>
      <c r="DN21" s="338"/>
      <c r="DO21" s="338"/>
      <c r="DP21" s="338"/>
      <c r="DQ21" s="338"/>
      <c r="DR21" s="338"/>
      <c r="DS21" s="338"/>
      <c r="DT21" s="338"/>
      <c r="DU21" s="338"/>
      <c r="DV21" s="338"/>
      <c r="DW21" s="338"/>
      <c r="DX21" s="338"/>
    </row>
    <row r="22" spans="1:130" x14ac:dyDescent="0.3">
      <c r="A22" s="289">
        <v>5</v>
      </c>
      <c r="B22" s="289"/>
      <c r="C22" s="289"/>
      <c r="D22" s="289"/>
      <c r="E22" s="289"/>
      <c r="F22" s="289"/>
      <c r="G22" s="289"/>
      <c r="H22" s="288" t="s">
        <v>291</v>
      </c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8"/>
      <c r="AI22" s="338"/>
      <c r="AJ22" s="338"/>
      <c r="AK22" s="338"/>
      <c r="AL22" s="338"/>
      <c r="AM22" s="338"/>
      <c r="AN22" s="338"/>
      <c r="AO22" s="338"/>
      <c r="AP22" s="338"/>
      <c r="AQ22" s="338"/>
      <c r="AR22" s="338"/>
      <c r="AS22" s="338"/>
      <c r="AT22" s="338"/>
      <c r="AU22" s="338"/>
      <c r="AV22" s="338"/>
      <c r="AW22" s="338"/>
      <c r="AX22" s="338"/>
      <c r="AY22" s="338"/>
      <c r="AZ22" s="338"/>
      <c r="BA22" s="338"/>
      <c r="BB22" s="338"/>
      <c r="BC22" s="338"/>
      <c r="BD22" s="338"/>
      <c r="BE22" s="338"/>
      <c r="BF22" s="338"/>
      <c r="BG22" s="338"/>
      <c r="BH22" s="338"/>
      <c r="BI22" s="338"/>
      <c r="BJ22" s="338"/>
      <c r="BK22" s="338"/>
      <c r="BL22" s="338"/>
      <c r="BM22" s="338"/>
      <c r="BN22" s="338"/>
      <c r="BO22" s="338"/>
      <c r="BP22" s="338"/>
      <c r="BQ22" s="338"/>
      <c r="BR22" s="338"/>
      <c r="BS22" s="338"/>
      <c r="BT22" s="338"/>
      <c r="BU22" s="338"/>
      <c r="BV22" s="338"/>
      <c r="BW22" s="338"/>
      <c r="BX22" s="338"/>
      <c r="BY22" s="338"/>
      <c r="BZ22" s="338"/>
      <c r="CA22" s="338"/>
      <c r="CB22" s="338"/>
      <c r="CC22" s="338"/>
      <c r="CD22" s="338"/>
      <c r="CE22" s="338"/>
      <c r="CF22" s="338"/>
      <c r="CG22" s="338"/>
      <c r="CH22" s="338"/>
      <c r="CI22" s="338"/>
      <c r="CJ22" s="338"/>
      <c r="CK22" s="338"/>
      <c r="CL22" s="338"/>
      <c r="CM22" s="338"/>
      <c r="CN22" s="338"/>
      <c r="CO22" s="338"/>
      <c r="CP22" s="338"/>
      <c r="CQ22" s="338"/>
      <c r="CR22" s="338"/>
      <c r="CS22" s="338"/>
      <c r="CT22" s="338"/>
      <c r="CU22" s="338"/>
      <c r="CV22" s="338"/>
      <c r="CW22" s="338"/>
      <c r="CX22" s="338"/>
      <c r="CY22" s="338"/>
      <c r="CZ22" s="338"/>
      <c r="DA22" s="338"/>
      <c r="DB22" s="338"/>
      <c r="DC22" s="338"/>
      <c r="DD22" s="338"/>
      <c r="DE22" s="338"/>
      <c r="DF22" s="338"/>
      <c r="DG22" s="338"/>
      <c r="DH22" s="338"/>
      <c r="DI22" s="338"/>
      <c r="DJ22" s="338"/>
      <c r="DK22" s="338"/>
      <c r="DL22" s="338"/>
      <c r="DM22" s="338"/>
      <c r="DN22" s="338"/>
      <c r="DO22" s="338"/>
      <c r="DP22" s="338"/>
      <c r="DQ22" s="338"/>
      <c r="DR22" s="338"/>
      <c r="DS22" s="338"/>
      <c r="DT22" s="338"/>
      <c r="DU22" s="338"/>
      <c r="DV22" s="338"/>
      <c r="DW22" s="338"/>
      <c r="DX22" s="338"/>
    </row>
    <row r="23" spans="1:130" x14ac:dyDescent="0.3">
      <c r="A23" s="289">
        <v>6</v>
      </c>
      <c r="B23" s="289"/>
      <c r="C23" s="289"/>
      <c r="D23" s="289"/>
      <c r="E23" s="289"/>
      <c r="F23" s="289"/>
      <c r="G23" s="289"/>
      <c r="H23" s="288" t="s">
        <v>290</v>
      </c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38"/>
      <c r="AT23" s="338"/>
      <c r="AU23" s="338"/>
      <c r="AV23" s="338"/>
      <c r="AW23" s="338"/>
      <c r="AX23" s="338"/>
      <c r="AY23" s="338"/>
      <c r="AZ23" s="338"/>
      <c r="BA23" s="338"/>
      <c r="BB23" s="338"/>
      <c r="BC23" s="338"/>
      <c r="BD23" s="338"/>
      <c r="BE23" s="338"/>
      <c r="BF23" s="338"/>
      <c r="BG23" s="338"/>
      <c r="BH23" s="338"/>
      <c r="BI23" s="338"/>
      <c r="BJ23" s="338"/>
      <c r="BK23" s="338"/>
      <c r="BL23" s="338"/>
      <c r="BM23" s="338"/>
      <c r="BN23" s="338"/>
      <c r="BO23" s="338"/>
      <c r="BP23" s="338"/>
      <c r="BQ23" s="338"/>
      <c r="BR23" s="338"/>
      <c r="BS23" s="338"/>
      <c r="BT23" s="338"/>
      <c r="BU23" s="338"/>
      <c r="BV23" s="338"/>
      <c r="BW23" s="338"/>
      <c r="BX23" s="338"/>
      <c r="BY23" s="338"/>
      <c r="BZ23" s="338"/>
      <c r="CA23" s="338"/>
      <c r="CB23" s="338"/>
      <c r="CC23" s="338"/>
      <c r="CD23" s="338"/>
      <c r="CE23" s="338"/>
      <c r="CF23" s="338"/>
      <c r="CG23" s="338"/>
      <c r="CH23" s="338"/>
      <c r="CI23" s="338"/>
      <c r="CJ23" s="338"/>
      <c r="CK23" s="338"/>
      <c r="CL23" s="338"/>
      <c r="CM23" s="338"/>
      <c r="CN23" s="338"/>
      <c r="CO23" s="338"/>
      <c r="CP23" s="338"/>
      <c r="CQ23" s="338"/>
      <c r="CR23" s="338"/>
      <c r="CS23" s="338"/>
      <c r="CT23" s="338"/>
      <c r="CU23" s="338"/>
      <c r="CV23" s="338"/>
      <c r="CW23" s="338"/>
      <c r="CX23" s="338"/>
      <c r="CY23" s="338"/>
      <c r="CZ23" s="338"/>
      <c r="DA23" s="338"/>
      <c r="DB23" s="338"/>
      <c r="DC23" s="338"/>
      <c r="DD23" s="338"/>
      <c r="DE23" s="338"/>
      <c r="DF23" s="338"/>
      <c r="DG23" s="338"/>
      <c r="DH23" s="338"/>
      <c r="DI23" s="338"/>
      <c r="DJ23" s="338"/>
      <c r="DK23" s="338"/>
      <c r="DL23" s="338"/>
      <c r="DM23" s="338"/>
      <c r="DN23" s="338"/>
      <c r="DO23" s="338"/>
      <c r="DP23" s="338"/>
      <c r="DQ23" s="338"/>
      <c r="DR23" s="338"/>
      <c r="DS23" s="338"/>
      <c r="DT23" s="338"/>
      <c r="DU23" s="338"/>
      <c r="DV23" s="338"/>
      <c r="DW23" s="338"/>
      <c r="DX23" s="338"/>
    </row>
    <row r="24" spans="1:130" x14ac:dyDescent="0.3">
      <c r="A24" s="289">
        <v>7</v>
      </c>
      <c r="B24" s="289"/>
      <c r="C24" s="289"/>
      <c r="D24" s="289"/>
      <c r="E24" s="289"/>
      <c r="F24" s="289"/>
      <c r="G24" s="289"/>
      <c r="H24" s="288" t="s">
        <v>289</v>
      </c>
      <c r="I24" s="338"/>
      <c r="J24" s="338"/>
      <c r="K24" s="338"/>
      <c r="L24" s="338"/>
      <c r="M24" s="338"/>
      <c r="N24" s="338"/>
      <c r="O24" s="338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8"/>
      <c r="AT24" s="338"/>
      <c r="AU24" s="338"/>
      <c r="AV24" s="338"/>
      <c r="AW24" s="338"/>
      <c r="AX24" s="338"/>
      <c r="AY24" s="338"/>
      <c r="AZ24" s="338"/>
      <c r="BA24" s="338"/>
      <c r="BB24" s="338"/>
      <c r="BC24" s="338"/>
      <c r="BD24" s="338"/>
      <c r="BE24" s="338"/>
      <c r="BF24" s="338"/>
      <c r="BG24" s="338"/>
      <c r="BH24" s="338"/>
      <c r="BI24" s="338"/>
      <c r="BJ24" s="338"/>
      <c r="BK24" s="338"/>
      <c r="BL24" s="338"/>
      <c r="BM24" s="338"/>
      <c r="BN24" s="338"/>
      <c r="BO24" s="338"/>
      <c r="BP24" s="338"/>
      <c r="BQ24" s="338"/>
      <c r="BR24" s="338"/>
      <c r="BS24" s="338"/>
      <c r="BT24" s="338"/>
      <c r="BU24" s="338"/>
      <c r="BV24" s="338"/>
      <c r="BW24" s="338"/>
      <c r="BX24" s="338"/>
      <c r="BY24" s="338"/>
      <c r="BZ24" s="338"/>
      <c r="CA24" s="338"/>
      <c r="CB24" s="338"/>
      <c r="CC24" s="338"/>
      <c r="CD24" s="338"/>
      <c r="CE24" s="338"/>
      <c r="CF24" s="338"/>
      <c r="CG24" s="338"/>
      <c r="CH24" s="338"/>
      <c r="CI24" s="338"/>
      <c r="CJ24" s="338"/>
      <c r="CK24" s="338"/>
      <c r="CL24" s="338"/>
      <c r="CM24" s="338"/>
      <c r="CN24" s="338"/>
      <c r="CO24" s="338"/>
      <c r="CP24" s="338"/>
      <c r="CQ24" s="338"/>
      <c r="CR24" s="338"/>
      <c r="CS24" s="338"/>
      <c r="CT24" s="338"/>
      <c r="CU24" s="338"/>
      <c r="CV24" s="338"/>
      <c r="CW24" s="338"/>
      <c r="CX24" s="338"/>
      <c r="CY24" s="338"/>
      <c r="CZ24" s="338"/>
      <c r="DA24" s="338"/>
      <c r="DB24" s="338"/>
      <c r="DC24" s="338"/>
      <c r="DD24" s="338"/>
      <c r="DE24" s="338"/>
      <c r="DF24" s="338"/>
      <c r="DG24" s="338"/>
      <c r="DH24" s="338"/>
      <c r="DI24" s="338"/>
      <c r="DJ24" s="338"/>
      <c r="DK24" s="338"/>
      <c r="DL24" s="338"/>
      <c r="DM24" s="338"/>
      <c r="DN24" s="338"/>
      <c r="DO24" s="338"/>
      <c r="DP24" s="338"/>
      <c r="DQ24" s="338"/>
      <c r="DR24" s="338"/>
      <c r="DS24" s="338"/>
      <c r="DT24" s="338"/>
      <c r="DU24" s="338"/>
      <c r="DV24" s="338"/>
      <c r="DW24" s="338"/>
      <c r="DX24" s="338"/>
    </row>
    <row r="25" spans="1:130" ht="26.25" customHeight="1" x14ac:dyDescent="0.3">
      <c r="A25" s="289">
        <v>8</v>
      </c>
      <c r="B25" s="289"/>
      <c r="C25" s="289"/>
      <c r="D25" s="289"/>
      <c r="E25" s="289"/>
      <c r="F25" s="289"/>
      <c r="G25" s="289"/>
      <c r="H25" s="288" t="s">
        <v>260</v>
      </c>
      <c r="I25" s="338"/>
      <c r="J25" s="338"/>
      <c r="K25" s="338"/>
      <c r="L25" s="338"/>
      <c r="M25" s="338"/>
      <c r="N25" s="338"/>
      <c r="O25" s="338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338"/>
      <c r="AX25" s="338"/>
      <c r="AY25" s="338"/>
      <c r="AZ25" s="338"/>
      <c r="BA25" s="338"/>
      <c r="BB25" s="338"/>
      <c r="BC25" s="338"/>
      <c r="BD25" s="338"/>
      <c r="BE25" s="338"/>
      <c r="BF25" s="338"/>
      <c r="BG25" s="338"/>
      <c r="BH25" s="338"/>
      <c r="BI25" s="338"/>
      <c r="BJ25" s="338"/>
      <c r="BK25" s="338"/>
      <c r="BL25" s="338"/>
      <c r="BM25" s="338"/>
      <c r="BN25" s="338"/>
      <c r="BO25" s="338"/>
      <c r="BP25" s="338"/>
      <c r="BQ25" s="338"/>
      <c r="BR25" s="338"/>
      <c r="BS25" s="338"/>
      <c r="BT25" s="338"/>
      <c r="BU25" s="338"/>
      <c r="BV25" s="338"/>
      <c r="BW25" s="338"/>
      <c r="BX25" s="338"/>
      <c r="BY25" s="338"/>
      <c r="BZ25" s="338"/>
      <c r="CA25" s="338"/>
      <c r="CB25" s="338"/>
      <c r="CC25" s="338"/>
      <c r="CD25" s="338"/>
      <c r="CE25" s="338"/>
      <c r="CF25" s="338"/>
      <c r="CG25" s="338"/>
      <c r="CH25" s="338"/>
      <c r="CI25" s="338"/>
      <c r="CJ25" s="338"/>
      <c r="CK25" s="338"/>
      <c r="CL25" s="338"/>
      <c r="CM25" s="338"/>
      <c r="CN25" s="338"/>
      <c r="CO25" s="338"/>
      <c r="CP25" s="338"/>
      <c r="CQ25" s="338"/>
      <c r="CR25" s="338"/>
      <c r="CS25" s="338"/>
      <c r="CT25" s="338"/>
      <c r="CU25" s="338"/>
      <c r="CV25" s="338"/>
      <c r="CW25" s="338"/>
      <c r="CX25" s="338"/>
      <c r="CY25" s="338"/>
      <c r="CZ25" s="338"/>
      <c r="DA25" s="338"/>
      <c r="DB25" s="338"/>
      <c r="DC25" s="338"/>
      <c r="DD25" s="338"/>
      <c r="DE25" s="338"/>
      <c r="DF25" s="338"/>
      <c r="DG25" s="338"/>
      <c r="DH25" s="338"/>
      <c r="DI25" s="338"/>
      <c r="DJ25" s="338"/>
      <c r="DK25" s="338"/>
      <c r="DL25" s="338"/>
      <c r="DM25" s="338"/>
      <c r="DN25" s="338"/>
      <c r="DO25" s="338"/>
      <c r="DP25" s="338"/>
      <c r="DQ25" s="338"/>
      <c r="DR25" s="338"/>
      <c r="DS25" s="338"/>
      <c r="DT25" s="338"/>
      <c r="DU25" s="338"/>
      <c r="DV25" s="338"/>
      <c r="DW25" s="338"/>
      <c r="DX25" s="338"/>
    </row>
    <row r="26" spans="1:130" ht="15.6" x14ac:dyDescent="0.3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41"/>
      <c r="BV26" s="141"/>
      <c r="BW26" s="141"/>
      <c r="BX26" s="141"/>
      <c r="BY26" s="141"/>
      <c r="BZ26" s="141"/>
      <c r="CA26" s="141"/>
      <c r="CB26" s="141"/>
      <c r="CC26" s="141"/>
      <c r="CD26" s="141"/>
      <c r="CE26" s="141"/>
      <c r="CF26" s="141"/>
      <c r="CG26" s="141"/>
      <c r="CH26" s="141"/>
      <c r="CI26" s="141"/>
      <c r="CJ26" s="141"/>
      <c r="CK26" s="141"/>
      <c r="CL26" s="141"/>
      <c r="CM26" s="141"/>
      <c r="CN26" s="141"/>
      <c r="CO26" s="141"/>
      <c r="CP26" s="141"/>
      <c r="CQ26" s="141"/>
      <c r="CR26" s="141"/>
      <c r="CS26" s="141"/>
      <c r="CT26" s="141"/>
      <c r="CU26" s="141"/>
      <c r="CV26" s="141"/>
      <c r="CW26" s="141"/>
      <c r="CX26" s="141"/>
      <c r="CY26" s="141"/>
      <c r="CZ26" s="141"/>
      <c r="DA26" s="141"/>
      <c r="DB26" s="141"/>
      <c r="DC26" s="141"/>
      <c r="DD26" s="141"/>
      <c r="DE26" s="141"/>
      <c r="DF26" s="141"/>
      <c r="DG26" s="141"/>
      <c r="DH26" s="141"/>
      <c r="DI26" s="141"/>
      <c r="DJ26" s="141"/>
      <c r="DK26" s="141"/>
      <c r="DL26" s="141"/>
      <c r="DM26" s="141"/>
      <c r="DN26" s="141"/>
      <c r="DO26" s="141"/>
      <c r="DP26" s="141"/>
      <c r="DQ26" s="141"/>
      <c r="DR26" s="141"/>
      <c r="DS26" s="141"/>
      <c r="DT26" s="141"/>
      <c r="DU26" s="141"/>
      <c r="DV26" s="141"/>
      <c r="DW26" s="141"/>
      <c r="DX26" s="141"/>
    </row>
    <row r="27" spans="1:130" ht="33" customHeight="1" x14ac:dyDescent="0.3">
      <c r="A27" s="336" t="s">
        <v>257</v>
      </c>
      <c r="B27" s="28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  <c r="AN27" s="280"/>
      <c r="AO27" s="280"/>
      <c r="AP27" s="280"/>
      <c r="AQ27" s="280"/>
      <c r="AR27" s="280"/>
      <c r="AS27" s="280"/>
      <c r="AT27" s="280"/>
      <c r="AU27" s="280"/>
      <c r="AV27" s="280"/>
      <c r="AW27" s="280"/>
      <c r="AX27" s="280"/>
      <c r="AY27" s="280"/>
      <c r="AZ27" s="280"/>
      <c r="BA27" s="280"/>
      <c r="BB27" s="280"/>
      <c r="BC27" s="280"/>
      <c r="BD27" s="280"/>
      <c r="BE27" s="280"/>
      <c r="BF27" s="280"/>
      <c r="BG27" s="280"/>
      <c r="BH27" s="280"/>
      <c r="BI27" s="280"/>
      <c r="BJ27" s="280"/>
      <c r="BK27" s="280"/>
      <c r="BL27" s="280"/>
      <c r="BM27" s="280"/>
      <c r="BN27" s="280"/>
      <c r="BO27" s="280"/>
      <c r="BP27" s="280"/>
      <c r="BQ27" s="280"/>
      <c r="BR27" s="280"/>
      <c r="BS27" s="280"/>
      <c r="BT27" s="280"/>
      <c r="BU27" s="280"/>
      <c r="BV27" s="280"/>
      <c r="BW27" s="280"/>
      <c r="BX27" s="280"/>
      <c r="BY27" s="280"/>
      <c r="BZ27" s="280"/>
      <c r="CA27" s="280"/>
      <c r="CB27" s="280"/>
      <c r="CC27" s="280"/>
      <c r="CD27" s="280"/>
      <c r="CE27" s="280"/>
      <c r="CF27" s="280"/>
      <c r="CG27" s="280"/>
      <c r="CH27" s="280"/>
      <c r="CI27" s="280"/>
      <c r="CJ27" s="280"/>
      <c r="CK27" s="280"/>
      <c r="CL27" s="280"/>
      <c r="CM27" s="280"/>
      <c r="CN27" s="280"/>
      <c r="CO27" s="280"/>
      <c r="CP27" s="280"/>
      <c r="CQ27" s="280"/>
      <c r="CR27" s="280"/>
      <c r="CS27" s="280"/>
      <c r="CT27" s="280"/>
      <c r="CU27" s="280"/>
      <c r="CV27" s="280"/>
      <c r="CW27" s="280"/>
      <c r="CX27" s="280"/>
      <c r="CY27" s="280"/>
      <c r="CZ27" s="280"/>
      <c r="DA27" s="280"/>
      <c r="DB27" s="280"/>
      <c r="DC27" s="280"/>
      <c r="DD27" s="280"/>
      <c r="DE27" s="280"/>
      <c r="DF27" s="280"/>
      <c r="DG27" s="280"/>
      <c r="DH27" s="280"/>
      <c r="DI27" s="280"/>
      <c r="DJ27" s="280"/>
      <c r="DK27" s="280"/>
      <c r="DL27" s="280"/>
      <c r="DM27" s="280"/>
      <c r="DN27" s="280"/>
      <c r="DO27" s="280"/>
      <c r="DP27" s="280"/>
      <c r="DQ27" s="280"/>
      <c r="DR27" s="280"/>
      <c r="DS27" s="280"/>
      <c r="DT27" s="280"/>
      <c r="DU27" s="280"/>
      <c r="DV27" s="280"/>
      <c r="DW27" s="280"/>
      <c r="DX27" s="280"/>
    </row>
    <row r="28" spans="1:130" ht="6.75" customHeight="1" x14ac:dyDescent="0.3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</row>
    <row r="29" spans="1:130" ht="16.5" customHeight="1" x14ac:dyDescent="0.3">
      <c r="A29" s="282" t="s">
        <v>116</v>
      </c>
      <c r="B29" s="282"/>
      <c r="C29" s="282"/>
      <c r="D29" s="282"/>
      <c r="E29" s="282"/>
      <c r="F29" s="282"/>
      <c r="G29" s="282" t="s">
        <v>167</v>
      </c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 t="s">
        <v>168</v>
      </c>
      <c r="AH29" s="282"/>
      <c r="AI29" s="282"/>
      <c r="AJ29" s="282"/>
      <c r="AK29" s="282"/>
      <c r="AL29" s="282"/>
      <c r="AM29" s="282"/>
      <c r="AN29" s="282"/>
      <c r="AO29" s="282"/>
      <c r="AP29" s="282"/>
      <c r="AQ29" s="282" t="s">
        <v>218</v>
      </c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282"/>
      <c r="BI29" s="282"/>
      <c r="BJ29" s="282"/>
      <c r="BK29" s="282" t="s">
        <v>217</v>
      </c>
      <c r="BL29" s="282"/>
      <c r="BM29" s="282"/>
      <c r="BN29" s="282"/>
      <c r="BO29" s="282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82"/>
      <c r="CB29" s="282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82"/>
      <c r="CO29" s="282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82"/>
      <c r="DB29" s="282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82"/>
      <c r="DO29" s="282"/>
      <c r="DP29" s="282"/>
      <c r="DQ29" s="282"/>
      <c r="DR29" s="282"/>
      <c r="DS29" s="282"/>
      <c r="DT29" s="282"/>
      <c r="DU29" s="282"/>
      <c r="DV29" s="282"/>
      <c r="DW29" s="282"/>
      <c r="DX29" s="282"/>
      <c r="DZ29" s="202" t="s">
        <v>454</v>
      </c>
    </row>
    <row r="30" spans="1:130" ht="30" customHeight="1" x14ac:dyDescent="0.3">
      <c r="A30" s="282"/>
      <c r="B30" s="282"/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282"/>
      <c r="BI30" s="282"/>
      <c r="BJ30" s="282"/>
      <c r="BK30" s="282" t="s">
        <v>162</v>
      </c>
      <c r="BL30" s="282"/>
      <c r="BM30" s="282"/>
      <c r="BN30" s="282"/>
      <c r="BO30" s="282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82"/>
      <c r="CB30" s="282"/>
      <c r="CC30" s="282"/>
      <c r="CD30" s="282"/>
      <c r="CE30" s="282"/>
      <c r="CF30" s="282"/>
      <c r="CG30" s="282" t="s">
        <v>175</v>
      </c>
      <c r="CH30" s="282"/>
      <c r="CI30" s="282"/>
      <c r="CJ30" s="282"/>
      <c r="CK30" s="282"/>
      <c r="CL30" s="282"/>
      <c r="CM30" s="282"/>
      <c r="CN30" s="282"/>
      <c r="CO30" s="282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82"/>
      <c r="DB30" s="282"/>
      <c r="DC30" s="282" t="s">
        <v>363</v>
      </c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82"/>
      <c r="DO30" s="282"/>
      <c r="DP30" s="282"/>
      <c r="DQ30" s="282"/>
      <c r="DR30" s="282"/>
      <c r="DS30" s="282"/>
      <c r="DT30" s="282"/>
      <c r="DU30" s="282"/>
      <c r="DV30" s="282"/>
      <c r="DW30" s="282"/>
      <c r="DX30" s="282"/>
      <c r="DZ30" s="202"/>
    </row>
    <row r="31" spans="1:130" ht="60.75" customHeight="1" x14ac:dyDescent="0.3">
      <c r="A31" s="289">
        <f>'Приложение 1 к АК'!A10:F10</f>
        <v>1</v>
      </c>
      <c r="B31" s="289"/>
      <c r="C31" s="289"/>
      <c r="D31" s="289"/>
      <c r="E31" s="289"/>
      <c r="F31" s="289"/>
      <c r="G31" s="289" t="str">
        <f>'Приложение 1 к АК'!G10:AF10</f>
        <v>СПб, г. Зеленогорск, д. 506 Монтаж в кабельном киоске</v>
      </c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 t="str">
        <f>'Приложение 1 к АК'!AG10:AP10</f>
        <v>Курортный РЭС</v>
      </c>
      <c r="AH31" s="289"/>
      <c r="AI31" s="289"/>
      <c r="AJ31" s="289"/>
      <c r="AK31" s="289"/>
      <c r="AL31" s="289"/>
      <c r="AM31" s="289"/>
      <c r="AN31" s="289"/>
      <c r="AO31" s="289"/>
      <c r="AP31" s="289"/>
      <c r="AQ31" s="289" t="str">
        <f>ФОРМА!D20</f>
        <v>ГУП "Водоканал"</v>
      </c>
      <c r="AR31" s="289"/>
      <c r="AS31" s="289"/>
      <c r="AT31" s="289"/>
      <c r="AU31" s="289"/>
      <c r="AV31" s="289"/>
      <c r="AW31" s="289"/>
      <c r="AX31" s="289"/>
      <c r="AY31" s="289"/>
      <c r="AZ31" s="289"/>
      <c r="BA31" s="289"/>
      <c r="BB31" s="289"/>
      <c r="BC31" s="289"/>
      <c r="BD31" s="289"/>
      <c r="BE31" s="289"/>
      <c r="BF31" s="289"/>
      <c r="BG31" s="289"/>
      <c r="BH31" s="289"/>
      <c r="BI31" s="289"/>
      <c r="BJ31" s="289"/>
      <c r="BK31" s="289" t="str">
        <f>ФОРМА!B20</f>
        <v>НАРТИС-И3СО-SP31-А1R1-230-5-100A-SN-RF433/1-P1-EHKMOQ1V3-D</v>
      </c>
      <c r="BL31" s="289"/>
      <c r="BM31" s="289"/>
      <c r="BN31" s="289"/>
      <c r="BO31" s="289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89"/>
      <c r="CD31" s="289"/>
      <c r="CE31" s="289"/>
      <c r="CF31" s="289"/>
      <c r="CG31" s="299" t="str">
        <f>ФОРМА!C20</f>
        <v>023240077933</v>
      </c>
      <c r="CH31" s="289"/>
      <c r="CI31" s="289"/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C31" s="289" t="str">
        <f>ФОРМА!F20</f>
        <v>Х= 60.205934, 
У= 29.708399</v>
      </c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89"/>
      <c r="DO31" s="289"/>
      <c r="DP31" s="289"/>
      <c r="DQ31" s="289"/>
      <c r="DR31" s="289"/>
      <c r="DS31" s="289"/>
      <c r="DT31" s="289"/>
      <c r="DU31" s="289"/>
      <c r="DV31" s="289"/>
      <c r="DW31" s="289"/>
      <c r="DX31" s="289"/>
      <c r="DZ31" s="9">
        <f>IF(AQ31=0,0,1)</f>
        <v>1</v>
      </c>
    </row>
    <row r="32" spans="1:130" ht="60.75" customHeight="1" x14ac:dyDescent="0.3">
      <c r="A32" s="289">
        <f>'Приложение 1 к АК'!A11:F11</f>
        <v>2</v>
      </c>
      <c r="B32" s="289"/>
      <c r="C32" s="289"/>
      <c r="D32" s="289"/>
      <c r="E32" s="289"/>
      <c r="F32" s="289"/>
      <c r="G32" s="289" t="str">
        <f>'Приложение 1 к АК'!G11:AF11</f>
        <v>СПб, г. Зеленогорск, д. 506 Монтаж в кабельном киоске</v>
      </c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 t="str">
        <f>'Приложение 1 к АК'!AG11:AP11</f>
        <v>Курортный РЭС</v>
      </c>
      <c r="AH32" s="289"/>
      <c r="AI32" s="289"/>
      <c r="AJ32" s="289"/>
      <c r="AK32" s="289"/>
      <c r="AL32" s="289"/>
      <c r="AM32" s="289"/>
      <c r="AN32" s="289"/>
      <c r="AO32" s="289"/>
      <c r="AP32" s="289"/>
      <c r="AQ32" s="289" t="str">
        <f>ФОРМА!D21</f>
        <v>ГУП "Водоканал"</v>
      </c>
      <c r="AR32" s="289"/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 t="str">
        <f>ФОРМА!B21</f>
        <v>НАРТИС-И3СО-SP31-А1R1-230-5-100A-SN-RF433/1-P1-EHKMOQ1V3-D</v>
      </c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89"/>
      <c r="CD32" s="289"/>
      <c r="CE32" s="289"/>
      <c r="CF32" s="289"/>
      <c r="CG32" s="299" t="str">
        <f>ФОРМА!C21</f>
        <v>023240076902</v>
      </c>
      <c r="CH32" s="289"/>
      <c r="CI32" s="289"/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C32" s="289" t="str">
        <f>ФОРМА!F21</f>
        <v>Х= 60.205934, 
У= 29.708399</v>
      </c>
      <c r="DD32" s="289"/>
      <c r="DE32" s="289"/>
      <c r="DF32" s="289"/>
      <c r="DG32" s="289"/>
      <c r="DH32" s="289"/>
      <c r="DI32" s="289"/>
      <c r="DJ32" s="289"/>
      <c r="DK32" s="289"/>
      <c r="DL32" s="289"/>
      <c r="DM32" s="289"/>
      <c r="DN32" s="289"/>
      <c r="DO32" s="289"/>
      <c r="DP32" s="289"/>
      <c r="DQ32" s="289"/>
      <c r="DR32" s="289"/>
      <c r="DS32" s="289"/>
      <c r="DT32" s="289"/>
      <c r="DU32" s="289"/>
      <c r="DV32" s="289"/>
      <c r="DW32" s="289"/>
      <c r="DX32" s="289"/>
      <c r="DZ32" s="9">
        <f t="shared" ref="DZ32:DZ51" si="0">IF(AQ32=0,0,1)</f>
        <v>1</v>
      </c>
    </row>
    <row r="33" spans="1:130" ht="60.75" hidden="1" customHeight="1" x14ac:dyDescent="0.3">
      <c r="A33" s="289">
        <f>'Приложение 1 к АК'!A12:F12</f>
        <v>3</v>
      </c>
      <c r="B33" s="289"/>
      <c r="C33" s="289"/>
      <c r="D33" s="289"/>
      <c r="E33" s="289"/>
      <c r="F33" s="289"/>
      <c r="G33" s="289" t="str">
        <f>'Приложение 1 к АК'!G12:AF12</f>
        <v>СПб, г. Зеленогорск, д. 506 Монтаж в кабельном киоске</v>
      </c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 t="str">
        <f>'Приложение 1 к АК'!AG12:AP12</f>
        <v>Курортный РЭС</v>
      </c>
      <c r="AH33" s="289"/>
      <c r="AI33" s="289"/>
      <c r="AJ33" s="289"/>
      <c r="AK33" s="289"/>
      <c r="AL33" s="289"/>
      <c r="AM33" s="289"/>
      <c r="AN33" s="289"/>
      <c r="AO33" s="289"/>
      <c r="AP33" s="289"/>
      <c r="AQ33" s="289">
        <f>ФОРМА!D22</f>
        <v>0</v>
      </c>
      <c r="AR33" s="289"/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>
        <f>ФОРМА!B22</f>
        <v>0</v>
      </c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89"/>
      <c r="CD33" s="289"/>
      <c r="CE33" s="289"/>
      <c r="CF33" s="289"/>
      <c r="CG33" s="299">
        <f>ФОРМА!C22</f>
        <v>0</v>
      </c>
      <c r="CH33" s="289"/>
      <c r="CI33" s="289"/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C33" s="289">
        <f>ФОРМА!F22</f>
        <v>0</v>
      </c>
      <c r="DD33" s="289"/>
      <c r="DE33" s="289"/>
      <c r="DF33" s="289"/>
      <c r="DG33" s="289"/>
      <c r="DH33" s="289"/>
      <c r="DI33" s="289"/>
      <c r="DJ33" s="289"/>
      <c r="DK33" s="289"/>
      <c r="DL33" s="289"/>
      <c r="DM33" s="289"/>
      <c r="DN33" s="289"/>
      <c r="DO33" s="289"/>
      <c r="DP33" s="289"/>
      <c r="DQ33" s="289"/>
      <c r="DR33" s="289"/>
      <c r="DS33" s="289"/>
      <c r="DT33" s="289"/>
      <c r="DU33" s="289"/>
      <c r="DV33" s="289"/>
      <c r="DW33" s="289"/>
      <c r="DX33" s="289"/>
      <c r="DZ33" s="9">
        <f t="shared" si="0"/>
        <v>0</v>
      </c>
    </row>
    <row r="34" spans="1:130" ht="60.75" hidden="1" customHeight="1" x14ac:dyDescent="0.3">
      <c r="A34" s="289">
        <f>'Приложение 1 к АК'!A13:F13</f>
        <v>4</v>
      </c>
      <c r="B34" s="289"/>
      <c r="C34" s="289"/>
      <c r="D34" s="289"/>
      <c r="E34" s="289"/>
      <c r="F34" s="289"/>
      <c r="G34" s="289" t="str">
        <f>'Приложение 1 к АК'!G13:AF13</f>
        <v>СПб, г. Зеленогорск, д. 506 Монтаж в кабельном киоске</v>
      </c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 t="str">
        <f>'Приложение 1 к АК'!AG13:AP13</f>
        <v>Курортный РЭС</v>
      </c>
      <c r="AH34" s="289"/>
      <c r="AI34" s="289"/>
      <c r="AJ34" s="289"/>
      <c r="AK34" s="289"/>
      <c r="AL34" s="289"/>
      <c r="AM34" s="289"/>
      <c r="AN34" s="289"/>
      <c r="AO34" s="289"/>
      <c r="AP34" s="289"/>
      <c r="AQ34" s="289">
        <f>ФОРМА!D23</f>
        <v>0</v>
      </c>
      <c r="AR34" s="289"/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>
        <f>ФОРМА!B23</f>
        <v>0</v>
      </c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89"/>
      <c r="CD34" s="289"/>
      <c r="CE34" s="289"/>
      <c r="CF34" s="289"/>
      <c r="CG34" s="299">
        <f>ФОРМА!C23</f>
        <v>0</v>
      </c>
      <c r="CH34" s="289"/>
      <c r="CI34" s="289"/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C34" s="289">
        <f>ФОРМА!F23</f>
        <v>0</v>
      </c>
      <c r="DD34" s="289"/>
      <c r="DE34" s="289"/>
      <c r="DF34" s="289"/>
      <c r="DG34" s="289"/>
      <c r="DH34" s="289"/>
      <c r="DI34" s="289"/>
      <c r="DJ34" s="289"/>
      <c r="DK34" s="289"/>
      <c r="DL34" s="289"/>
      <c r="DM34" s="289"/>
      <c r="DN34" s="289"/>
      <c r="DO34" s="289"/>
      <c r="DP34" s="289"/>
      <c r="DQ34" s="289"/>
      <c r="DR34" s="289"/>
      <c r="DS34" s="289"/>
      <c r="DT34" s="289"/>
      <c r="DU34" s="289"/>
      <c r="DV34" s="289"/>
      <c r="DW34" s="289"/>
      <c r="DX34" s="289"/>
      <c r="DZ34" s="9">
        <f t="shared" si="0"/>
        <v>0</v>
      </c>
    </row>
    <row r="35" spans="1:130" ht="60.75" hidden="1" customHeight="1" x14ac:dyDescent="0.3">
      <c r="A35" s="289">
        <f>'Приложение 1 к АК'!A14:F14</f>
        <v>5</v>
      </c>
      <c r="B35" s="289"/>
      <c r="C35" s="289"/>
      <c r="D35" s="289"/>
      <c r="E35" s="289"/>
      <c r="F35" s="289"/>
      <c r="G35" s="289" t="str">
        <f>'Приложение 1 к АК'!G14:AF14</f>
        <v>СПб, г. Зеленогорск, д. 506 Монтаж в кабельном киоске</v>
      </c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 t="str">
        <f>'Приложение 1 к АК'!AG14:AP14</f>
        <v>Курортный РЭС</v>
      </c>
      <c r="AH35" s="289"/>
      <c r="AI35" s="289"/>
      <c r="AJ35" s="289"/>
      <c r="AK35" s="289"/>
      <c r="AL35" s="289"/>
      <c r="AM35" s="289"/>
      <c r="AN35" s="289"/>
      <c r="AO35" s="289"/>
      <c r="AP35" s="289"/>
      <c r="AQ35" s="289">
        <f>ФОРМА!D24</f>
        <v>0</v>
      </c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>
        <f>ФОРМА!B24</f>
        <v>0</v>
      </c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89"/>
      <c r="CD35" s="289"/>
      <c r="CE35" s="289"/>
      <c r="CF35" s="289"/>
      <c r="CG35" s="299">
        <f>ФОРМА!C24</f>
        <v>0</v>
      </c>
      <c r="CH35" s="289"/>
      <c r="CI35" s="289"/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C35" s="289">
        <f>ФОРМА!F24</f>
        <v>0</v>
      </c>
      <c r="DD35" s="289"/>
      <c r="DE35" s="289"/>
      <c r="DF35" s="289"/>
      <c r="DG35" s="289"/>
      <c r="DH35" s="289"/>
      <c r="DI35" s="289"/>
      <c r="DJ35" s="289"/>
      <c r="DK35" s="289"/>
      <c r="DL35" s="289"/>
      <c r="DM35" s="289"/>
      <c r="DN35" s="289"/>
      <c r="DO35" s="289"/>
      <c r="DP35" s="289"/>
      <c r="DQ35" s="289"/>
      <c r="DR35" s="289"/>
      <c r="DS35" s="289"/>
      <c r="DT35" s="289"/>
      <c r="DU35" s="289"/>
      <c r="DV35" s="289"/>
      <c r="DW35" s="289"/>
      <c r="DX35" s="289"/>
      <c r="DZ35" s="9">
        <f t="shared" si="0"/>
        <v>0</v>
      </c>
    </row>
    <row r="36" spans="1:130" ht="60.75" hidden="1" customHeight="1" x14ac:dyDescent="0.3">
      <c r="A36" s="289">
        <f>'Приложение 1 к АК'!A15:F15</f>
        <v>6</v>
      </c>
      <c r="B36" s="289"/>
      <c r="C36" s="289"/>
      <c r="D36" s="289"/>
      <c r="E36" s="289"/>
      <c r="F36" s="289"/>
      <c r="G36" s="289" t="str">
        <f>'Приложение 1 к АК'!G15:AF15</f>
        <v>СПб, г. Зеленогорск, д. 506 Монтаж в кабельном киоске</v>
      </c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 t="str">
        <f>'Приложение 1 к АК'!AG15:AP15</f>
        <v>Курортный РЭС</v>
      </c>
      <c r="AH36" s="289"/>
      <c r="AI36" s="289"/>
      <c r="AJ36" s="289"/>
      <c r="AK36" s="289"/>
      <c r="AL36" s="289"/>
      <c r="AM36" s="289"/>
      <c r="AN36" s="289"/>
      <c r="AO36" s="289"/>
      <c r="AP36" s="289"/>
      <c r="AQ36" s="289">
        <f>ФОРМА!D25</f>
        <v>0</v>
      </c>
      <c r="AR36" s="289"/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>
        <f>ФОРМА!B25</f>
        <v>0</v>
      </c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89"/>
      <c r="CD36" s="289"/>
      <c r="CE36" s="289"/>
      <c r="CF36" s="289"/>
      <c r="CG36" s="299">
        <f>ФОРМА!C25</f>
        <v>0</v>
      </c>
      <c r="CH36" s="289"/>
      <c r="CI36" s="289"/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C36" s="289">
        <f>ФОРМА!F25</f>
        <v>0</v>
      </c>
      <c r="DD36" s="289"/>
      <c r="DE36" s="289"/>
      <c r="DF36" s="289"/>
      <c r="DG36" s="289"/>
      <c r="DH36" s="289"/>
      <c r="DI36" s="289"/>
      <c r="DJ36" s="289"/>
      <c r="DK36" s="289"/>
      <c r="DL36" s="289"/>
      <c r="DM36" s="289"/>
      <c r="DN36" s="289"/>
      <c r="DO36" s="289"/>
      <c r="DP36" s="289"/>
      <c r="DQ36" s="289"/>
      <c r="DR36" s="289"/>
      <c r="DS36" s="289"/>
      <c r="DT36" s="289"/>
      <c r="DU36" s="289"/>
      <c r="DV36" s="289"/>
      <c r="DW36" s="289"/>
      <c r="DX36" s="289"/>
      <c r="DZ36" s="9">
        <f t="shared" si="0"/>
        <v>0</v>
      </c>
    </row>
    <row r="37" spans="1:130" ht="60.75" hidden="1" customHeight="1" x14ac:dyDescent="0.3">
      <c r="A37" s="289">
        <f>'Приложение 1 к АК'!A16:F16</f>
        <v>7</v>
      </c>
      <c r="B37" s="289"/>
      <c r="C37" s="289"/>
      <c r="D37" s="289"/>
      <c r="E37" s="289"/>
      <c r="F37" s="289"/>
      <c r="G37" s="289" t="str">
        <f>'Приложение 1 к АК'!G16:AF16</f>
        <v>СПб, г. Зеленогорск, д. 506 Монтаж в кабельном киоске</v>
      </c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 t="str">
        <f>'Приложение 1 к АК'!AG16:AP16</f>
        <v>Курортный РЭС</v>
      </c>
      <c r="AH37" s="289"/>
      <c r="AI37" s="289"/>
      <c r="AJ37" s="289"/>
      <c r="AK37" s="289"/>
      <c r="AL37" s="289"/>
      <c r="AM37" s="289"/>
      <c r="AN37" s="289"/>
      <c r="AO37" s="289"/>
      <c r="AP37" s="289"/>
      <c r="AQ37" s="289">
        <f>ФОРМА!D26</f>
        <v>0</v>
      </c>
      <c r="AR37" s="289"/>
      <c r="AS37" s="289"/>
      <c r="AT37" s="289"/>
      <c r="AU37" s="289"/>
      <c r="AV37" s="289"/>
      <c r="AW37" s="289"/>
      <c r="AX37" s="289"/>
      <c r="AY37" s="289"/>
      <c r="AZ37" s="289"/>
      <c r="BA37" s="289"/>
      <c r="BB37" s="289"/>
      <c r="BC37" s="289"/>
      <c r="BD37" s="289"/>
      <c r="BE37" s="289"/>
      <c r="BF37" s="289"/>
      <c r="BG37" s="289"/>
      <c r="BH37" s="289"/>
      <c r="BI37" s="289"/>
      <c r="BJ37" s="289"/>
      <c r="BK37" s="289">
        <f>ФОРМА!B26</f>
        <v>0</v>
      </c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89"/>
      <c r="CD37" s="289"/>
      <c r="CE37" s="289"/>
      <c r="CF37" s="289"/>
      <c r="CG37" s="299">
        <f>ФОРМА!C26</f>
        <v>0</v>
      </c>
      <c r="CH37" s="289"/>
      <c r="CI37" s="289"/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>
        <f>ФОРМА!F26</f>
        <v>0</v>
      </c>
      <c r="DD37" s="289"/>
      <c r="DE37" s="289"/>
      <c r="DF37" s="289"/>
      <c r="DG37" s="289"/>
      <c r="DH37" s="289"/>
      <c r="DI37" s="289"/>
      <c r="DJ37" s="289"/>
      <c r="DK37" s="289"/>
      <c r="DL37" s="289"/>
      <c r="DM37" s="289"/>
      <c r="DN37" s="289"/>
      <c r="DO37" s="289"/>
      <c r="DP37" s="289"/>
      <c r="DQ37" s="289"/>
      <c r="DR37" s="289"/>
      <c r="DS37" s="289"/>
      <c r="DT37" s="289"/>
      <c r="DU37" s="289"/>
      <c r="DV37" s="289"/>
      <c r="DW37" s="289"/>
      <c r="DX37" s="289"/>
      <c r="DZ37" s="9">
        <f t="shared" si="0"/>
        <v>0</v>
      </c>
    </row>
    <row r="38" spans="1:130" ht="60.75" hidden="1" customHeight="1" x14ac:dyDescent="0.3">
      <c r="A38" s="289">
        <f>'Приложение 1 к АК'!A17:F17</f>
        <v>8</v>
      </c>
      <c r="B38" s="289"/>
      <c r="C38" s="289"/>
      <c r="D38" s="289"/>
      <c r="E38" s="289"/>
      <c r="F38" s="289"/>
      <c r="G38" s="289" t="str">
        <f>'Приложение 1 к АК'!G17:AF17</f>
        <v>СПб, г. Зеленогорск, д. 506 Монтаж в кабельном киоске</v>
      </c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 t="str">
        <f>'Приложение 1 к АК'!AG17:AP17</f>
        <v>Курортный РЭС</v>
      </c>
      <c r="AH38" s="289"/>
      <c r="AI38" s="289"/>
      <c r="AJ38" s="289"/>
      <c r="AK38" s="289"/>
      <c r="AL38" s="289"/>
      <c r="AM38" s="289"/>
      <c r="AN38" s="289"/>
      <c r="AO38" s="289"/>
      <c r="AP38" s="289"/>
      <c r="AQ38" s="289">
        <f>ФОРМА!D27</f>
        <v>0</v>
      </c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>
        <f>ФОРМА!B27</f>
        <v>0</v>
      </c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89"/>
      <c r="CD38" s="289"/>
      <c r="CE38" s="289"/>
      <c r="CF38" s="289"/>
      <c r="CG38" s="299">
        <f>ФОРМА!C27</f>
        <v>0</v>
      </c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>
        <f>ФОРМА!F27</f>
        <v>0</v>
      </c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89"/>
      <c r="DO38" s="289"/>
      <c r="DP38" s="289"/>
      <c r="DQ38" s="289"/>
      <c r="DR38" s="289"/>
      <c r="DS38" s="289"/>
      <c r="DT38" s="289"/>
      <c r="DU38" s="289"/>
      <c r="DV38" s="289"/>
      <c r="DW38" s="289"/>
      <c r="DX38" s="289"/>
      <c r="DZ38" s="9">
        <f t="shared" si="0"/>
        <v>0</v>
      </c>
    </row>
    <row r="39" spans="1:130" ht="60.75" hidden="1" customHeight="1" x14ac:dyDescent="0.3">
      <c r="A39" s="289">
        <f>'Приложение 1 к АК'!A18:F18</f>
        <v>9</v>
      </c>
      <c r="B39" s="289"/>
      <c r="C39" s="289"/>
      <c r="D39" s="289"/>
      <c r="E39" s="289"/>
      <c r="F39" s="289"/>
      <c r="G39" s="289" t="str">
        <f>'Приложение 1 к АК'!G18:AF18</f>
        <v>СПб, г. Зеленогорск, д. 506 Монтаж в кабельном киоске</v>
      </c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 t="str">
        <f>'Приложение 1 к АК'!AG18:AP18</f>
        <v>Курортный РЭС</v>
      </c>
      <c r="AH39" s="289"/>
      <c r="AI39" s="289"/>
      <c r="AJ39" s="289"/>
      <c r="AK39" s="289"/>
      <c r="AL39" s="289"/>
      <c r="AM39" s="289"/>
      <c r="AN39" s="289"/>
      <c r="AO39" s="289"/>
      <c r="AP39" s="289"/>
      <c r="AQ39" s="289">
        <f>ФОРМА!D28</f>
        <v>0</v>
      </c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>
        <f>ФОРМА!B28</f>
        <v>0</v>
      </c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89"/>
      <c r="CD39" s="289"/>
      <c r="CE39" s="289"/>
      <c r="CF39" s="289"/>
      <c r="CG39" s="299">
        <f>ФОРМА!C28</f>
        <v>0</v>
      </c>
      <c r="CH39" s="289"/>
      <c r="CI39" s="289"/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C39" s="289">
        <f>ФОРМА!F28</f>
        <v>0</v>
      </c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89"/>
      <c r="DO39" s="289"/>
      <c r="DP39" s="289"/>
      <c r="DQ39" s="289"/>
      <c r="DR39" s="289"/>
      <c r="DS39" s="289"/>
      <c r="DT39" s="289"/>
      <c r="DU39" s="289"/>
      <c r="DV39" s="289"/>
      <c r="DW39" s="289"/>
      <c r="DX39" s="289"/>
      <c r="DZ39" s="9">
        <f t="shared" si="0"/>
        <v>0</v>
      </c>
    </row>
    <row r="40" spans="1:130" ht="60.75" hidden="1" customHeight="1" x14ac:dyDescent="0.3">
      <c r="A40" s="289">
        <f>'Приложение 1 к АК'!A19:F19</f>
        <v>10</v>
      </c>
      <c r="B40" s="289"/>
      <c r="C40" s="289"/>
      <c r="D40" s="289"/>
      <c r="E40" s="289"/>
      <c r="F40" s="289"/>
      <c r="G40" s="289" t="str">
        <f>'Приложение 1 к АК'!G19:AF19</f>
        <v>СПб, г. Зеленогорск, д. 506 Монтаж в кабельном киоске</v>
      </c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 t="str">
        <f>'Приложение 1 к АК'!AG19:AP19</f>
        <v>Курортный РЭС</v>
      </c>
      <c r="AH40" s="289"/>
      <c r="AI40" s="289"/>
      <c r="AJ40" s="289"/>
      <c r="AK40" s="289"/>
      <c r="AL40" s="289"/>
      <c r="AM40" s="289"/>
      <c r="AN40" s="289"/>
      <c r="AO40" s="289"/>
      <c r="AP40" s="289"/>
      <c r="AQ40" s="289">
        <f>ФОРМА!D29</f>
        <v>0</v>
      </c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>
        <f>ФОРМА!B29</f>
        <v>0</v>
      </c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89"/>
      <c r="CD40" s="289"/>
      <c r="CE40" s="289"/>
      <c r="CF40" s="289"/>
      <c r="CG40" s="299">
        <f>ФОРМА!C29</f>
        <v>0</v>
      </c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C40" s="289">
        <f>ФОРМА!F29</f>
        <v>0</v>
      </c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89"/>
      <c r="DO40" s="289"/>
      <c r="DP40" s="289"/>
      <c r="DQ40" s="289"/>
      <c r="DR40" s="289"/>
      <c r="DS40" s="289"/>
      <c r="DT40" s="289"/>
      <c r="DU40" s="289"/>
      <c r="DV40" s="289"/>
      <c r="DW40" s="289"/>
      <c r="DX40" s="289"/>
      <c r="DZ40" s="9">
        <f t="shared" si="0"/>
        <v>0</v>
      </c>
    </row>
    <row r="41" spans="1:130" ht="60.75" hidden="1" customHeight="1" x14ac:dyDescent="0.3">
      <c r="A41" s="289">
        <f>'Приложение 1 к АК'!A20:F20</f>
        <v>11</v>
      </c>
      <c r="B41" s="289"/>
      <c r="C41" s="289"/>
      <c r="D41" s="289"/>
      <c r="E41" s="289"/>
      <c r="F41" s="289"/>
      <c r="G41" s="289" t="str">
        <f>'Приложение 1 к АК'!G20:AF20</f>
        <v>СПб, г. Зеленогорск, д. 506 Монтаж в кабельном киоске</v>
      </c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 t="str">
        <f>'Приложение 1 к АК'!AG20:AP20</f>
        <v>Курортный РЭС</v>
      </c>
      <c r="AH41" s="289"/>
      <c r="AI41" s="289"/>
      <c r="AJ41" s="289"/>
      <c r="AK41" s="289"/>
      <c r="AL41" s="289"/>
      <c r="AM41" s="289"/>
      <c r="AN41" s="289"/>
      <c r="AO41" s="289"/>
      <c r="AP41" s="289"/>
      <c r="AQ41" s="289">
        <f>ФОРМА!D30</f>
        <v>0</v>
      </c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>
        <f>ФОРМА!B30</f>
        <v>0</v>
      </c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89"/>
      <c r="CD41" s="289"/>
      <c r="CE41" s="289"/>
      <c r="CF41" s="289"/>
      <c r="CG41" s="299">
        <f>ФОРМА!C30</f>
        <v>0</v>
      </c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C41" s="289">
        <f>ФОРМА!F30</f>
        <v>0</v>
      </c>
      <c r="DD41" s="289"/>
      <c r="DE41" s="289"/>
      <c r="DF41" s="289"/>
      <c r="DG41" s="289"/>
      <c r="DH41" s="289"/>
      <c r="DI41" s="289"/>
      <c r="DJ41" s="289"/>
      <c r="DK41" s="289"/>
      <c r="DL41" s="289"/>
      <c r="DM41" s="289"/>
      <c r="DN41" s="289"/>
      <c r="DO41" s="289"/>
      <c r="DP41" s="289"/>
      <c r="DQ41" s="289"/>
      <c r="DR41" s="289"/>
      <c r="DS41" s="289"/>
      <c r="DT41" s="289"/>
      <c r="DU41" s="289"/>
      <c r="DV41" s="289"/>
      <c r="DW41" s="289"/>
      <c r="DX41" s="289"/>
      <c r="DZ41" s="9">
        <f t="shared" si="0"/>
        <v>0</v>
      </c>
    </row>
    <row r="42" spans="1:130" ht="60.75" hidden="1" customHeight="1" x14ac:dyDescent="0.3">
      <c r="A42" s="289">
        <f>'Приложение 1 к АК'!A21:F21</f>
        <v>12</v>
      </c>
      <c r="B42" s="289"/>
      <c r="C42" s="289"/>
      <c r="D42" s="289"/>
      <c r="E42" s="289"/>
      <c r="F42" s="289"/>
      <c r="G42" s="289" t="str">
        <f>'Приложение 1 к АК'!G21:AF21</f>
        <v>СПб, г. Зеленогорск, д. 506 Монтаж в кабельном киоске</v>
      </c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 t="str">
        <f>'Приложение 1 к АК'!AG21:AP21</f>
        <v>Курортный РЭС</v>
      </c>
      <c r="AH42" s="289"/>
      <c r="AI42" s="289"/>
      <c r="AJ42" s="289"/>
      <c r="AK42" s="289"/>
      <c r="AL42" s="289"/>
      <c r="AM42" s="289"/>
      <c r="AN42" s="289"/>
      <c r="AO42" s="289"/>
      <c r="AP42" s="289"/>
      <c r="AQ42" s="289">
        <f>ФОРМА!D31</f>
        <v>0</v>
      </c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>
        <f>ФОРМА!B31</f>
        <v>0</v>
      </c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89"/>
      <c r="CD42" s="289"/>
      <c r="CE42" s="289"/>
      <c r="CF42" s="289"/>
      <c r="CG42" s="299">
        <f>ФОРМА!C31</f>
        <v>0</v>
      </c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C42" s="289">
        <f>ФОРМА!F31</f>
        <v>0</v>
      </c>
      <c r="DD42" s="289"/>
      <c r="DE42" s="289"/>
      <c r="DF42" s="289"/>
      <c r="DG42" s="289"/>
      <c r="DH42" s="289"/>
      <c r="DI42" s="289"/>
      <c r="DJ42" s="289"/>
      <c r="DK42" s="289"/>
      <c r="DL42" s="289"/>
      <c r="DM42" s="289"/>
      <c r="DN42" s="289"/>
      <c r="DO42" s="289"/>
      <c r="DP42" s="289"/>
      <c r="DQ42" s="289"/>
      <c r="DR42" s="289"/>
      <c r="DS42" s="289"/>
      <c r="DT42" s="289"/>
      <c r="DU42" s="289"/>
      <c r="DV42" s="289"/>
      <c r="DW42" s="289"/>
      <c r="DX42" s="289"/>
      <c r="DZ42" s="9">
        <f t="shared" si="0"/>
        <v>0</v>
      </c>
    </row>
    <row r="43" spans="1:130" ht="60.75" hidden="1" customHeight="1" x14ac:dyDescent="0.3">
      <c r="A43" s="289">
        <f>'Приложение 1 к АК'!A22:F22</f>
        <v>13</v>
      </c>
      <c r="B43" s="289"/>
      <c r="C43" s="289"/>
      <c r="D43" s="289"/>
      <c r="E43" s="289"/>
      <c r="F43" s="289"/>
      <c r="G43" s="289" t="str">
        <f>'Приложение 1 к АК'!G22:AF22</f>
        <v>СПб, г. Зеленогорск, д. 506 Монтаж в кабельном киоске</v>
      </c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 t="str">
        <f>'Приложение 1 к АК'!AG22:AP22</f>
        <v>Курортный РЭС</v>
      </c>
      <c r="AH43" s="289"/>
      <c r="AI43" s="289"/>
      <c r="AJ43" s="289"/>
      <c r="AK43" s="289"/>
      <c r="AL43" s="289"/>
      <c r="AM43" s="289"/>
      <c r="AN43" s="289"/>
      <c r="AO43" s="289"/>
      <c r="AP43" s="289"/>
      <c r="AQ43" s="289">
        <f>ФОРМА!D32</f>
        <v>0</v>
      </c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>
        <f>ФОРМА!B32</f>
        <v>0</v>
      </c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89"/>
      <c r="CD43" s="289"/>
      <c r="CE43" s="289"/>
      <c r="CF43" s="289"/>
      <c r="CG43" s="299">
        <f>ФОРМА!C32</f>
        <v>0</v>
      </c>
      <c r="CH43" s="289"/>
      <c r="CI43" s="289"/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C43" s="289">
        <f>ФОРМА!F32</f>
        <v>0</v>
      </c>
      <c r="DD43" s="289"/>
      <c r="DE43" s="289"/>
      <c r="DF43" s="289"/>
      <c r="DG43" s="289"/>
      <c r="DH43" s="289"/>
      <c r="DI43" s="289"/>
      <c r="DJ43" s="289"/>
      <c r="DK43" s="289"/>
      <c r="DL43" s="289"/>
      <c r="DM43" s="289"/>
      <c r="DN43" s="289"/>
      <c r="DO43" s="289"/>
      <c r="DP43" s="289"/>
      <c r="DQ43" s="289"/>
      <c r="DR43" s="289"/>
      <c r="DS43" s="289"/>
      <c r="DT43" s="289"/>
      <c r="DU43" s="289"/>
      <c r="DV43" s="289"/>
      <c r="DW43" s="289"/>
      <c r="DX43" s="289"/>
      <c r="DZ43" s="9">
        <f t="shared" si="0"/>
        <v>0</v>
      </c>
    </row>
    <row r="44" spans="1:130" ht="60.75" hidden="1" customHeight="1" x14ac:dyDescent="0.3">
      <c r="A44" s="289">
        <f>'Приложение 1 к АК'!A23:F23</f>
        <v>14</v>
      </c>
      <c r="B44" s="289"/>
      <c r="C44" s="289"/>
      <c r="D44" s="289"/>
      <c r="E44" s="289"/>
      <c r="F44" s="289"/>
      <c r="G44" s="289" t="str">
        <f>'Приложение 1 к АК'!G23:AF23</f>
        <v>СПб, г. Зеленогорск, д. 506 Монтаж в кабельном киоске</v>
      </c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 t="str">
        <f>'Приложение 1 к АК'!AG23:AP23</f>
        <v>Курортный РЭС</v>
      </c>
      <c r="AH44" s="289"/>
      <c r="AI44" s="289"/>
      <c r="AJ44" s="289"/>
      <c r="AK44" s="289"/>
      <c r="AL44" s="289"/>
      <c r="AM44" s="289"/>
      <c r="AN44" s="289"/>
      <c r="AO44" s="289"/>
      <c r="AP44" s="289"/>
      <c r="AQ44" s="289">
        <f>ФОРМА!D33</f>
        <v>0</v>
      </c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>
        <f>ФОРМА!B33</f>
        <v>0</v>
      </c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99">
        <f>ФОРМА!C33</f>
        <v>0</v>
      </c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C44" s="289">
        <f>ФОРМА!F33</f>
        <v>0</v>
      </c>
      <c r="DD44" s="289"/>
      <c r="DE44" s="289"/>
      <c r="DF44" s="289"/>
      <c r="DG44" s="289"/>
      <c r="DH44" s="289"/>
      <c r="DI44" s="289"/>
      <c r="DJ44" s="289"/>
      <c r="DK44" s="289"/>
      <c r="DL44" s="289"/>
      <c r="DM44" s="289"/>
      <c r="DN44" s="289"/>
      <c r="DO44" s="289"/>
      <c r="DP44" s="289"/>
      <c r="DQ44" s="289"/>
      <c r="DR44" s="289"/>
      <c r="DS44" s="289"/>
      <c r="DT44" s="289"/>
      <c r="DU44" s="289"/>
      <c r="DV44" s="289"/>
      <c r="DW44" s="289"/>
      <c r="DX44" s="289"/>
      <c r="DZ44" s="9">
        <f t="shared" si="0"/>
        <v>0</v>
      </c>
    </row>
    <row r="45" spans="1:130" ht="60.75" hidden="1" customHeight="1" x14ac:dyDescent="0.3">
      <c r="A45" s="289">
        <f>'Приложение 1 к АК'!A24:F24</f>
        <v>15</v>
      </c>
      <c r="B45" s="289"/>
      <c r="C45" s="289"/>
      <c r="D45" s="289"/>
      <c r="E45" s="289"/>
      <c r="F45" s="289"/>
      <c r="G45" s="289" t="str">
        <f>'Приложение 1 к АК'!G24:AF24</f>
        <v>СПб, г. Зеленогорск, д. 506 Монтаж в кабельном киоске</v>
      </c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 t="str">
        <f>'Приложение 1 к АК'!AG24:AP24</f>
        <v>Курортный РЭС</v>
      </c>
      <c r="AH45" s="289"/>
      <c r="AI45" s="289"/>
      <c r="AJ45" s="289"/>
      <c r="AK45" s="289"/>
      <c r="AL45" s="289"/>
      <c r="AM45" s="289"/>
      <c r="AN45" s="289"/>
      <c r="AO45" s="289"/>
      <c r="AP45" s="289"/>
      <c r="AQ45" s="289">
        <f>ФОРМА!D34</f>
        <v>0</v>
      </c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>
        <f>ФОРМА!B34</f>
        <v>0</v>
      </c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89"/>
      <c r="CD45" s="289"/>
      <c r="CE45" s="289"/>
      <c r="CF45" s="289"/>
      <c r="CG45" s="299">
        <f>ФОРМА!C34</f>
        <v>0</v>
      </c>
      <c r="CH45" s="289"/>
      <c r="CI45" s="289"/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C45" s="289">
        <f>ФОРМА!F34</f>
        <v>0</v>
      </c>
      <c r="DD45" s="289"/>
      <c r="DE45" s="289"/>
      <c r="DF45" s="289"/>
      <c r="DG45" s="289"/>
      <c r="DH45" s="289"/>
      <c r="DI45" s="289"/>
      <c r="DJ45" s="289"/>
      <c r="DK45" s="289"/>
      <c r="DL45" s="289"/>
      <c r="DM45" s="289"/>
      <c r="DN45" s="289"/>
      <c r="DO45" s="289"/>
      <c r="DP45" s="289"/>
      <c r="DQ45" s="289"/>
      <c r="DR45" s="289"/>
      <c r="DS45" s="289"/>
      <c r="DT45" s="289"/>
      <c r="DU45" s="289"/>
      <c r="DV45" s="289"/>
      <c r="DW45" s="289"/>
      <c r="DX45" s="289"/>
      <c r="DZ45" s="9">
        <f t="shared" si="0"/>
        <v>0</v>
      </c>
    </row>
    <row r="46" spans="1:130" ht="60.75" hidden="1" customHeight="1" x14ac:dyDescent="0.3">
      <c r="A46" s="289">
        <f>'Приложение 1 к АК'!A25:F25</f>
        <v>16</v>
      </c>
      <c r="B46" s="289"/>
      <c r="C46" s="289"/>
      <c r="D46" s="289"/>
      <c r="E46" s="289"/>
      <c r="F46" s="289"/>
      <c r="G46" s="289" t="str">
        <f>'Приложение 1 к АК'!G25:AF25</f>
        <v>СПб, г. Зеленогорск, д. 506 Монтаж в кабельном киоске</v>
      </c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 t="str">
        <f>'Приложение 1 к АК'!AG25:AP25</f>
        <v>Курортный РЭС</v>
      </c>
      <c r="AH46" s="289"/>
      <c r="AI46" s="289"/>
      <c r="AJ46" s="289"/>
      <c r="AK46" s="289"/>
      <c r="AL46" s="289"/>
      <c r="AM46" s="289"/>
      <c r="AN46" s="289"/>
      <c r="AO46" s="289"/>
      <c r="AP46" s="289"/>
      <c r="AQ46" s="289">
        <f>ФОРМА!D35</f>
        <v>0</v>
      </c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>
        <f>ФОРМА!B35</f>
        <v>0</v>
      </c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89"/>
      <c r="CD46" s="289"/>
      <c r="CE46" s="289"/>
      <c r="CF46" s="289"/>
      <c r="CG46" s="299">
        <f>ФОРМА!C35</f>
        <v>0</v>
      </c>
      <c r="CH46" s="289"/>
      <c r="CI46" s="289"/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C46" s="289">
        <f>ФОРМА!F35</f>
        <v>0</v>
      </c>
      <c r="DD46" s="289"/>
      <c r="DE46" s="289"/>
      <c r="DF46" s="289"/>
      <c r="DG46" s="289"/>
      <c r="DH46" s="289"/>
      <c r="DI46" s="289"/>
      <c r="DJ46" s="289"/>
      <c r="DK46" s="289"/>
      <c r="DL46" s="289"/>
      <c r="DM46" s="289"/>
      <c r="DN46" s="289"/>
      <c r="DO46" s="289"/>
      <c r="DP46" s="289"/>
      <c r="DQ46" s="289"/>
      <c r="DR46" s="289"/>
      <c r="DS46" s="289"/>
      <c r="DT46" s="289"/>
      <c r="DU46" s="289"/>
      <c r="DV46" s="289"/>
      <c r="DW46" s="289"/>
      <c r="DX46" s="289"/>
      <c r="DZ46" s="9">
        <f t="shared" si="0"/>
        <v>0</v>
      </c>
    </row>
    <row r="47" spans="1:130" ht="60.75" hidden="1" customHeight="1" x14ac:dyDescent="0.3">
      <c r="A47" s="289">
        <f>'Приложение 1 к АК'!A26:F26</f>
        <v>17</v>
      </c>
      <c r="B47" s="289"/>
      <c r="C47" s="289"/>
      <c r="D47" s="289"/>
      <c r="E47" s="289"/>
      <c r="F47" s="289"/>
      <c r="G47" s="289" t="str">
        <f>'Приложение 1 к АК'!G26:AF26</f>
        <v>СПб, г. Зеленогорск, д. 506 Монтаж в кабельном киоске</v>
      </c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 t="str">
        <f>'Приложение 1 к АК'!AG26:AP26</f>
        <v>Курортный РЭС</v>
      </c>
      <c r="AH47" s="289"/>
      <c r="AI47" s="289"/>
      <c r="AJ47" s="289"/>
      <c r="AK47" s="289"/>
      <c r="AL47" s="289"/>
      <c r="AM47" s="289"/>
      <c r="AN47" s="289"/>
      <c r="AO47" s="289"/>
      <c r="AP47" s="289"/>
      <c r="AQ47" s="289">
        <f>ФОРМА!D36</f>
        <v>0</v>
      </c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>
        <f>ФОРМА!B36</f>
        <v>0</v>
      </c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89"/>
      <c r="CD47" s="289"/>
      <c r="CE47" s="289"/>
      <c r="CF47" s="289"/>
      <c r="CG47" s="299">
        <f>ФОРМА!C36</f>
        <v>0</v>
      </c>
      <c r="CH47" s="289"/>
      <c r="CI47" s="289"/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C47" s="289">
        <f>ФОРМА!F36</f>
        <v>0</v>
      </c>
      <c r="DD47" s="289"/>
      <c r="DE47" s="289"/>
      <c r="DF47" s="289"/>
      <c r="DG47" s="289"/>
      <c r="DH47" s="289"/>
      <c r="DI47" s="289"/>
      <c r="DJ47" s="289"/>
      <c r="DK47" s="289"/>
      <c r="DL47" s="289"/>
      <c r="DM47" s="289"/>
      <c r="DN47" s="289"/>
      <c r="DO47" s="289"/>
      <c r="DP47" s="289"/>
      <c r="DQ47" s="289"/>
      <c r="DR47" s="289"/>
      <c r="DS47" s="289"/>
      <c r="DT47" s="289"/>
      <c r="DU47" s="289"/>
      <c r="DV47" s="289"/>
      <c r="DW47" s="289"/>
      <c r="DX47" s="289"/>
      <c r="DZ47" s="9">
        <f t="shared" si="0"/>
        <v>0</v>
      </c>
    </row>
    <row r="48" spans="1:130" ht="60.75" hidden="1" customHeight="1" x14ac:dyDescent="0.3">
      <c r="A48" s="289">
        <f>'Приложение 1 к АК'!A27:F27</f>
        <v>18</v>
      </c>
      <c r="B48" s="289"/>
      <c r="C48" s="289"/>
      <c r="D48" s="289"/>
      <c r="E48" s="289"/>
      <c r="F48" s="289"/>
      <c r="G48" s="289" t="str">
        <f>'Приложение 1 к АК'!G27:AF27</f>
        <v>СПб, г. Зеленогорск, д. 506 Монтаж в кабельном киоске</v>
      </c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 t="str">
        <f>'Приложение 1 к АК'!AG27:AP27</f>
        <v>Курортный РЭС</v>
      </c>
      <c r="AH48" s="289"/>
      <c r="AI48" s="289"/>
      <c r="AJ48" s="289"/>
      <c r="AK48" s="289"/>
      <c r="AL48" s="289"/>
      <c r="AM48" s="289"/>
      <c r="AN48" s="289"/>
      <c r="AO48" s="289"/>
      <c r="AP48" s="289"/>
      <c r="AQ48" s="289">
        <f>ФОРМА!D37</f>
        <v>0</v>
      </c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>
        <f>ФОРМА!B37</f>
        <v>0</v>
      </c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89"/>
      <c r="CD48" s="289"/>
      <c r="CE48" s="289"/>
      <c r="CF48" s="289"/>
      <c r="CG48" s="299">
        <f>ФОРМА!C37</f>
        <v>0</v>
      </c>
      <c r="CH48" s="289"/>
      <c r="CI48" s="289"/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C48" s="289">
        <f>ФОРМА!F37</f>
        <v>0</v>
      </c>
      <c r="DD48" s="289"/>
      <c r="DE48" s="289"/>
      <c r="DF48" s="289"/>
      <c r="DG48" s="289"/>
      <c r="DH48" s="289"/>
      <c r="DI48" s="289"/>
      <c r="DJ48" s="289"/>
      <c r="DK48" s="289"/>
      <c r="DL48" s="289"/>
      <c r="DM48" s="289"/>
      <c r="DN48" s="289"/>
      <c r="DO48" s="289"/>
      <c r="DP48" s="289"/>
      <c r="DQ48" s="289"/>
      <c r="DR48" s="289"/>
      <c r="DS48" s="289"/>
      <c r="DT48" s="289"/>
      <c r="DU48" s="289"/>
      <c r="DV48" s="289"/>
      <c r="DW48" s="289"/>
      <c r="DX48" s="289"/>
      <c r="DZ48" s="9">
        <f t="shared" si="0"/>
        <v>0</v>
      </c>
    </row>
    <row r="49" spans="1:130" ht="60.75" hidden="1" customHeight="1" x14ac:dyDescent="0.3">
      <c r="A49" s="289">
        <f>'Приложение 1 к АК'!A28:F28</f>
        <v>19</v>
      </c>
      <c r="B49" s="289"/>
      <c r="C49" s="289"/>
      <c r="D49" s="289"/>
      <c r="E49" s="289"/>
      <c r="F49" s="289"/>
      <c r="G49" s="289" t="str">
        <f>'Приложение 1 к АК'!G28:AF28</f>
        <v>СПб, г. Зеленогорск, д. 506 Монтаж в кабельном киоске</v>
      </c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 t="str">
        <f>'Приложение 1 к АК'!AG28:AP28</f>
        <v>Курортный РЭС</v>
      </c>
      <c r="AH49" s="289"/>
      <c r="AI49" s="289"/>
      <c r="AJ49" s="289"/>
      <c r="AK49" s="289"/>
      <c r="AL49" s="289"/>
      <c r="AM49" s="289"/>
      <c r="AN49" s="289"/>
      <c r="AO49" s="289"/>
      <c r="AP49" s="289"/>
      <c r="AQ49" s="289">
        <f>ФОРМА!D38</f>
        <v>0</v>
      </c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  <c r="BB49" s="289"/>
      <c r="BC49" s="289"/>
      <c r="BD49" s="289"/>
      <c r="BE49" s="289"/>
      <c r="BF49" s="289"/>
      <c r="BG49" s="289"/>
      <c r="BH49" s="289"/>
      <c r="BI49" s="289"/>
      <c r="BJ49" s="289"/>
      <c r="BK49" s="289">
        <f>ФОРМА!B38</f>
        <v>0</v>
      </c>
      <c r="BL49" s="289"/>
      <c r="BM49" s="289"/>
      <c r="BN49" s="289"/>
      <c r="BO49" s="289"/>
      <c r="BP49" s="289"/>
      <c r="BQ49" s="289"/>
      <c r="BR49" s="289"/>
      <c r="BS49" s="289"/>
      <c r="BT49" s="289"/>
      <c r="BU49" s="289"/>
      <c r="BV49" s="289"/>
      <c r="BW49" s="289"/>
      <c r="BX49" s="289"/>
      <c r="BY49" s="289"/>
      <c r="BZ49" s="289"/>
      <c r="CA49" s="289"/>
      <c r="CB49" s="289"/>
      <c r="CC49" s="289"/>
      <c r="CD49" s="289"/>
      <c r="CE49" s="289"/>
      <c r="CF49" s="289"/>
      <c r="CG49" s="299">
        <f>ФОРМА!C38</f>
        <v>0</v>
      </c>
      <c r="CH49" s="289"/>
      <c r="CI49" s="289"/>
      <c r="CJ49" s="289"/>
      <c r="CK49" s="289"/>
      <c r="CL49" s="289"/>
      <c r="CM49" s="289"/>
      <c r="CN49" s="289"/>
      <c r="CO49" s="289"/>
      <c r="CP49" s="289"/>
      <c r="CQ49" s="289"/>
      <c r="CR49" s="289"/>
      <c r="CS49" s="289"/>
      <c r="CT49" s="289"/>
      <c r="CU49" s="289"/>
      <c r="CV49" s="289"/>
      <c r="CW49" s="289"/>
      <c r="CX49" s="289"/>
      <c r="CY49" s="289"/>
      <c r="CZ49" s="289"/>
      <c r="DA49" s="289"/>
      <c r="DB49" s="289"/>
      <c r="DC49" s="289">
        <f>ФОРМА!F38</f>
        <v>0</v>
      </c>
      <c r="DD49" s="289"/>
      <c r="DE49" s="289"/>
      <c r="DF49" s="289"/>
      <c r="DG49" s="289"/>
      <c r="DH49" s="289"/>
      <c r="DI49" s="289"/>
      <c r="DJ49" s="289"/>
      <c r="DK49" s="289"/>
      <c r="DL49" s="289"/>
      <c r="DM49" s="289"/>
      <c r="DN49" s="289"/>
      <c r="DO49" s="289"/>
      <c r="DP49" s="289"/>
      <c r="DQ49" s="289"/>
      <c r="DR49" s="289"/>
      <c r="DS49" s="289"/>
      <c r="DT49" s="289"/>
      <c r="DU49" s="289"/>
      <c r="DV49" s="289"/>
      <c r="DW49" s="289"/>
      <c r="DX49" s="289"/>
      <c r="DZ49" s="9">
        <f t="shared" si="0"/>
        <v>0</v>
      </c>
    </row>
    <row r="50" spans="1:130" ht="60.75" hidden="1" customHeight="1" x14ac:dyDescent="0.3">
      <c r="A50" s="289">
        <f>'Приложение 1 к АК'!A29:F29</f>
        <v>20</v>
      </c>
      <c r="B50" s="289"/>
      <c r="C50" s="289"/>
      <c r="D50" s="289"/>
      <c r="E50" s="289"/>
      <c r="F50" s="289"/>
      <c r="G50" s="289" t="str">
        <f>'Приложение 1 к АК'!G29:AF29</f>
        <v>СПб, г. Зеленогорск, д. 506 Монтаж в кабельном киоске</v>
      </c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 t="str">
        <f>'Приложение 1 к АК'!AG29:AP29</f>
        <v>Курортный РЭС</v>
      </c>
      <c r="AH50" s="289"/>
      <c r="AI50" s="289"/>
      <c r="AJ50" s="289"/>
      <c r="AK50" s="289"/>
      <c r="AL50" s="289"/>
      <c r="AM50" s="289"/>
      <c r="AN50" s="289"/>
      <c r="AO50" s="289"/>
      <c r="AP50" s="289"/>
      <c r="AQ50" s="289">
        <f>ФОРМА!D39</f>
        <v>0</v>
      </c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  <c r="BB50" s="289"/>
      <c r="BC50" s="289"/>
      <c r="BD50" s="289"/>
      <c r="BE50" s="289"/>
      <c r="BF50" s="289"/>
      <c r="BG50" s="289"/>
      <c r="BH50" s="289"/>
      <c r="BI50" s="289"/>
      <c r="BJ50" s="289"/>
      <c r="BK50" s="289">
        <f>ФОРМА!B39</f>
        <v>0</v>
      </c>
      <c r="BL50" s="289"/>
      <c r="BM50" s="289"/>
      <c r="BN50" s="289"/>
      <c r="BO50" s="289"/>
      <c r="BP50" s="289"/>
      <c r="BQ50" s="289"/>
      <c r="BR50" s="289"/>
      <c r="BS50" s="289"/>
      <c r="BT50" s="289"/>
      <c r="BU50" s="289"/>
      <c r="BV50" s="289"/>
      <c r="BW50" s="289"/>
      <c r="BX50" s="289"/>
      <c r="BY50" s="289"/>
      <c r="BZ50" s="289"/>
      <c r="CA50" s="289"/>
      <c r="CB50" s="289"/>
      <c r="CC50" s="289"/>
      <c r="CD50" s="289"/>
      <c r="CE50" s="289"/>
      <c r="CF50" s="289"/>
      <c r="CG50" s="299">
        <f>ФОРМА!C39</f>
        <v>0</v>
      </c>
      <c r="CH50" s="289"/>
      <c r="CI50" s="289"/>
      <c r="CJ50" s="289"/>
      <c r="CK50" s="289"/>
      <c r="CL50" s="289"/>
      <c r="CM50" s="289"/>
      <c r="CN50" s="289"/>
      <c r="CO50" s="289"/>
      <c r="CP50" s="289"/>
      <c r="CQ50" s="289"/>
      <c r="CR50" s="289"/>
      <c r="CS50" s="289"/>
      <c r="CT50" s="289"/>
      <c r="CU50" s="289"/>
      <c r="CV50" s="289"/>
      <c r="CW50" s="289"/>
      <c r="CX50" s="289"/>
      <c r="CY50" s="289"/>
      <c r="CZ50" s="289"/>
      <c r="DA50" s="289"/>
      <c r="DB50" s="289"/>
      <c r="DC50" s="289">
        <f>ФОРМА!F39</f>
        <v>0</v>
      </c>
      <c r="DD50" s="289"/>
      <c r="DE50" s="289"/>
      <c r="DF50" s="289"/>
      <c r="DG50" s="289"/>
      <c r="DH50" s="289"/>
      <c r="DI50" s="289"/>
      <c r="DJ50" s="289"/>
      <c r="DK50" s="289"/>
      <c r="DL50" s="289"/>
      <c r="DM50" s="289"/>
      <c r="DN50" s="289"/>
      <c r="DO50" s="289"/>
      <c r="DP50" s="289"/>
      <c r="DQ50" s="289"/>
      <c r="DR50" s="289"/>
      <c r="DS50" s="289"/>
      <c r="DT50" s="289"/>
      <c r="DU50" s="289"/>
      <c r="DV50" s="289"/>
      <c r="DW50" s="289"/>
      <c r="DX50" s="289"/>
      <c r="DZ50" s="9">
        <f t="shared" si="0"/>
        <v>0</v>
      </c>
    </row>
    <row r="51" spans="1:130" ht="60.75" hidden="1" customHeight="1" x14ac:dyDescent="0.3">
      <c r="A51" s="289">
        <f>'Приложение 1 к АК'!A30:F30</f>
        <v>21</v>
      </c>
      <c r="B51" s="289"/>
      <c r="C51" s="289"/>
      <c r="D51" s="289"/>
      <c r="E51" s="289"/>
      <c r="F51" s="289"/>
      <c r="G51" s="289" t="str">
        <f>'Приложение 1 к АК'!G30:AF30</f>
        <v>СПб, г. Зеленогорск, д. 506 Монтаж в кабельном киоске</v>
      </c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 t="str">
        <f>'Приложение 1 к АК'!AG30:AP30</f>
        <v>Курортный РЭС</v>
      </c>
      <c r="AH51" s="289"/>
      <c r="AI51" s="289"/>
      <c r="AJ51" s="289"/>
      <c r="AK51" s="289"/>
      <c r="AL51" s="289"/>
      <c r="AM51" s="289"/>
      <c r="AN51" s="289"/>
      <c r="AO51" s="289"/>
      <c r="AP51" s="289"/>
      <c r="AQ51" s="289">
        <f>ФОРМА!D40</f>
        <v>0</v>
      </c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>
        <f>ФОРМА!B40</f>
        <v>0</v>
      </c>
      <c r="BL51" s="289"/>
      <c r="BM51" s="289"/>
      <c r="BN51" s="289"/>
      <c r="BO51" s="289"/>
      <c r="BP51" s="289"/>
      <c r="BQ51" s="289"/>
      <c r="BR51" s="289"/>
      <c r="BS51" s="289"/>
      <c r="BT51" s="289"/>
      <c r="BU51" s="289"/>
      <c r="BV51" s="289"/>
      <c r="BW51" s="289"/>
      <c r="BX51" s="289"/>
      <c r="BY51" s="289"/>
      <c r="BZ51" s="289"/>
      <c r="CA51" s="289"/>
      <c r="CB51" s="289"/>
      <c r="CC51" s="289"/>
      <c r="CD51" s="289"/>
      <c r="CE51" s="289"/>
      <c r="CF51" s="289"/>
      <c r="CG51" s="299">
        <f>ФОРМА!C40</f>
        <v>0</v>
      </c>
      <c r="CH51" s="289"/>
      <c r="CI51" s="289"/>
      <c r="CJ51" s="289"/>
      <c r="CK51" s="289"/>
      <c r="CL51" s="289"/>
      <c r="CM51" s="289"/>
      <c r="CN51" s="289"/>
      <c r="CO51" s="289"/>
      <c r="CP51" s="289"/>
      <c r="CQ51" s="289"/>
      <c r="CR51" s="289"/>
      <c r="CS51" s="289"/>
      <c r="CT51" s="289"/>
      <c r="CU51" s="289"/>
      <c r="CV51" s="289"/>
      <c r="CW51" s="289"/>
      <c r="CX51" s="289"/>
      <c r="CY51" s="289"/>
      <c r="CZ51" s="289"/>
      <c r="DA51" s="289"/>
      <c r="DB51" s="289"/>
      <c r="DC51" s="289">
        <f>ФОРМА!F40</f>
        <v>0</v>
      </c>
      <c r="DD51" s="289"/>
      <c r="DE51" s="289"/>
      <c r="DF51" s="289"/>
      <c r="DG51" s="289"/>
      <c r="DH51" s="289"/>
      <c r="DI51" s="289"/>
      <c r="DJ51" s="289"/>
      <c r="DK51" s="289"/>
      <c r="DL51" s="289"/>
      <c r="DM51" s="289"/>
      <c r="DN51" s="289"/>
      <c r="DO51" s="289"/>
      <c r="DP51" s="289"/>
      <c r="DQ51" s="289"/>
      <c r="DR51" s="289"/>
      <c r="DS51" s="289"/>
      <c r="DT51" s="289"/>
      <c r="DU51" s="289"/>
      <c r="DV51" s="289"/>
      <c r="DW51" s="289"/>
      <c r="DX51" s="289"/>
      <c r="DZ51" s="9">
        <f t="shared" si="0"/>
        <v>0</v>
      </c>
    </row>
    <row r="52" spans="1:130" ht="15.6" x14ac:dyDescent="0.3">
      <c r="A52" s="118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122"/>
      <c r="DS52" s="122"/>
      <c r="DT52" s="122"/>
      <c r="DU52" s="122"/>
      <c r="DV52" s="122"/>
      <c r="DW52" s="122"/>
      <c r="DX52" s="122"/>
    </row>
    <row r="53" spans="1:130" ht="15.6" x14ac:dyDescent="0.3">
      <c r="A53" s="271" t="s">
        <v>262</v>
      </c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271"/>
      <c r="AN53" s="271"/>
      <c r="AO53" s="271"/>
      <c r="AP53" s="271"/>
      <c r="AQ53" s="271"/>
      <c r="AR53" s="271"/>
      <c r="AS53" s="271"/>
      <c r="AT53" s="271"/>
      <c r="AU53" s="271"/>
      <c r="AV53" s="271"/>
      <c r="AW53" s="271"/>
      <c r="AX53" s="271"/>
      <c r="AY53" s="271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122"/>
      <c r="BT53" s="122"/>
      <c r="BU53" s="122"/>
      <c r="BV53" s="122"/>
      <c r="BW53" s="122"/>
      <c r="BX53" s="122"/>
      <c r="BY53" s="122"/>
      <c r="BZ53" s="122"/>
      <c r="CA53" s="122"/>
      <c r="CB53" s="122"/>
      <c r="CC53" s="122"/>
      <c r="CD53" s="122"/>
      <c r="CE53" s="122"/>
      <c r="CF53" s="122"/>
      <c r="CG53" s="122"/>
      <c r="CH53" s="122"/>
      <c r="CI53" s="122"/>
      <c r="CJ53" s="122"/>
      <c r="CK53" s="122"/>
      <c r="CL53" s="122"/>
      <c r="CM53" s="122"/>
      <c r="CN53" s="122"/>
      <c r="CO53" s="122"/>
      <c r="CP53" s="122"/>
      <c r="CQ53" s="122"/>
      <c r="CR53" s="122"/>
      <c r="CS53" s="122"/>
      <c r="CT53" s="122"/>
      <c r="CU53" s="122"/>
      <c r="CV53" s="122"/>
      <c r="CW53" s="122"/>
      <c r="CX53" s="122"/>
      <c r="CY53" s="122"/>
      <c r="CZ53" s="122"/>
      <c r="DA53" s="122"/>
      <c r="DB53" s="122"/>
      <c r="DC53" s="122"/>
      <c r="DD53" s="122"/>
      <c r="DE53" s="122"/>
      <c r="DF53" s="122"/>
      <c r="DG53" s="122"/>
      <c r="DH53" s="122"/>
      <c r="DI53" s="122"/>
      <c r="DJ53" s="122"/>
      <c r="DK53" s="122"/>
      <c r="DL53" s="122"/>
      <c r="DM53" s="122"/>
      <c r="DN53" s="122"/>
      <c r="DO53" s="122"/>
      <c r="DP53" s="122"/>
      <c r="DQ53" s="122"/>
      <c r="DR53" s="122"/>
      <c r="DS53" s="122"/>
      <c r="DT53" s="122"/>
      <c r="DU53" s="122"/>
      <c r="DV53" s="122"/>
      <c r="DW53" s="122"/>
      <c r="DX53" s="122"/>
    </row>
    <row r="54" spans="1:130" ht="92.25" customHeight="1" x14ac:dyDescent="0.3">
      <c r="A54" s="333" t="str">
        <f>CONCATENATE("Основные этапы работ по созданию Пускового комплекса «",ФОРМА!B6,"» , создаваемого по договору подряда №",ФОРМА!E13," от ",ФОРМА!F13)</f>
        <v>Основные этапы работ по созданию 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 , создаваемого по договору подряда №23-15038 от 03.07.2023 г.</v>
      </c>
      <c r="B54" s="333"/>
      <c r="C54" s="333"/>
      <c r="D54" s="333"/>
      <c r="E54" s="333"/>
      <c r="F54" s="333"/>
      <c r="G54" s="333"/>
      <c r="H54" s="333"/>
      <c r="I54" s="333"/>
      <c r="J54" s="333"/>
      <c r="K54" s="333"/>
      <c r="L54" s="333"/>
      <c r="M54" s="333"/>
      <c r="N54" s="333"/>
      <c r="O54" s="333"/>
      <c r="P54" s="333"/>
      <c r="Q54" s="333"/>
      <c r="R54" s="333"/>
      <c r="S54" s="333"/>
      <c r="T54" s="333"/>
      <c r="U54" s="333"/>
      <c r="V54" s="333"/>
      <c r="W54" s="333"/>
      <c r="X54" s="333"/>
      <c r="Y54" s="333"/>
      <c r="Z54" s="333"/>
      <c r="AA54" s="333"/>
      <c r="AB54" s="333"/>
      <c r="AC54" s="333"/>
      <c r="AD54" s="333"/>
      <c r="AE54" s="333"/>
      <c r="AF54" s="333"/>
      <c r="AG54" s="333"/>
      <c r="AH54" s="333"/>
      <c r="AI54" s="333"/>
      <c r="AJ54" s="333"/>
      <c r="AK54" s="333"/>
      <c r="AL54" s="333"/>
      <c r="AM54" s="333"/>
      <c r="AN54" s="333"/>
      <c r="AO54" s="333"/>
      <c r="AP54" s="333"/>
      <c r="AQ54" s="333"/>
      <c r="AR54" s="333"/>
      <c r="AS54" s="333"/>
      <c r="AT54" s="333"/>
      <c r="AU54" s="333"/>
      <c r="AV54" s="333"/>
      <c r="AW54" s="333"/>
      <c r="AX54" s="333"/>
      <c r="AY54" s="333"/>
      <c r="AZ54" s="333"/>
      <c r="BA54" s="333"/>
      <c r="BB54" s="333"/>
      <c r="BC54" s="333"/>
      <c r="BD54" s="333"/>
      <c r="BE54" s="333"/>
      <c r="BF54" s="333"/>
      <c r="BG54" s="333"/>
      <c r="BH54" s="333"/>
      <c r="BI54" s="333"/>
      <c r="BJ54" s="333"/>
      <c r="BK54" s="333"/>
      <c r="BL54" s="333"/>
      <c r="BM54" s="333"/>
      <c r="BN54" s="333"/>
      <c r="BO54" s="333"/>
      <c r="BP54" s="333"/>
      <c r="BQ54" s="333"/>
      <c r="BR54" s="333"/>
      <c r="BS54" s="333"/>
      <c r="BT54" s="333"/>
      <c r="BU54" s="333"/>
      <c r="BV54" s="333"/>
      <c r="BW54" s="333"/>
      <c r="BX54" s="333"/>
      <c r="BY54" s="333"/>
      <c r="BZ54" s="333"/>
      <c r="CA54" s="333"/>
      <c r="CB54" s="333"/>
      <c r="CC54" s="333"/>
      <c r="CD54" s="333"/>
      <c r="CE54" s="333"/>
      <c r="CF54" s="333"/>
      <c r="CG54" s="333"/>
      <c r="CH54" s="333"/>
      <c r="CI54" s="333"/>
      <c r="CJ54" s="333"/>
      <c r="CK54" s="333"/>
      <c r="CL54" s="333"/>
      <c r="CM54" s="333"/>
      <c r="CN54" s="333"/>
      <c r="CO54" s="333"/>
      <c r="CP54" s="333"/>
      <c r="CQ54" s="333"/>
      <c r="CR54" s="333"/>
      <c r="CS54" s="333"/>
      <c r="CT54" s="333"/>
      <c r="CU54" s="333"/>
      <c r="CV54" s="333"/>
      <c r="CW54" s="333"/>
      <c r="CX54" s="333"/>
      <c r="CY54" s="333"/>
      <c r="CZ54" s="333"/>
      <c r="DA54" s="333"/>
      <c r="DB54" s="333"/>
      <c r="DC54" s="333"/>
      <c r="DD54" s="333"/>
      <c r="DE54" s="333"/>
      <c r="DF54" s="333"/>
      <c r="DG54" s="333"/>
      <c r="DH54" s="333"/>
      <c r="DI54" s="333"/>
      <c r="DJ54" s="333"/>
      <c r="DK54" s="333"/>
      <c r="DL54" s="333"/>
      <c r="DM54" s="333"/>
      <c r="DN54" s="333"/>
      <c r="DO54" s="333"/>
      <c r="DP54" s="333"/>
      <c r="DQ54" s="333"/>
      <c r="DR54" s="333"/>
      <c r="DS54" s="333"/>
      <c r="DT54" s="333"/>
      <c r="DU54" s="333"/>
      <c r="DV54" s="333"/>
      <c r="DW54" s="333"/>
      <c r="DX54" s="333"/>
    </row>
    <row r="55" spans="1:130" ht="48" customHeight="1" x14ac:dyDescent="0.3">
      <c r="A55" s="333" t="s">
        <v>293</v>
      </c>
      <c r="B55" s="333"/>
      <c r="C55" s="333"/>
      <c r="D55" s="333"/>
      <c r="E55" s="333"/>
      <c r="F55" s="333"/>
      <c r="G55" s="333"/>
      <c r="H55" s="333"/>
      <c r="I55" s="333"/>
      <c r="J55" s="333"/>
      <c r="K55" s="333"/>
      <c r="L55" s="333"/>
      <c r="M55" s="333"/>
      <c r="N55" s="333"/>
      <c r="O55" s="333"/>
      <c r="P55" s="333"/>
      <c r="Q55" s="333"/>
      <c r="R55" s="333"/>
      <c r="S55" s="333"/>
      <c r="T55" s="333"/>
      <c r="U55" s="333"/>
      <c r="V55" s="333"/>
      <c r="W55" s="333"/>
      <c r="X55" s="333"/>
      <c r="Y55" s="333"/>
      <c r="Z55" s="333"/>
      <c r="AA55" s="333"/>
      <c r="AB55" s="333"/>
      <c r="AC55" s="333"/>
      <c r="AD55" s="333"/>
      <c r="AE55" s="333"/>
      <c r="AF55" s="333"/>
      <c r="AG55" s="333"/>
      <c r="AH55" s="333"/>
      <c r="AI55" s="333"/>
      <c r="AJ55" s="333"/>
      <c r="AK55" s="333"/>
      <c r="AL55" s="333"/>
      <c r="AM55" s="333"/>
      <c r="AN55" s="333"/>
      <c r="AO55" s="333"/>
      <c r="AP55" s="333"/>
      <c r="AQ55" s="333"/>
      <c r="AR55" s="333"/>
      <c r="AS55" s="333"/>
      <c r="AT55" s="333"/>
      <c r="AU55" s="333"/>
      <c r="AV55" s="333"/>
      <c r="AW55" s="333"/>
      <c r="AX55" s="333"/>
      <c r="AY55" s="333"/>
      <c r="AZ55" s="333"/>
      <c r="BA55" s="333"/>
      <c r="BB55" s="333"/>
      <c r="BC55" s="333"/>
      <c r="BD55" s="333"/>
      <c r="BE55" s="333"/>
      <c r="BF55" s="333"/>
      <c r="BG55" s="333"/>
      <c r="BH55" s="333"/>
      <c r="BI55" s="333"/>
      <c r="BJ55" s="333"/>
      <c r="BK55" s="333"/>
      <c r="BL55" s="333"/>
      <c r="BM55" s="333"/>
      <c r="BN55" s="333"/>
      <c r="BO55" s="333"/>
      <c r="BP55" s="333"/>
      <c r="BQ55" s="333"/>
      <c r="BR55" s="333"/>
      <c r="BS55" s="333"/>
      <c r="BT55" s="333"/>
      <c r="BU55" s="333"/>
      <c r="BV55" s="333"/>
      <c r="BW55" s="333"/>
      <c r="BX55" s="333"/>
      <c r="BY55" s="333"/>
      <c r="BZ55" s="333"/>
      <c r="CA55" s="333"/>
      <c r="CB55" s="333"/>
      <c r="CC55" s="333"/>
      <c r="CD55" s="333"/>
      <c r="CE55" s="333"/>
      <c r="CF55" s="333"/>
      <c r="CG55" s="333"/>
      <c r="CH55" s="333"/>
      <c r="CI55" s="333"/>
      <c r="CJ55" s="333"/>
      <c r="CK55" s="333"/>
      <c r="CL55" s="333"/>
      <c r="CM55" s="333"/>
      <c r="CN55" s="333"/>
      <c r="CO55" s="333"/>
      <c r="CP55" s="333"/>
      <c r="CQ55" s="333"/>
      <c r="CR55" s="333"/>
      <c r="CS55" s="333"/>
      <c r="CT55" s="333"/>
      <c r="CU55" s="333"/>
      <c r="CV55" s="333"/>
      <c r="CW55" s="333"/>
      <c r="CX55" s="333"/>
      <c r="CY55" s="333"/>
      <c r="CZ55" s="333"/>
      <c r="DA55" s="333"/>
      <c r="DB55" s="333"/>
      <c r="DC55" s="333"/>
      <c r="DD55" s="333"/>
      <c r="DE55" s="333"/>
      <c r="DF55" s="333"/>
      <c r="DG55" s="333"/>
      <c r="DH55" s="333"/>
      <c r="DI55" s="333"/>
      <c r="DJ55" s="333"/>
      <c r="DK55" s="333"/>
      <c r="DL55" s="333"/>
      <c r="DM55" s="333"/>
      <c r="DN55" s="333"/>
      <c r="DO55" s="333"/>
      <c r="DP55" s="333"/>
      <c r="DQ55" s="333"/>
      <c r="DR55" s="333"/>
      <c r="DS55" s="333"/>
      <c r="DT55" s="333"/>
      <c r="DU55" s="333"/>
      <c r="DV55" s="333"/>
      <c r="DW55" s="333"/>
      <c r="DX55" s="333"/>
    </row>
    <row r="56" spans="1:130" ht="77.25" customHeight="1" x14ac:dyDescent="0.3">
      <c r="A56" s="333" t="str">
        <f>CONCATENATE("Пусковой комплекс «",ФОРМА!B6,"» , создаваемого по договору подряда №",ФОРМА!E13," от ",ФОРМА!F13)</f>
        <v>Пусковой комплекс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 , создаваемого по договору подряда №23-15038 от 03.07.2023 г.</v>
      </c>
      <c r="B56" s="333"/>
      <c r="C56" s="333"/>
      <c r="D56" s="333"/>
      <c r="E56" s="333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  <c r="AA56" s="333"/>
      <c r="AB56" s="333"/>
      <c r="AC56" s="333"/>
      <c r="AD56" s="333"/>
      <c r="AE56" s="333"/>
      <c r="AF56" s="333"/>
      <c r="AG56" s="333"/>
      <c r="AH56" s="333"/>
      <c r="AI56" s="333"/>
      <c r="AJ56" s="333"/>
      <c r="AK56" s="333"/>
      <c r="AL56" s="333"/>
      <c r="AM56" s="333"/>
      <c r="AN56" s="333"/>
      <c r="AO56" s="333"/>
      <c r="AP56" s="333"/>
      <c r="AQ56" s="333"/>
      <c r="AR56" s="333"/>
      <c r="AS56" s="333"/>
      <c r="AT56" s="333"/>
      <c r="AU56" s="333"/>
      <c r="AV56" s="333"/>
      <c r="AW56" s="333"/>
      <c r="AX56" s="333"/>
      <c r="AY56" s="333"/>
      <c r="AZ56" s="333"/>
      <c r="BA56" s="333"/>
      <c r="BB56" s="333"/>
      <c r="BC56" s="333"/>
      <c r="BD56" s="333"/>
      <c r="BE56" s="333"/>
      <c r="BF56" s="333"/>
      <c r="BG56" s="333"/>
      <c r="BH56" s="333"/>
      <c r="BI56" s="333"/>
      <c r="BJ56" s="333"/>
      <c r="BK56" s="333"/>
      <c r="BL56" s="333"/>
      <c r="BM56" s="333"/>
      <c r="BN56" s="333"/>
      <c r="BO56" s="333"/>
      <c r="BP56" s="333"/>
      <c r="BQ56" s="333"/>
      <c r="BR56" s="333"/>
      <c r="BS56" s="333"/>
      <c r="BT56" s="333"/>
      <c r="BU56" s="333"/>
      <c r="BV56" s="333"/>
      <c r="BW56" s="333"/>
      <c r="BX56" s="333"/>
      <c r="BY56" s="333"/>
      <c r="BZ56" s="333"/>
      <c r="CA56" s="333"/>
      <c r="CB56" s="333"/>
      <c r="CC56" s="333"/>
      <c r="CD56" s="333"/>
      <c r="CE56" s="333"/>
      <c r="CF56" s="333"/>
      <c r="CG56" s="333"/>
      <c r="CH56" s="333"/>
      <c r="CI56" s="333"/>
      <c r="CJ56" s="333"/>
      <c r="CK56" s="333"/>
      <c r="CL56" s="333"/>
      <c r="CM56" s="333"/>
      <c r="CN56" s="333"/>
      <c r="CO56" s="333"/>
      <c r="CP56" s="333"/>
      <c r="CQ56" s="333"/>
      <c r="CR56" s="333"/>
      <c r="CS56" s="333"/>
      <c r="CT56" s="333"/>
      <c r="CU56" s="333"/>
      <c r="CV56" s="333"/>
      <c r="CW56" s="333"/>
      <c r="CX56" s="333"/>
      <c r="CY56" s="333"/>
      <c r="CZ56" s="333"/>
      <c r="DA56" s="333"/>
      <c r="DB56" s="333"/>
      <c r="DC56" s="333"/>
      <c r="DD56" s="333"/>
      <c r="DE56" s="333"/>
      <c r="DF56" s="333"/>
      <c r="DG56" s="333"/>
      <c r="DH56" s="333"/>
      <c r="DI56" s="333"/>
      <c r="DJ56" s="333"/>
      <c r="DK56" s="333"/>
      <c r="DL56" s="333"/>
      <c r="DM56" s="333"/>
      <c r="DN56" s="333"/>
      <c r="DO56" s="333"/>
      <c r="DP56" s="333"/>
      <c r="DQ56" s="333"/>
      <c r="DR56" s="333"/>
      <c r="DS56" s="333"/>
      <c r="DT56" s="333"/>
      <c r="DU56" s="333"/>
      <c r="DV56" s="333"/>
      <c r="DW56" s="333"/>
      <c r="DX56" s="333"/>
    </row>
    <row r="57" spans="1:130" ht="15.6" x14ac:dyDescent="0.3">
      <c r="A57" s="334" t="s">
        <v>292</v>
      </c>
      <c r="B57" s="334"/>
      <c r="C57" s="334"/>
      <c r="D57" s="334"/>
      <c r="E57" s="334"/>
      <c r="F57" s="334"/>
      <c r="G57" s="334"/>
      <c r="H57" s="334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4"/>
      <c r="AA57" s="334"/>
      <c r="AB57" s="334"/>
      <c r="AC57" s="334"/>
      <c r="AD57" s="334"/>
      <c r="AE57" s="334"/>
      <c r="AF57" s="334"/>
      <c r="AG57" s="334"/>
      <c r="AH57" s="334"/>
      <c r="AI57" s="334"/>
      <c r="AJ57" s="334"/>
      <c r="AK57" s="334"/>
      <c r="AL57" s="334"/>
      <c r="AM57" s="334"/>
      <c r="AN57" s="334"/>
      <c r="AO57" s="334"/>
      <c r="AP57" s="334"/>
      <c r="AQ57" s="334"/>
      <c r="AR57" s="334"/>
      <c r="AS57" s="334"/>
      <c r="AT57" s="334"/>
      <c r="AU57" s="334"/>
      <c r="AV57" s="334"/>
      <c r="AW57" s="334"/>
      <c r="AX57" s="334"/>
      <c r="AY57" s="334"/>
      <c r="AZ57" s="334"/>
      <c r="BA57" s="334"/>
      <c r="BB57" s="334"/>
      <c r="BC57" s="334"/>
      <c r="BD57" s="334"/>
      <c r="BE57" s="334"/>
      <c r="BF57" s="334"/>
      <c r="BG57" s="334"/>
      <c r="BH57" s="334"/>
      <c r="BI57" s="334"/>
      <c r="BJ57" s="334"/>
      <c r="BK57" s="334"/>
      <c r="BL57" s="334"/>
      <c r="BM57" s="334"/>
      <c r="BN57" s="334"/>
      <c r="BO57" s="334"/>
      <c r="BP57" s="334"/>
      <c r="BQ57" s="334"/>
      <c r="BR57" s="334"/>
      <c r="BS57" s="334"/>
      <c r="BT57" s="334"/>
      <c r="BU57" s="334"/>
      <c r="BV57" s="334"/>
      <c r="BW57" s="334"/>
      <c r="BX57" s="334"/>
      <c r="BY57" s="334"/>
      <c r="BZ57" s="334"/>
      <c r="CA57" s="334"/>
      <c r="CB57" s="334"/>
      <c r="CC57" s="334"/>
      <c r="CD57" s="334"/>
      <c r="CE57" s="334"/>
      <c r="CF57" s="334"/>
      <c r="CG57" s="334"/>
      <c r="CH57" s="334"/>
      <c r="CI57" s="334"/>
      <c r="CJ57" s="334"/>
      <c r="CK57" s="334"/>
      <c r="CL57" s="334"/>
      <c r="CM57" s="334"/>
      <c r="CN57" s="334"/>
      <c r="CO57" s="334"/>
      <c r="CP57" s="334"/>
      <c r="CQ57" s="334"/>
      <c r="CR57" s="334"/>
      <c r="CS57" s="334"/>
      <c r="CT57" s="334"/>
      <c r="CU57" s="334"/>
      <c r="CV57" s="334"/>
      <c r="CW57" s="334"/>
      <c r="CX57" s="334"/>
      <c r="CY57" s="334"/>
      <c r="CZ57" s="334"/>
      <c r="DA57" s="334"/>
      <c r="DB57" s="334"/>
      <c r="DC57" s="334"/>
      <c r="DD57" s="334"/>
      <c r="DE57" s="334"/>
      <c r="DF57" s="334"/>
      <c r="DG57" s="334"/>
      <c r="DH57" s="334"/>
      <c r="DI57" s="334"/>
      <c r="DJ57" s="334"/>
      <c r="DK57" s="334"/>
      <c r="DL57" s="334"/>
      <c r="DM57" s="334"/>
      <c r="DN57" s="334"/>
      <c r="DO57" s="334"/>
      <c r="DP57" s="334"/>
      <c r="DQ57" s="334"/>
      <c r="DR57" s="334"/>
      <c r="DS57" s="334"/>
      <c r="DT57" s="334"/>
      <c r="DU57" s="334"/>
      <c r="DV57" s="334"/>
      <c r="DW57" s="334"/>
      <c r="DX57" s="334"/>
    </row>
    <row r="58" spans="1:130" ht="15.6" x14ac:dyDescent="0.3">
      <c r="A58" s="281" t="s">
        <v>294</v>
      </c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  <c r="AD58" s="334"/>
      <c r="AE58" s="334"/>
      <c r="AF58" s="334"/>
      <c r="AG58" s="334"/>
      <c r="AH58" s="334"/>
      <c r="AI58" s="334"/>
      <c r="AJ58" s="33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4"/>
      <c r="AU58" s="334"/>
      <c r="AV58" s="334"/>
      <c r="AW58" s="334"/>
      <c r="AX58" s="334"/>
      <c r="AY58" s="334"/>
      <c r="AZ58" s="334"/>
      <c r="BA58" s="334"/>
      <c r="BB58" s="334"/>
      <c r="BC58" s="334"/>
      <c r="BD58" s="334"/>
      <c r="BE58" s="334"/>
      <c r="BF58" s="334"/>
      <c r="BG58" s="334"/>
      <c r="BH58" s="334"/>
      <c r="BI58" s="334"/>
      <c r="BJ58" s="334"/>
      <c r="BK58" s="334"/>
      <c r="BL58" s="334"/>
      <c r="BM58" s="334"/>
      <c r="BN58" s="334"/>
      <c r="BO58" s="334"/>
      <c r="BP58" s="334"/>
      <c r="BQ58" s="334"/>
      <c r="BR58" s="334"/>
      <c r="BS58" s="334"/>
      <c r="BT58" s="334"/>
      <c r="BU58" s="334"/>
      <c r="BV58" s="334"/>
      <c r="BW58" s="334"/>
      <c r="BX58" s="334"/>
      <c r="BY58" s="334"/>
      <c r="BZ58" s="334"/>
      <c r="CA58" s="334"/>
      <c r="CB58" s="334"/>
      <c r="CC58" s="334"/>
      <c r="CD58" s="334"/>
      <c r="CE58" s="334"/>
      <c r="CF58" s="334"/>
      <c r="CG58" s="334"/>
      <c r="CH58" s="334"/>
      <c r="CI58" s="334"/>
      <c r="CJ58" s="334"/>
      <c r="CK58" s="334"/>
      <c r="CL58" s="334"/>
      <c r="CM58" s="334"/>
      <c r="CN58" s="334"/>
      <c r="CO58" s="334"/>
      <c r="CP58" s="334"/>
      <c r="CQ58" s="334"/>
      <c r="CR58" s="334"/>
      <c r="CS58" s="334"/>
      <c r="CT58" s="334"/>
      <c r="CU58" s="334"/>
      <c r="CV58" s="334"/>
      <c r="CW58" s="334"/>
      <c r="CX58" s="334"/>
      <c r="CY58" s="334"/>
      <c r="CZ58" s="334"/>
      <c r="DA58" s="334"/>
      <c r="DB58" s="334"/>
      <c r="DC58" s="334"/>
      <c r="DD58" s="334"/>
      <c r="DE58" s="334"/>
      <c r="DF58" s="334"/>
      <c r="DG58" s="334"/>
      <c r="DH58" s="334"/>
      <c r="DI58" s="334"/>
      <c r="DJ58" s="334"/>
      <c r="DK58" s="334"/>
      <c r="DL58" s="334"/>
      <c r="DM58" s="334"/>
      <c r="DN58" s="334"/>
      <c r="DO58" s="334"/>
      <c r="DP58" s="334"/>
      <c r="DQ58" s="334"/>
      <c r="DR58" s="334"/>
      <c r="DS58" s="334"/>
      <c r="DT58" s="334"/>
      <c r="DU58" s="334"/>
      <c r="DV58" s="334"/>
      <c r="DW58" s="334"/>
      <c r="DX58" s="334"/>
    </row>
    <row r="59" spans="1:130" ht="76.5" customHeight="1" x14ac:dyDescent="0.3">
      <c r="A59" s="333" t="str">
        <f>CONCATENATE("4.1. Пусковой комплекс «",ФОРМА!B6,"», создаваемого по договору подряда №",ФОРМА!E13," от ",ФОРМА!F13)</f>
        <v>4.1. Пусковой комплекс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(21-042046)», создаваемого по договору подряда №23-15038 от 03.07.2023 г.</v>
      </c>
      <c r="B59" s="333"/>
      <c r="C59" s="333"/>
      <c r="D59" s="333"/>
      <c r="E59" s="333"/>
      <c r="F59" s="333"/>
      <c r="G59" s="333"/>
      <c r="H59" s="333"/>
      <c r="I59" s="333"/>
      <c r="J59" s="333"/>
      <c r="K59" s="333"/>
      <c r="L59" s="333"/>
      <c r="M59" s="333"/>
      <c r="N59" s="333"/>
      <c r="O59" s="333"/>
      <c r="P59" s="333"/>
      <c r="Q59" s="333"/>
      <c r="R59" s="333"/>
      <c r="S59" s="333"/>
      <c r="T59" s="333"/>
      <c r="U59" s="333"/>
      <c r="V59" s="333"/>
      <c r="W59" s="333"/>
      <c r="X59" s="333"/>
      <c r="Y59" s="333"/>
      <c r="Z59" s="333"/>
      <c r="AA59" s="333"/>
      <c r="AB59" s="333"/>
      <c r="AC59" s="333"/>
      <c r="AD59" s="333"/>
      <c r="AE59" s="333"/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3"/>
      <c r="AU59" s="333"/>
      <c r="AV59" s="333"/>
      <c r="AW59" s="333"/>
      <c r="AX59" s="333"/>
      <c r="AY59" s="333"/>
      <c r="AZ59" s="333"/>
      <c r="BA59" s="333"/>
      <c r="BB59" s="333"/>
      <c r="BC59" s="333"/>
      <c r="BD59" s="333"/>
      <c r="BE59" s="333"/>
      <c r="BF59" s="333"/>
      <c r="BG59" s="333"/>
      <c r="BH59" s="333"/>
      <c r="BI59" s="333"/>
      <c r="BJ59" s="333"/>
      <c r="BK59" s="333"/>
      <c r="BL59" s="333"/>
      <c r="BM59" s="333"/>
      <c r="BN59" s="333"/>
      <c r="BO59" s="333"/>
      <c r="BP59" s="333"/>
      <c r="BQ59" s="333"/>
      <c r="BR59" s="333"/>
      <c r="BS59" s="333"/>
      <c r="BT59" s="333"/>
      <c r="BU59" s="333"/>
      <c r="BV59" s="333"/>
      <c r="BW59" s="333"/>
      <c r="BX59" s="333"/>
      <c r="BY59" s="333"/>
      <c r="BZ59" s="333"/>
      <c r="CA59" s="333"/>
      <c r="CB59" s="333"/>
      <c r="CC59" s="333"/>
      <c r="CD59" s="333"/>
      <c r="CE59" s="333"/>
      <c r="CF59" s="333"/>
      <c r="CG59" s="333"/>
      <c r="CH59" s="333"/>
      <c r="CI59" s="333"/>
      <c r="CJ59" s="333"/>
      <c r="CK59" s="333"/>
      <c r="CL59" s="333"/>
      <c r="CM59" s="333"/>
      <c r="CN59" s="333"/>
      <c r="CO59" s="333"/>
      <c r="CP59" s="333"/>
      <c r="CQ59" s="333"/>
      <c r="CR59" s="333"/>
      <c r="CS59" s="333"/>
      <c r="CT59" s="333"/>
      <c r="CU59" s="333"/>
      <c r="CV59" s="333"/>
      <c r="CW59" s="333"/>
      <c r="CX59" s="333"/>
      <c r="CY59" s="333"/>
      <c r="CZ59" s="333"/>
      <c r="DA59" s="333"/>
      <c r="DB59" s="333"/>
      <c r="DC59" s="333"/>
      <c r="DD59" s="333"/>
      <c r="DE59" s="333"/>
      <c r="DF59" s="333"/>
      <c r="DG59" s="333"/>
      <c r="DH59" s="333"/>
      <c r="DI59" s="333"/>
      <c r="DJ59" s="333"/>
      <c r="DK59" s="333"/>
      <c r="DL59" s="333"/>
      <c r="DM59" s="333"/>
      <c r="DN59" s="333"/>
      <c r="DO59" s="333"/>
      <c r="DP59" s="333"/>
      <c r="DQ59" s="333"/>
      <c r="DR59" s="333"/>
      <c r="DS59" s="333"/>
      <c r="DT59" s="333"/>
      <c r="DU59" s="333"/>
      <c r="DV59" s="333"/>
      <c r="DW59" s="333"/>
      <c r="DX59" s="333"/>
    </row>
    <row r="60" spans="1:130" ht="15.6" x14ac:dyDescent="0.3">
      <c r="A60" s="271" t="s">
        <v>295</v>
      </c>
      <c r="B60" s="271"/>
      <c r="C60" s="271"/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71"/>
      <c r="AG60" s="271"/>
      <c r="AH60" s="271"/>
      <c r="AI60" s="271"/>
      <c r="AJ60" s="271"/>
      <c r="AK60" s="271"/>
      <c r="AL60" s="271"/>
      <c r="AM60" s="271"/>
      <c r="AN60" s="271"/>
      <c r="AO60" s="271"/>
      <c r="AP60" s="271"/>
      <c r="AQ60" s="271"/>
      <c r="AR60" s="271"/>
      <c r="AS60" s="271"/>
      <c r="AT60" s="271"/>
      <c r="AU60" s="271"/>
      <c r="AV60" s="271"/>
      <c r="AW60" s="271"/>
      <c r="AX60" s="271"/>
      <c r="AY60" s="271"/>
      <c r="AZ60" s="271"/>
      <c r="BA60" s="271"/>
      <c r="BB60" s="271"/>
      <c r="BC60" s="271"/>
      <c r="BD60" s="271"/>
      <c r="BE60" s="271"/>
      <c r="BF60" s="271"/>
      <c r="BG60" s="271"/>
      <c r="BH60" s="271"/>
      <c r="BI60" s="271"/>
      <c r="BJ60" s="271"/>
      <c r="BK60" s="271"/>
      <c r="BL60" s="271"/>
      <c r="BM60" s="271"/>
      <c r="BN60" s="271"/>
      <c r="BO60" s="271"/>
      <c r="BP60" s="271"/>
      <c r="BQ60" s="271"/>
      <c r="BR60" s="271"/>
      <c r="BS60" s="271"/>
      <c r="BT60" s="271"/>
      <c r="BU60" s="271"/>
      <c r="BV60" s="271"/>
      <c r="BW60" s="271"/>
      <c r="BX60" s="271"/>
      <c r="BY60" s="271"/>
      <c r="BZ60" s="271"/>
      <c r="CA60" s="271"/>
      <c r="CB60" s="271"/>
      <c r="CC60" s="271"/>
      <c r="CD60" s="271"/>
      <c r="CE60" s="271"/>
      <c r="CF60" s="271"/>
      <c r="CG60" s="271"/>
      <c r="CH60" s="271"/>
      <c r="CI60" s="271"/>
      <c r="CJ60" s="271"/>
      <c r="CK60" s="271"/>
      <c r="CL60" s="271"/>
      <c r="CM60" s="271"/>
      <c r="CN60" s="271"/>
      <c r="CO60" s="271"/>
      <c r="CP60" s="271"/>
      <c r="CQ60" s="271"/>
      <c r="CR60" s="271"/>
      <c r="CS60" s="271"/>
      <c r="CT60" s="271"/>
      <c r="CU60" s="271"/>
      <c r="CV60" s="271"/>
      <c r="CW60" s="271"/>
      <c r="CX60" s="271"/>
      <c r="CY60" s="271"/>
      <c r="CZ60" s="271"/>
      <c r="DA60" s="271"/>
      <c r="DB60" s="271"/>
      <c r="DC60" s="271"/>
      <c r="DD60" s="271"/>
      <c r="DE60" s="271"/>
      <c r="DF60" s="271"/>
      <c r="DG60" s="271"/>
      <c r="DH60" s="271"/>
      <c r="DI60" s="271"/>
      <c r="DJ60" s="271"/>
      <c r="DK60" s="271"/>
      <c r="DL60" s="271"/>
      <c r="DM60" s="271"/>
      <c r="DN60" s="271"/>
      <c r="DO60" s="271"/>
      <c r="DP60" s="271"/>
      <c r="DQ60" s="271"/>
      <c r="DR60" s="271"/>
      <c r="DS60" s="271"/>
      <c r="DT60" s="271"/>
      <c r="DU60" s="271"/>
      <c r="DV60" s="271"/>
      <c r="DW60" s="271"/>
      <c r="DX60" s="271"/>
    </row>
    <row r="61" spans="1:130" ht="15.6" x14ac:dyDescent="0.3">
      <c r="A61" s="118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122"/>
      <c r="BG61" s="122"/>
      <c r="BH61" s="122"/>
      <c r="BI61" s="122"/>
      <c r="BJ61" s="122"/>
      <c r="BK61" s="122"/>
      <c r="BL61" s="122"/>
      <c r="BM61" s="122"/>
      <c r="BN61" s="122"/>
      <c r="BO61" s="122"/>
      <c r="BP61" s="122"/>
      <c r="BQ61" s="122"/>
      <c r="BR61" s="122"/>
      <c r="BS61" s="122"/>
      <c r="BT61" s="122"/>
      <c r="BU61" s="122"/>
      <c r="BV61" s="122"/>
      <c r="BW61" s="122"/>
      <c r="BX61" s="122"/>
      <c r="BY61" s="122"/>
      <c r="BZ61" s="122"/>
      <c r="CA61" s="122"/>
      <c r="CB61" s="122"/>
      <c r="CC61" s="122"/>
      <c r="CD61" s="122"/>
      <c r="CE61" s="122"/>
      <c r="CF61" s="122"/>
      <c r="CG61" s="122"/>
      <c r="CH61" s="122"/>
      <c r="CI61" s="122"/>
      <c r="CJ61" s="122"/>
      <c r="CK61" s="122"/>
      <c r="CL61" s="122"/>
      <c r="CM61" s="122"/>
      <c r="CN61" s="122"/>
      <c r="CO61" s="122"/>
      <c r="CP61" s="122"/>
      <c r="CQ61" s="122"/>
      <c r="CR61" s="122"/>
      <c r="CS61" s="122"/>
      <c r="CT61" s="122"/>
      <c r="CU61" s="122"/>
      <c r="CV61" s="122"/>
      <c r="CW61" s="122"/>
      <c r="CX61" s="122"/>
      <c r="CY61" s="122"/>
      <c r="CZ61" s="122"/>
      <c r="DA61" s="122"/>
      <c r="DB61" s="122"/>
      <c r="DC61" s="122"/>
      <c r="DD61" s="122"/>
      <c r="DE61" s="122"/>
      <c r="DF61" s="122"/>
      <c r="DG61" s="122"/>
      <c r="DH61" s="122"/>
      <c r="DI61" s="122"/>
      <c r="DJ61" s="122"/>
      <c r="DK61" s="122"/>
      <c r="DL61" s="122"/>
      <c r="DM61" s="122"/>
      <c r="DN61" s="122"/>
      <c r="DO61" s="122"/>
      <c r="DP61" s="122"/>
      <c r="DQ61" s="122"/>
      <c r="DR61" s="122"/>
      <c r="DS61" s="122"/>
      <c r="DT61" s="122"/>
      <c r="DU61" s="122"/>
      <c r="DV61" s="122"/>
      <c r="DW61" s="122"/>
      <c r="DX61" s="122"/>
    </row>
    <row r="62" spans="1:130" ht="30.75" customHeight="1" x14ac:dyDescent="0.3">
      <c r="A62" s="294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  <c r="AE62" s="294"/>
      <c r="AF62" s="294"/>
      <c r="AG62" s="294"/>
      <c r="AH62" s="294"/>
      <c r="AI62" s="294"/>
      <c r="AJ62" s="294"/>
      <c r="AK62" s="294"/>
      <c r="AL62" s="294"/>
      <c r="AM62" s="294"/>
      <c r="AN62" s="294"/>
      <c r="AO62" s="294"/>
      <c r="AP62" s="294"/>
      <c r="AQ62" s="294"/>
      <c r="AR62" s="294"/>
      <c r="AS62" s="294"/>
      <c r="AT62" s="294"/>
      <c r="AU62" s="294"/>
      <c r="AV62" s="294"/>
      <c r="AW62" s="294"/>
      <c r="AX62" s="294"/>
      <c r="AY62" s="294"/>
      <c r="AZ62" s="294"/>
      <c r="BA62" s="294"/>
      <c r="BB62" s="294"/>
      <c r="BC62" s="294"/>
      <c r="BD62" s="294"/>
      <c r="BE62" s="294"/>
      <c r="BF62" s="294"/>
      <c r="BG62" s="294"/>
      <c r="BH62" s="294"/>
      <c r="BI62" s="294"/>
      <c r="BJ62" s="294"/>
      <c r="BK62" s="294"/>
      <c r="BL62" s="294"/>
      <c r="BM62" s="294"/>
      <c r="BN62" s="294"/>
      <c r="BO62" s="294"/>
      <c r="BP62" s="294"/>
      <c r="BQ62" s="294"/>
      <c r="BR62" s="294"/>
      <c r="BS62" s="294"/>
      <c r="BT62" s="294"/>
      <c r="BU62" s="294"/>
      <c r="BV62" s="294"/>
      <c r="BW62" s="294"/>
      <c r="BX62" s="294"/>
      <c r="BY62" s="294"/>
      <c r="BZ62" s="294"/>
      <c r="CA62" s="294"/>
      <c r="CB62" s="294"/>
      <c r="CC62" s="294"/>
      <c r="CD62" s="294"/>
      <c r="CE62" s="294"/>
      <c r="CF62" s="294"/>
      <c r="CG62" s="294"/>
      <c r="CH62" s="294"/>
      <c r="CI62" s="294"/>
      <c r="CJ62" s="294"/>
      <c r="CK62" s="294"/>
      <c r="CL62" s="294"/>
      <c r="CM62" s="294"/>
      <c r="CN62" s="294"/>
      <c r="CO62" s="294"/>
      <c r="CP62" s="294"/>
      <c r="CQ62" s="294"/>
      <c r="CR62" s="294"/>
      <c r="CS62" s="294"/>
      <c r="CT62" s="294"/>
      <c r="CU62" s="294"/>
      <c r="CV62" s="294"/>
      <c r="CW62" s="294"/>
      <c r="CX62" s="294"/>
      <c r="CY62" s="294"/>
      <c r="CZ62" s="294"/>
      <c r="DA62" s="294"/>
      <c r="DB62" s="294"/>
      <c r="DC62" s="294"/>
      <c r="DD62" s="294"/>
      <c r="DE62" s="294"/>
      <c r="DF62" s="294"/>
      <c r="DG62" s="294"/>
      <c r="DH62" s="294"/>
      <c r="DI62" s="294"/>
      <c r="DJ62" s="294"/>
      <c r="DK62" s="294"/>
      <c r="DL62" s="294"/>
      <c r="DM62" s="294"/>
      <c r="DN62" s="294"/>
      <c r="DO62" s="294"/>
      <c r="DP62" s="294"/>
      <c r="DQ62" s="294"/>
      <c r="DR62" s="294"/>
      <c r="DS62" s="294"/>
      <c r="DT62" s="294"/>
      <c r="DU62" s="294"/>
      <c r="DV62" s="294"/>
      <c r="DW62" s="294"/>
      <c r="DX62" s="294"/>
    </row>
    <row r="63" spans="1:130" ht="46.5" customHeight="1" x14ac:dyDescent="0.3">
      <c r="A63" s="287" t="str">
        <f>ПОДПИСИ!D5</f>
        <v>С.А. Куропаткин</v>
      </c>
      <c r="B63" s="287"/>
      <c r="C63" s="287"/>
      <c r="D63" s="287"/>
      <c r="E63" s="287"/>
      <c r="F63" s="287"/>
      <c r="G63" s="287"/>
      <c r="H63" s="287"/>
      <c r="I63" s="287"/>
      <c r="J63" s="287"/>
      <c r="K63" s="287"/>
      <c r="L63" s="287"/>
      <c r="M63" s="287"/>
      <c r="N63" s="287"/>
      <c r="O63" s="287"/>
      <c r="P63" s="287"/>
      <c r="Q63" s="287"/>
      <c r="R63" s="287"/>
      <c r="S63" s="287"/>
      <c r="T63" s="287"/>
      <c r="U63" s="296"/>
      <c r="V63" s="296"/>
      <c r="W63" s="296"/>
      <c r="X63" s="296"/>
      <c r="Y63" s="296"/>
      <c r="Z63" s="296"/>
      <c r="AA63" s="296"/>
      <c r="AB63" s="296"/>
      <c r="AC63" s="296"/>
      <c r="AD63" s="296"/>
      <c r="AE63" s="296"/>
      <c r="AF63" s="296"/>
      <c r="AG63" s="296"/>
      <c r="AH63" s="296"/>
      <c r="AI63" s="296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296"/>
      <c r="BD63" s="296"/>
      <c r="BE63" s="296"/>
      <c r="BF63" s="296"/>
      <c r="BG63" s="271" t="s">
        <v>59</v>
      </c>
      <c r="BH63" s="271"/>
      <c r="BI63" s="271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122"/>
      <c r="CV63" s="122"/>
      <c r="CW63" s="122"/>
      <c r="CX63" s="122"/>
      <c r="CY63" s="122"/>
      <c r="CZ63" s="122"/>
      <c r="DA63" s="122"/>
      <c r="DB63" s="122"/>
      <c r="DC63" s="122"/>
      <c r="DD63" s="122"/>
      <c r="DE63" s="122"/>
      <c r="DF63" s="122"/>
      <c r="DG63" s="122"/>
      <c r="DH63" s="122"/>
      <c r="DI63" s="122"/>
      <c r="DJ63" s="122"/>
      <c r="DK63" s="122"/>
      <c r="DL63" s="122"/>
      <c r="DM63" s="122"/>
      <c r="DN63" s="122"/>
      <c r="DO63" s="122"/>
      <c r="DP63" s="122"/>
      <c r="DQ63" s="122"/>
      <c r="DR63" s="122"/>
      <c r="DS63" s="122"/>
      <c r="DT63" s="122"/>
      <c r="DU63" s="122"/>
      <c r="DV63" s="122"/>
      <c r="DW63" s="122"/>
      <c r="DX63" s="122"/>
    </row>
    <row r="64" spans="1:130" ht="15.6" x14ac:dyDescent="0.3">
      <c r="A64" s="121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295" t="s">
        <v>29</v>
      </c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122"/>
      <c r="CV64" s="122"/>
      <c r="CW64" s="122"/>
      <c r="CX64" s="122"/>
      <c r="CY64" s="122"/>
      <c r="CZ64" s="122"/>
      <c r="DA64" s="122"/>
      <c r="DB64" s="122"/>
      <c r="DC64" s="122"/>
      <c r="DD64" s="122"/>
      <c r="DE64" s="122"/>
      <c r="DF64" s="122"/>
      <c r="DG64" s="122"/>
      <c r="DH64" s="122"/>
      <c r="DI64" s="122"/>
      <c r="DJ64" s="122"/>
      <c r="DK64" s="122"/>
      <c r="DL64" s="122"/>
      <c r="DM64" s="122"/>
      <c r="DN64" s="122"/>
      <c r="DO64" s="122"/>
      <c r="DP64" s="122"/>
      <c r="DQ64" s="122"/>
      <c r="DR64" s="122"/>
      <c r="DS64" s="122"/>
      <c r="DT64" s="122"/>
      <c r="DU64" s="122"/>
      <c r="DV64" s="122"/>
      <c r="DW64" s="122"/>
      <c r="DX64" s="122"/>
    </row>
    <row r="65" spans="1:134" ht="5.25" customHeight="1" x14ac:dyDescent="0.3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22"/>
      <c r="BK65" s="122"/>
      <c r="BL65" s="122"/>
      <c r="BM65" s="122"/>
      <c r="BN65" s="122"/>
      <c r="BO65" s="122"/>
      <c r="BP65" s="122"/>
      <c r="BQ65" s="122"/>
      <c r="BR65" s="122"/>
      <c r="BS65" s="122"/>
      <c r="BT65" s="122"/>
      <c r="BU65" s="122"/>
      <c r="BV65" s="122"/>
      <c r="BW65" s="122"/>
      <c r="BX65" s="122"/>
      <c r="BY65" s="122"/>
      <c r="BZ65" s="122"/>
      <c r="CA65" s="122"/>
      <c r="CB65" s="122"/>
      <c r="CC65" s="122"/>
      <c r="CD65" s="122"/>
      <c r="CE65" s="122"/>
      <c r="CF65" s="122"/>
      <c r="CG65" s="122"/>
      <c r="CH65" s="122"/>
      <c r="CI65" s="122"/>
      <c r="CJ65" s="122"/>
      <c r="CK65" s="122"/>
      <c r="CL65" s="122"/>
      <c r="CM65" s="122"/>
      <c r="CN65" s="122"/>
      <c r="CO65" s="122"/>
      <c r="CP65" s="122"/>
      <c r="CQ65" s="122"/>
      <c r="CR65" s="122"/>
      <c r="CS65" s="122"/>
      <c r="CT65" s="122"/>
      <c r="CU65" s="122"/>
      <c r="CV65" s="122"/>
      <c r="CW65" s="122"/>
      <c r="CX65" s="122"/>
      <c r="CY65" s="122"/>
      <c r="CZ65" s="122"/>
      <c r="DA65" s="122"/>
      <c r="DB65" s="122"/>
      <c r="DC65" s="122"/>
      <c r="DD65" s="122"/>
      <c r="DE65" s="122"/>
      <c r="DF65" s="122"/>
      <c r="DG65" s="122"/>
      <c r="DH65" s="122"/>
      <c r="DI65" s="122"/>
      <c r="DJ65" s="122"/>
      <c r="DK65" s="122"/>
      <c r="DL65" s="122"/>
      <c r="DM65" s="122"/>
      <c r="DN65" s="122"/>
      <c r="DO65" s="122"/>
      <c r="DP65" s="122"/>
      <c r="DQ65" s="122"/>
      <c r="DR65" s="122"/>
      <c r="DS65" s="122"/>
      <c r="DT65" s="122"/>
      <c r="DU65" s="122"/>
      <c r="DV65" s="122"/>
      <c r="DW65" s="122"/>
      <c r="DX65" s="122"/>
    </row>
    <row r="66" spans="1:134" ht="15.6" x14ac:dyDescent="0.3">
      <c r="A66" s="294" t="str">
        <f>ПОДПИСИ!B8</f>
        <v>Производитель работ ООО «Энергострим»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  <c r="AE66" s="294"/>
      <c r="AF66" s="294"/>
      <c r="AG66" s="294"/>
      <c r="AH66" s="294"/>
      <c r="AI66" s="294"/>
      <c r="AJ66" s="294"/>
      <c r="AK66" s="294"/>
      <c r="AL66" s="294"/>
      <c r="AM66" s="294"/>
      <c r="AN66" s="294"/>
      <c r="AO66" s="294"/>
      <c r="AP66" s="294"/>
      <c r="AQ66" s="294"/>
      <c r="AR66" s="294"/>
      <c r="AS66" s="294"/>
      <c r="AT66" s="294"/>
      <c r="AU66" s="294"/>
      <c r="AV66" s="294"/>
      <c r="AW66" s="294"/>
      <c r="AX66" s="294"/>
      <c r="AY66" s="294"/>
      <c r="AZ66" s="294"/>
      <c r="BA66" s="294"/>
      <c r="BB66" s="294"/>
      <c r="BC66" s="294"/>
      <c r="BD66" s="294"/>
      <c r="BE66" s="294"/>
      <c r="BF66" s="294"/>
      <c r="BG66" s="294"/>
      <c r="BH66" s="294"/>
      <c r="BI66" s="294"/>
      <c r="BJ66" s="294"/>
      <c r="BK66" s="294"/>
      <c r="BL66" s="294"/>
      <c r="BM66" s="294"/>
      <c r="BN66" s="294"/>
      <c r="BO66" s="294"/>
      <c r="BP66" s="294"/>
      <c r="BQ66" s="294"/>
      <c r="BR66" s="294"/>
      <c r="BS66" s="294"/>
      <c r="BT66" s="294"/>
      <c r="BU66" s="294"/>
      <c r="BV66" s="294"/>
      <c r="BW66" s="294"/>
      <c r="BX66" s="294"/>
      <c r="BY66" s="294"/>
      <c r="BZ66" s="294"/>
      <c r="CA66" s="294"/>
      <c r="CB66" s="294"/>
      <c r="CC66" s="294"/>
      <c r="CD66" s="294"/>
      <c r="CE66" s="294"/>
      <c r="CF66" s="294"/>
      <c r="CG66" s="294"/>
      <c r="CH66" s="294"/>
      <c r="CI66" s="294"/>
      <c r="CJ66" s="294"/>
      <c r="CK66" s="294"/>
      <c r="CL66" s="294"/>
      <c r="CM66" s="294"/>
      <c r="CN66" s="294"/>
      <c r="CO66" s="294"/>
      <c r="CP66" s="294"/>
      <c r="CQ66" s="294"/>
      <c r="CR66" s="294"/>
      <c r="CS66" s="294"/>
      <c r="CT66" s="294"/>
      <c r="CU66" s="294"/>
      <c r="CV66" s="294"/>
      <c r="CW66" s="294"/>
      <c r="CX66" s="294"/>
      <c r="CY66" s="294"/>
      <c r="CZ66" s="294"/>
      <c r="DA66" s="294"/>
      <c r="DB66" s="294"/>
      <c r="DC66" s="294"/>
      <c r="DD66" s="294"/>
      <c r="DE66" s="294"/>
      <c r="DF66" s="294"/>
      <c r="DG66" s="294"/>
      <c r="DH66" s="294"/>
      <c r="DI66" s="294"/>
      <c r="DJ66" s="294"/>
      <c r="DK66" s="294"/>
      <c r="DL66" s="294"/>
      <c r="DM66" s="294"/>
      <c r="DN66" s="294"/>
      <c r="DO66" s="294"/>
      <c r="DP66" s="294"/>
      <c r="DQ66" s="294"/>
      <c r="DR66" s="294"/>
      <c r="DS66" s="294"/>
      <c r="DT66" s="294"/>
      <c r="DU66" s="294"/>
      <c r="DV66" s="294"/>
      <c r="DW66" s="294"/>
      <c r="DX66" s="294"/>
    </row>
    <row r="67" spans="1:134" ht="50.25" customHeight="1" x14ac:dyDescent="0.3">
      <c r="A67" s="287" t="str">
        <f>ПОДПИСИ!D8</f>
        <v xml:space="preserve">А.В. Курбатов </v>
      </c>
      <c r="B67" s="287"/>
      <c r="C67" s="287"/>
      <c r="D67" s="287"/>
      <c r="E67" s="287"/>
      <c r="F67" s="287"/>
      <c r="G67" s="287"/>
      <c r="H67" s="287"/>
      <c r="I67" s="287"/>
      <c r="J67" s="287"/>
      <c r="K67" s="287"/>
      <c r="L67" s="287"/>
      <c r="M67" s="287"/>
      <c r="N67" s="287"/>
      <c r="O67" s="287"/>
      <c r="P67" s="287"/>
      <c r="Q67" s="287"/>
      <c r="R67" s="287"/>
      <c r="S67" s="287"/>
      <c r="T67" s="287"/>
      <c r="U67" s="296"/>
      <c r="V67" s="296"/>
      <c r="W67" s="296"/>
      <c r="X67" s="296"/>
      <c r="Y67" s="296"/>
      <c r="Z67" s="296"/>
      <c r="AA67" s="296"/>
      <c r="AB67" s="296"/>
      <c r="AC67" s="296"/>
      <c r="AD67" s="296"/>
      <c r="AE67" s="296"/>
      <c r="AF67" s="296"/>
      <c r="AG67" s="296"/>
      <c r="AH67" s="296"/>
      <c r="AI67" s="296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296"/>
      <c r="BD67" s="296"/>
      <c r="BE67" s="296"/>
      <c r="BF67" s="296"/>
      <c r="BG67" s="271" t="s">
        <v>59</v>
      </c>
      <c r="BH67" s="271"/>
      <c r="BI67" s="271"/>
      <c r="BJ67" s="122"/>
      <c r="BK67" s="122"/>
      <c r="BL67" s="122"/>
      <c r="BM67" s="122"/>
      <c r="BN67" s="122"/>
      <c r="BO67" s="122"/>
      <c r="BP67" s="122"/>
      <c r="BQ67" s="122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2"/>
      <c r="CH67" s="122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2"/>
      <c r="CW67" s="122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2"/>
      <c r="DW67" s="122"/>
      <c r="DX67" s="122"/>
    </row>
    <row r="68" spans="1:134" ht="15.6" x14ac:dyDescent="0.3">
      <c r="A68" s="121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295" t="s">
        <v>29</v>
      </c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  <c r="AG68" s="295"/>
      <c r="AH68" s="295"/>
      <c r="AI68" s="295"/>
      <c r="AJ68" s="295"/>
      <c r="AK68" s="295"/>
      <c r="AL68" s="295"/>
      <c r="AM68" s="295"/>
      <c r="AN68" s="295"/>
      <c r="AO68" s="295"/>
      <c r="AP68" s="295"/>
      <c r="AQ68" s="295"/>
      <c r="AR68" s="295"/>
      <c r="AS68" s="295"/>
      <c r="AT68" s="295"/>
      <c r="AU68" s="295"/>
      <c r="AV68" s="295"/>
      <c r="AW68" s="295"/>
      <c r="AX68" s="295"/>
      <c r="AY68" s="295"/>
      <c r="AZ68" s="295"/>
      <c r="BA68" s="295"/>
      <c r="BB68" s="295"/>
      <c r="BC68" s="295"/>
      <c r="BD68" s="295"/>
      <c r="BE68" s="295"/>
      <c r="BF68" s="295"/>
      <c r="BG68" s="122"/>
      <c r="BH68" s="122"/>
      <c r="BI68" s="122"/>
      <c r="BJ68" s="122"/>
      <c r="BK68" s="122"/>
      <c r="BL68" s="122"/>
      <c r="BM68" s="122"/>
      <c r="BN68" s="122"/>
      <c r="BO68" s="122"/>
      <c r="BP68" s="122"/>
      <c r="BQ68" s="122"/>
      <c r="BR68" s="122"/>
      <c r="BS68" s="122"/>
      <c r="BT68" s="122"/>
      <c r="BU68" s="122"/>
      <c r="BV68" s="122"/>
      <c r="BW68" s="122"/>
      <c r="BX68" s="122"/>
      <c r="BY68" s="122"/>
      <c r="BZ68" s="122"/>
      <c r="CA68" s="122"/>
      <c r="CB68" s="122"/>
      <c r="CC68" s="122"/>
      <c r="CD68" s="122"/>
      <c r="CE68" s="122"/>
      <c r="CF68" s="122"/>
      <c r="CG68" s="122"/>
      <c r="CH68" s="122"/>
      <c r="CI68" s="122"/>
      <c r="CJ68" s="122"/>
      <c r="CK68" s="122"/>
      <c r="CL68" s="122"/>
      <c r="CM68" s="122"/>
      <c r="CN68" s="122"/>
      <c r="CO68" s="122"/>
      <c r="CP68" s="122"/>
      <c r="CQ68" s="122"/>
      <c r="CR68" s="122"/>
      <c r="CS68" s="122"/>
      <c r="CT68" s="122"/>
      <c r="CU68" s="122"/>
      <c r="CV68" s="122"/>
      <c r="CW68" s="122"/>
      <c r="CX68" s="122"/>
      <c r="CY68" s="122"/>
      <c r="CZ68" s="122"/>
      <c r="DA68" s="122"/>
      <c r="DB68" s="122"/>
      <c r="DC68" s="122"/>
      <c r="DD68" s="122"/>
      <c r="DE68" s="122"/>
      <c r="DF68" s="122"/>
      <c r="DG68" s="122"/>
      <c r="DH68" s="122"/>
      <c r="DI68" s="122"/>
      <c r="DJ68" s="122"/>
      <c r="DK68" s="122"/>
      <c r="DL68" s="122"/>
      <c r="DM68" s="122"/>
      <c r="DN68" s="122"/>
      <c r="DO68" s="122"/>
      <c r="DP68" s="122"/>
      <c r="DQ68" s="122"/>
      <c r="DR68" s="122"/>
      <c r="DS68" s="122"/>
      <c r="DT68" s="122"/>
      <c r="DU68" s="122"/>
      <c r="DV68" s="122"/>
      <c r="DW68" s="122"/>
      <c r="DX68" s="122"/>
    </row>
    <row r="69" spans="1:134" ht="5.25" customHeight="1" x14ac:dyDescent="0.3">
      <c r="A69" s="121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22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2"/>
      <c r="BN69" s="122"/>
      <c r="BO69" s="122"/>
      <c r="BP69" s="122"/>
      <c r="BQ69" s="122"/>
      <c r="BR69" s="122"/>
      <c r="BS69" s="122"/>
      <c r="BT69" s="122"/>
      <c r="BU69" s="122"/>
      <c r="BV69" s="122"/>
      <c r="BW69" s="122"/>
      <c r="BX69" s="122"/>
      <c r="BY69" s="122"/>
      <c r="BZ69" s="122"/>
      <c r="CA69" s="122"/>
      <c r="CB69" s="122"/>
      <c r="CC69" s="122"/>
      <c r="CD69" s="122"/>
      <c r="CE69" s="122"/>
      <c r="CF69" s="122"/>
      <c r="CG69" s="122"/>
      <c r="CH69" s="122"/>
      <c r="CI69" s="122"/>
      <c r="CJ69" s="122"/>
      <c r="CK69" s="122"/>
      <c r="CL69" s="122"/>
      <c r="CM69" s="122"/>
      <c r="CN69" s="122"/>
      <c r="CO69" s="122"/>
      <c r="CP69" s="122"/>
      <c r="CQ69" s="122"/>
      <c r="CR69" s="122"/>
      <c r="CS69" s="122"/>
      <c r="CT69" s="122"/>
      <c r="CU69" s="122"/>
      <c r="CV69" s="122"/>
      <c r="CW69" s="122"/>
      <c r="CX69" s="122"/>
      <c r="CY69" s="122"/>
      <c r="CZ69" s="122"/>
      <c r="DA69" s="122"/>
      <c r="DB69" s="122"/>
      <c r="DC69" s="122"/>
      <c r="DD69" s="122"/>
      <c r="DE69" s="122"/>
      <c r="DF69" s="122"/>
      <c r="DG69" s="122"/>
      <c r="DH69" s="122"/>
      <c r="DI69" s="122"/>
      <c r="DJ69" s="122"/>
      <c r="DK69" s="122"/>
      <c r="DL69" s="122"/>
      <c r="DM69" s="122"/>
      <c r="DN69" s="122"/>
      <c r="DO69" s="122"/>
      <c r="DP69" s="122"/>
      <c r="DQ69" s="122"/>
      <c r="DR69" s="122"/>
      <c r="DS69" s="122"/>
      <c r="DT69" s="122"/>
      <c r="DU69" s="122"/>
      <c r="DV69" s="122"/>
      <c r="DW69" s="122"/>
      <c r="DX69" s="122"/>
    </row>
    <row r="70" spans="1:134" ht="32.25" customHeight="1" x14ac:dyDescent="0.3">
      <c r="A70" s="294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70" s="294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  <c r="AE70" s="294"/>
      <c r="AF70" s="294"/>
      <c r="AG70" s="294"/>
      <c r="AH70" s="294"/>
      <c r="AI70" s="294"/>
      <c r="AJ70" s="294"/>
      <c r="AK70" s="294"/>
      <c r="AL70" s="294"/>
      <c r="AM70" s="294"/>
      <c r="AN70" s="294"/>
      <c r="AO70" s="294"/>
      <c r="AP70" s="294"/>
      <c r="AQ70" s="294"/>
      <c r="AR70" s="294"/>
      <c r="AS70" s="294"/>
      <c r="AT70" s="294"/>
      <c r="AU70" s="294"/>
      <c r="AV70" s="294"/>
      <c r="AW70" s="294"/>
      <c r="AX70" s="294"/>
      <c r="AY70" s="294"/>
      <c r="AZ70" s="294"/>
      <c r="BA70" s="294"/>
      <c r="BB70" s="294"/>
      <c r="BC70" s="294"/>
      <c r="BD70" s="294"/>
      <c r="BE70" s="294"/>
      <c r="BF70" s="294"/>
      <c r="BG70" s="294"/>
      <c r="BH70" s="294"/>
      <c r="BI70" s="294"/>
      <c r="BJ70" s="294"/>
      <c r="BK70" s="294"/>
      <c r="BL70" s="294"/>
      <c r="BM70" s="294"/>
      <c r="BN70" s="294"/>
      <c r="BO70" s="294"/>
      <c r="BP70" s="294"/>
      <c r="BQ70" s="294"/>
      <c r="BR70" s="294"/>
      <c r="BS70" s="294"/>
      <c r="BT70" s="294"/>
      <c r="BU70" s="294"/>
      <c r="BV70" s="294"/>
      <c r="BW70" s="294"/>
      <c r="BX70" s="294"/>
      <c r="BY70" s="294"/>
      <c r="BZ70" s="294"/>
      <c r="CA70" s="294"/>
      <c r="CB70" s="294"/>
      <c r="CC70" s="294"/>
      <c r="CD70" s="294"/>
      <c r="CE70" s="294"/>
      <c r="CF70" s="294"/>
      <c r="CG70" s="294"/>
      <c r="CH70" s="294"/>
      <c r="CI70" s="294"/>
      <c r="CJ70" s="294"/>
      <c r="CK70" s="294"/>
      <c r="CL70" s="294"/>
      <c r="CM70" s="294"/>
      <c r="CN70" s="294"/>
      <c r="CO70" s="294"/>
      <c r="CP70" s="294"/>
      <c r="CQ70" s="294"/>
      <c r="CR70" s="294"/>
      <c r="CS70" s="294"/>
      <c r="CT70" s="294"/>
      <c r="CU70" s="294"/>
      <c r="CV70" s="294"/>
      <c r="CW70" s="294"/>
      <c r="CX70" s="294"/>
      <c r="CY70" s="294"/>
      <c r="CZ70" s="294"/>
      <c r="DA70" s="294"/>
      <c r="DB70" s="294"/>
      <c r="DC70" s="294"/>
      <c r="DD70" s="294"/>
      <c r="DE70" s="294"/>
      <c r="DF70" s="294"/>
      <c r="DG70" s="294"/>
      <c r="DH70" s="294"/>
      <c r="DI70" s="294"/>
      <c r="DJ70" s="294"/>
      <c r="DK70" s="294"/>
      <c r="DL70" s="294"/>
      <c r="DM70" s="294"/>
      <c r="DN70" s="294"/>
      <c r="DO70" s="294"/>
      <c r="DP70" s="294"/>
      <c r="DQ70" s="294"/>
      <c r="DR70" s="294"/>
      <c r="DS70" s="294"/>
      <c r="DT70" s="294"/>
      <c r="DU70" s="294"/>
      <c r="DV70" s="294"/>
      <c r="DW70" s="294"/>
      <c r="DX70" s="294"/>
    </row>
    <row r="71" spans="1:134" ht="51" customHeight="1" x14ac:dyDescent="0.3">
      <c r="A71" s="287" t="str">
        <f>ПОДПИСИ!D7</f>
        <v>А.Б. Казанцев</v>
      </c>
      <c r="B71" s="287"/>
      <c r="C71" s="287"/>
      <c r="D71" s="287"/>
      <c r="E71" s="287"/>
      <c r="F71" s="287"/>
      <c r="G71" s="287"/>
      <c r="H71" s="287"/>
      <c r="I71" s="287"/>
      <c r="J71" s="287"/>
      <c r="K71" s="287"/>
      <c r="L71" s="287"/>
      <c r="M71" s="287"/>
      <c r="N71" s="287"/>
      <c r="O71" s="287"/>
      <c r="P71" s="287"/>
      <c r="Q71" s="287"/>
      <c r="R71" s="287"/>
      <c r="S71" s="287"/>
      <c r="T71" s="287"/>
      <c r="U71" s="296"/>
      <c r="V71" s="296"/>
      <c r="W71" s="296"/>
      <c r="X71" s="296"/>
      <c r="Y71" s="296"/>
      <c r="Z71" s="296"/>
      <c r="AA71" s="296"/>
      <c r="AB71" s="296"/>
      <c r="AC71" s="296"/>
      <c r="AD71" s="296"/>
      <c r="AE71" s="296"/>
      <c r="AF71" s="296"/>
      <c r="AG71" s="296"/>
      <c r="AH71" s="296"/>
      <c r="AI71" s="296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296"/>
      <c r="BD71" s="296"/>
      <c r="BE71" s="296"/>
      <c r="BF71" s="296"/>
      <c r="BG71" s="271" t="s">
        <v>214</v>
      </c>
      <c r="BH71" s="271"/>
      <c r="BI71" s="271"/>
      <c r="BJ71" s="122"/>
      <c r="BK71" s="122"/>
      <c r="BL71" s="122"/>
      <c r="BM71" s="122"/>
      <c r="BN71" s="122"/>
      <c r="BO71" s="122"/>
      <c r="BP71" s="122"/>
      <c r="BQ71" s="122"/>
      <c r="BR71" s="122"/>
      <c r="BS71" s="122"/>
      <c r="BT71" s="122"/>
      <c r="BU71" s="122"/>
      <c r="BV71" s="122"/>
      <c r="BW71" s="122"/>
      <c r="BX71" s="122"/>
      <c r="BY71" s="122"/>
      <c r="BZ71" s="122"/>
      <c r="CA71" s="122"/>
      <c r="CB71" s="122"/>
      <c r="CC71" s="122"/>
      <c r="CD71" s="122"/>
      <c r="CE71" s="122"/>
      <c r="CF71" s="122"/>
      <c r="CG71" s="122"/>
      <c r="CH71" s="122"/>
      <c r="CI71" s="122"/>
      <c r="CJ71" s="122"/>
      <c r="CK71" s="122"/>
      <c r="CL71" s="122"/>
      <c r="CM71" s="122"/>
      <c r="CN71" s="122"/>
      <c r="CO71" s="122"/>
      <c r="CP71" s="122"/>
      <c r="CQ71" s="122"/>
      <c r="CR71" s="122"/>
      <c r="CS71" s="122"/>
      <c r="CT71" s="122"/>
      <c r="CU71" s="122"/>
      <c r="CV71" s="122"/>
      <c r="CW71" s="122"/>
      <c r="CX71" s="122"/>
      <c r="CY71" s="122"/>
      <c r="CZ71" s="122"/>
      <c r="DA71" s="122"/>
      <c r="DB71" s="122"/>
      <c r="DC71" s="122"/>
      <c r="DD71" s="122"/>
      <c r="DE71" s="122"/>
      <c r="DF71" s="122"/>
      <c r="DG71" s="122"/>
      <c r="DH71" s="122"/>
      <c r="DI71" s="122"/>
      <c r="DJ71" s="122"/>
      <c r="DK71" s="122"/>
      <c r="DL71" s="122"/>
      <c r="DM71" s="122"/>
      <c r="DN71" s="122"/>
      <c r="DO71" s="122"/>
      <c r="DP71" s="122"/>
      <c r="DQ71" s="122"/>
      <c r="DR71" s="122"/>
      <c r="DS71" s="122"/>
      <c r="DT71" s="122"/>
      <c r="DU71" s="122"/>
      <c r="DV71" s="122"/>
      <c r="DW71" s="122"/>
      <c r="DX71" s="122"/>
    </row>
    <row r="72" spans="1:134" ht="15.6" x14ac:dyDescent="0.3">
      <c r="A72" s="121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295" t="s">
        <v>29</v>
      </c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  <c r="AG72" s="295"/>
      <c r="AH72" s="295"/>
      <c r="AI72" s="295"/>
      <c r="AJ72" s="295"/>
      <c r="AK72" s="295"/>
      <c r="AL72" s="295"/>
      <c r="AM72" s="295"/>
      <c r="AN72" s="295"/>
      <c r="AO72" s="295"/>
      <c r="AP72" s="295"/>
      <c r="AQ72" s="295"/>
      <c r="AR72" s="295"/>
      <c r="AS72" s="295"/>
      <c r="AT72" s="295"/>
      <c r="AU72" s="295"/>
      <c r="AV72" s="295"/>
      <c r="AW72" s="295"/>
      <c r="AX72" s="295"/>
      <c r="AY72" s="295"/>
      <c r="AZ72" s="295"/>
      <c r="BA72" s="295"/>
      <c r="BB72" s="295"/>
      <c r="BC72" s="295"/>
      <c r="BD72" s="295"/>
      <c r="BE72" s="295"/>
      <c r="BF72" s="295"/>
      <c r="BG72" s="122"/>
      <c r="BH72" s="122"/>
      <c r="BI72" s="122"/>
      <c r="BJ72" s="122"/>
      <c r="BK72" s="122"/>
      <c r="BL72" s="122"/>
      <c r="BM72" s="122"/>
      <c r="BN72" s="122"/>
      <c r="BO72" s="122"/>
      <c r="BP72" s="122"/>
      <c r="BQ72" s="122"/>
      <c r="BR72" s="122"/>
      <c r="BS72" s="122"/>
      <c r="BT72" s="122"/>
      <c r="BU72" s="122"/>
      <c r="BV72" s="122"/>
      <c r="BW72" s="122"/>
      <c r="BX72" s="122"/>
      <c r="BY72" s="122"/>
      <c r="BZ72" s="122"/>
      <c r="CA72" s="122"/>
      <c r="CB72" s="122"/>
      <c r="CC72" s="122"/>
      <c r="CD72" s="122"/>
      <c r="CE72" s="122"/>
      <c r="CF72" s="122"/>
      <c r="CG72" s="122"/>
      <c r="CH72" s="122"/>
      <c r="CI72" s="122"/>
      <c r="CJ72" s="122"/>
      <c r="CK72" s="122"/>
      <c r="CL72" s="122"/>
      <c r="CM72" s="122"/>
      <c r="CN72" s="122"/>
      <c r="CO72" s="122"/>
      <c r="CP72" s="122"/>
      <c r="CQ72" s="122"/>
      <c r="CR72" s="122"/>
      <c r="CS72" s="122"/>
      <c r="CT72" s="122"/>
      <c r="CU72" s="122"/>
      <c r="CV72" s="122"/>
      <c r="CW72" s="122"/>
      <c r="CX72" s="122"/>
      <c r="CY72" s="122"/>
      <c r="CZ72" s="122"/>
      <c r="DA72" s="122"/>
      <c r="DB72" s="122"/>
      <c r="DC72" s="122"/>
      <c r="DD72" s="122"/>
      <c r="DE72" s="122"/>
      <c r="DF72" s="122"/>
      <c r="DG72" s="122"/>
      <c r="DH72" s="122"/>
      <c r="DI72" s="122"/>
      <c r="DJ72" s="122"/>
      <c r="DK72" s="122"/>
      <c r="DL72" s="122"/>
      <c r="DM72" s="122"/>
      <c r="DN72" s="122"/>
      <c r="DO72" s="122"/>
      <c r="DP72" s="122"/>
      <c r="DQ72" s="122"/>
      <c r="DR72" s="122"/>
      <c r="DS72" s="122"/>
      <c r="DT72" s="122"/>
      <c r="DU72" s="122"/>
      <c r="DV72" s="122"/>
      <c r="DW72" s="122"/>
      <c r="DX72" s="122"/>
    </row>
    <row r="73" spans="1:134" ht="13.8" x14ac:dyDescent="0.25">
      <c r="ED73" s="82"/>
    </row>
    <row r="74" spans="1:134" ht="13.8" x14ac:dyDescent="0.25">
      <c r="ED74" s="82"/>
    </row>
    <row r="75" spans="1:134" ht="13.8" x14ac:dyDescent="0.25">
      <c r="ED75" s="82"/>
    </row>
    <row r="77" spans="1:134" ht="13.8" x14ac:dyDescent="0.25">
      <c r="ED77" s="82"/>
    </row>
    <row r="78" spans="1:134" ht="13.8" x14ac:dyDescent="0.25">
      <c r="ED78" s="87"/>
    </row>
    <row r="79" spans="1:134" ht="13.8" x14ac:dyDescent="0.25">
      <c r="ED79" s="82"/>
    </row>
    <row r="80" spans="1:134" ht="13.8" x14ac:dyDescent="0.25">
      <c r="ED80" s="88"/>
    </row>
    <row r="81" spans="134:134" ht="13.8" x14ac:dyDescent="0.25">
      <c r="ED81" s="82"/>
    </row>
    <row r="82" spans="134:134" x14ac:dyDescent="0.3">
      <c r="ED82" s="89"/>
    </row>
    <row r="83" spans="134:134" ht="13.8" x14ac:dyDescent="0.25">
      <c r="ED83" s="82"/>
    </row>
    <row r="84" spans="134:134" ht="13.8" x14ac:dyDescent="0.25">
      <c r="ED84" s="88"/>
    </row>
    <row r="85" spans="134:134" ht="13.8" x14ac:dyDescent="0.25">
      <c r="ED85" s="82"/>
    </row>
    <row r="86" spans="134:134" ht="13.8" x14ac:dyDescent="0.25">
      <c r="ED86" s="87"/>
    </row>
    <row r="87" spans="134:134" ht="13.8" x14ac:dyDescent="0.25">
      <c r="ED87" s="82"/>
    </row>
    <row r="88" spans="134:134" ht="13.8" x14ac:dyDescent="0.25">
      <c r="ED88" s="87"/>
    </row>
    <row r="89" spans="134:134" ht="13.8" x14ac:dyDescent="0.25">
      <c r="ED89" s="82"/>
    </row>
    <row r="91" spans="134:134" ht="13.8" x14ac:dyDescent="0.25">
      <c r="ED91" s="82"/>
    </row>
    <row r="93" spans="134:134" ht="13.8" x14ac:dyDescent="0.25">
      <c r="ED93" s="82"/>
    </row>
    <row r="94" spans="134:134" ht="13.8" x14ac:dyDescent="0.25">
      <c r="ED94" s="82"/>
    </row>
    <row r="96" spans="134:134" ht="13.8" x14ac:dyDescent="0.25">
      <c r="ED96" s="82"/>
    </row>
    <row r="97" spans="134:134" ht="13.8" x14ac:dyDescent="0.25">
      <c r="ED97" s="82"/>
    </row>
    <row r="98" spans="134:134" ht="13.8" x14ac:dyDescent="0.25">
      <c r="ED98" s="82"/>
    </row>
    <row r="99" spans="134:134" ht="13.8" x14ac:dyDescent="0.25">
      <c r="ED99" s="82"/>
    </row>
    <row r="100" spans="134:134" ht="13.8" x14ac:dyDescent="0.25">
      <c r="ED100" s="82"/>
    </row>
    <row r="101" spans="134:134" ht="13.8" x14ac:dyDescent="0.25">
      <c r="ED101" s="82"/>
    </row>
    <row r="102" spans="134:134" ht="13.8" x14ac:dyDescent="0.25">
      <c r="ED102" s="82"/>
    </row>
    <row r="103" spans="134:134" ht="13.8" x14ac:dyDescent="0.25">
      <c r="ED103" s="82"/>
    </row>
    <row r="104" spans="134:134" ht="13.8" x14ac:dyDescent="0.25">
      <c r="ED104" s="82"/>
    </row>
    <row r="105" spans="134:134" ht="13.8" x14ac:dyDescent="0.25">
      <c r="ED105" s="82"/>
    </row>
    <row r="106" spans="134:134" ht="13.8" x14ac:dyDescent="0.25">
      <c r="ED106" s="82"/>
    </row>
    <row r="107" spans="134:134" ht="13.8" x14ac:dyDescent="0.25">
      <c r="ED107" s="82"/>
    </row>
  </sheetData>
  <autoFilter ref="DZ29:DZ51" xr:uid="{00000000-0001-0000-1200-000000000000}">
    <filterColumn colId="0">
      <filters blank="1">
        <filter val="1"/>
      </filters>
    </filterColumn>
  </autoFilter>
  <mergeCells count="213">
    <mergeCell ref="DZ29:DZ30"/>
    <mergeCell ref="A50:F50"/>
    <mergeCell ref="G50:AF50"/>
    <mergeCell ref="AG50:AP50"/>
    <mergeCell ref="AQ50:BJ50"/>
    <mergeCell ref="BK50:CF50"/>
    <mergeCell ref="CG50:DB50"/>
    <mergeCell ref="DC50:DX50"/>
    <mergeCell ref="A51:F51"/>
    <mergeCell ref="G51:AF51"/>
    <mergeCell ref="AG51:AP51"/>
    <mergeCell ref="AQ51:BJ51"/>
    <mergeCell ref="BK51:CF51"/>
    <mergeCell ref="CG51:DB51"/>
    <mergeCell ref="DC51:DX51"/>
    <mergeCell ref="A48:F48"/>
    <mergeCell ref="G48:AF48"/>
    <mergeCell ref="AG48:AP48"/>
    <mergeCell ref="AQ48:BJ48"/>
    <mergeCell ref="BK48:CF48"/>
    <mergeCell ref="CG48:DB48"/>
    <mergeCell ref="DC48:DX48"/>
    <mergeCell ref="A49:F49"/>
    <mergeCell ref="G49:AF49"/>
    <mergeCell ref="AG49:AP49"/>
    <mergeCell ref="AQ49:BJ49"/>
    <mergeCell ref="BK49:CF49"/>
    <mergeCell ref="CG49:DB49"/>
    <mergeCell ref="DC49:DX49"/>
    <mergeCell ref="A46:F46"/>
    <mergeCell ref="G46:AF46"/>
    <mergeCell ref="AG46:AP46"/>
    <mergeCell ref="AQ46:BJ46"/>
    <mergeCell ref="BK46:CF46"/>
    <mergeCell ref="CG46:DB46"/>
    <mergeCell ref="DC46:DX46"/>
    <mergeCell ref="A47:F47"/>
    <mergeCell ref="G47:AF47"/>
    <mergeCell ref="AG47:AP47"/>
    <mergeCell ref="AQ47:BJ47"/>
    <mergeCell ref="BK47:CF47"/>
    <mergeCell ref="CG47:DB47"/>
    <mergeCell ref="DC47:DX47"/>
    <mergeCell ref="A44:F44"/>
    <mergeCell ref="G44:AF44"/>
    <mergeCell ref="AG44:AP44"/>
    <mergeCell ref="AQ44:BJ44"/>
    <mergeCell ref="BK44:CF44"/>
    <mergeCell ref="CG44:DB44"/>
    <mergeCell ref="DC44:DX44"/>
    <mergeCell ref="A45:F45"/>
    <mergeCell ref="G45:AF45"/>
    <mergeCell ref="AG45:AP45"/>
    <mergeCell ref="AQ45:BJ45"/>
    <mergeCell ref="BK45:CF45"/>
    <mergeCell ref="CG45:DB45"/>
    <mergeCell ref="DC45:DX45"/>
    <mergeCell ref="A42:F42"/>
    <mergeCell ref="G42:AF42"/>
    <mergeCell ref="AG42:AP42"/>
    <mergeCell ref="AQ42:BJ42"/>
    <mergeCell ref="BK42:CF42"/>
    <mergeCell ref="CG42:DB42"/>
    <mergeCell ref="DC42:DX42"/>
    <mergeCell ref="A43:F43"/>
    <mergeCell ref="G43:AF43"/>
    <mergeCell ref="AG43:AP43"/>
    <mergeCell ref="AQ43:BJ43"/>
    <mergeCell ref="BK43:CF43"/>
    <mergeCell ref="CG43:DB43"/>
    <mergeCell ref="DC43:DX43"/>
    <mergeCell ref="A40:F40"/>
    <mergeCell ref="G40:AF40"/>
    <mergeCell ref="AG40:AP40"/>
    <mergeCell ref="AQ40:BJ40"/>
    <mergeCell ref="BK40:CF40"/>
    <mergeCell ref="CG40:DB40"/>
    <mergeCell ref="DC40:DX40"/>
    <mergeCell ref="A41:F41"/>
    <mergeCell ref="G41:AF41"/>
    <mergeCell ref="AG41:AP41"/>
    <mergeCell ref="AQ41:BJ41"/>
    <mergeCell ref="BK41:CF41"/>
    <mergeCell ref="CG41:DB41"/>
    <mergeCell ref="DC41:DX41"/>
    <mergeCell ref="CG38:DB38"/>
    <mergeCell ref="DC38:DX38"/>
    <mergeCell ref="A39:F39"/>
    <mergeCell ref="G39:AF39"/>
    <mergeCell ref="AG39:AP39"/>
    <mergeCell ref="AQ39:BJ39"/>
    <mergeCell ref="BK39:CF39"/>
    <mergeCell ref="CG39:DB39"/>
    <mergeCell ref="DC39:DX39"/>
    <mergeCell ref="A38:F38"/>
    <mergeCell ref="G38:AF38"/>
    <mergeCell ref="AG38:AP38"/>
    <mergeCell ref="AQ38:BJ38"/>
    <mergeCell ref="BK38:CF38"/>
    <mergeCell ref="CG36:DB36"/>
    <mergeCell ref="DC36:DX36"/>
    <mergeCell ref="A37:F37"/>
    <mergeCell ref="G37:AF37"/>
    <mergeCell ref="AG37:AP37"/>
    <mergeCell ref="AQ37:BJ37"/>
    <mergeCell ref="BK37:CF37"/>
    <mergeCell ref="CG37:DB37"/>
    <mergeCell ref="DC37:DX37"/>
    <mergeCell ref="A36:F36"/>
    <mergeCell ref="G36:AF36"/>
    <mergeCell ref="AG36:AP36"/>
    <mergeCell ref="AQ36:BJ36"/>
    <mergeCell ref="BK36:CF36"/>
    <mergeCell ref="AG33:AP33"/>
    <mergeCell ref="AQ33:BJ33"/>
    <mergeCell ref="BK33:CF33"/>
    <mergeCell ref="CG33:DB33"/>
    <mergeCell ref="DC33:DX33"/>
    <mergeCell ref="CG34:DB34"/>
    <mergeCell ref="DC34:DX34"/>
    <mergeCell ref="A35:F35"/>
    <mergeCell ref="G35:AF35"/>
    <mergeCell ref="AG35:AP35"/>
    <mergeCell ref="AQ35:BJ35"/>
    <mergeCell ref="BK35:CF35"/>
    <mergeCell ref="CG35:DB35"/>
    <mergeCell ref="DC35:DX35"/>
    <mergeCell ref="A34:F34"/>
    <mergeCell ref="G34:AF34"/>
    <mergeCell ref="AG34:AP34"/>
    <mergeCell ref="AQ34:BJ34"/>
    <mergeCell ref="BK34:CF34"/>
    <mergeCell ref="AG29:AP30"/>
    <mergeCell ref="AQ29:BJ30"/>
    <mergeCell ref="BK29:DX29"/>
    <mergeCell ref="BK30:CF30"/>
    <mergeCell ref="CG30:DB30"/>
    <mergeCell ref="A20:G20"/>
    <mergeCell ref="H20:DX20"/>
    <mergeCell ref="A21:G21"/>
    <mergeCell ref="H21:DX21"/>
    <mergeCell ref="A22:G22"/>
    <mergeCell ref="H22:DX22"/>
    <mergeCell ref="A23:G23"/>
    <mergeCell ref="H23:DX23"/>
    <mergeCell ref="A24:G24"/>
    <mergeCell ref="H24:DX24"/>
    <mergeCell ref="A25:G25"/>
    <mergeCell ref="H25:DX25"/>
    <mergeCell ref="A27:DX27"/>
    <mergeCell ref="DC30:DX30"/>
    <mergeCell ref="U72:BF72"/>
    <mergeCell ref="A63:T63"/>
    <mergeCell ref="U63:BF63"/>
    <mergeCell ref="BG63:BI63"/>
    <mergeCell ref="U64:BF64"/>
    <mergeCell ref="A66:DX66"/>
    <mergeCell ref="A67:T67"/>
    <mergeCell ref="U67:BF67"/>
    <mergeCell ref="BG67:BI67"/>
    <mergeCell ref="U68:BF68"/>
    <mergeCell ref="A70:DX70"/>
    <mergeCell ref="A71:T71"/>
    <mergeCell ref="U71:BF71"/>
    <mergeCell ref="BG71:BI71"/>
    <mergeCell ref="A62:DX62"/>
    <mergeCell ref="A55:DX55"/>
    <mergeCell ref="A56:DX56"/>
    <mergeCell ref="A58:DX58"/>
    <mergeCell ref="CG31:DB31"/>
    <mergeCell ref="A57:DX57"/>
    <mergeCell ref="A60:DX60"/>
    <mergeCell ref="A59:DX59"/>
    <mergeCell ref="A53:AY53"/>
    <mergeCell ref="A54:DX54"/>
    <mergeCell ref="A31:F31"/>
    <mergeCell ref="G31:AF31"/>
    <mergeCell ref="AG31:AP31"/>
    <mergeCell ref="AQ31:BJ31"/>
    <mergeCell ref="BK31:CF31"/>
    <mergeCell ref="A32:F32"/>
    <mergeCell ref="G32:AF32"/>
    <mergeCell ref="AG32:AP32"/>
    <mergeCell ref="AQ32:BJ32"/>
    <mergeCell ref="BK32:CF32"/>
    <mergeCell ref="CG32:DB32"/>
    <mergeCell ref="DC32:DX32"/>
    <mergeCell ref="A33:F33"/>
    <mergeCell ref="G33:AF33"/>
    <mergeCell ref="DC31:DX31"/>
    <mergeCell ref="A1:DX1"/>
    <mergeCell ref="A3:DX3"/>
    <mergeCell ref="A5:AB5"/>
    <mergeCell ref="BU5:DX5"/>
    <mergeCell ref="A19:G19"/>
    <mergeCell ref="H19:DX19"/>
    <mergeCell ref="A16:DX16"/>
    <mergeCell ref="A17:G17"/>
    <mergeCell ref="H17:DX17"/>
    <mergeCell ref="A18:G18"/>
    <mergeCell ref="H18:DX18"/>
    <mergeCell ref="A13:AO13"/>
    <mergeCell ref="AP13:DX13"/>
    <mergeCell ref="AP14:DX14"/>
    <mergeCell ref="AP12:DX12"/>
    <mergeCell ref="AP10:DX10"/>
    <mergeCell ref="AP9:DX9"/>
    <mergeCell ref="A9:AO9"/>
    <mergeCell ref="A7:AO7"/>
    <mergeCell ref="A11:AO11"/>
    <mergeCell ref="AP11:DX11"/>
    <mergeCell ref="A29:F30"/>
    <mergeCell ref="G29:AF30"/>
  </mergeCells>
  <printOptions horizontalCentered="1"/>
  <pageMargins left="0.78740157480314965" right="0.39370078740157483" top="0.59055118110236227" bottom="0.59055118110236227" header="0" footer="0"/>
  <pageSetup paperSize="9" scale="77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1">
    <tabColor theme="6" tint="0.79998168889431442"/>
    <pageSetUpPr fitToPage="1"/>
  </sheetPr>
  <dimension ref="A1:DH111"/>
  <sheetViews>
    <sheetView view="pageBreakPreview" zoomScale="55" zoomScaleNormal="85" zoomScaleSheetLayoutView="55" workbookViewId="0">
      <pane ySplit="1" topLeftCell="A85" activePane="bottomLeft" state="frozen"/>
      <selection activeCell="BC36" sqref="BC36"/>
      <selection pane="bottomLeft" activeCell="A36" sqref="A36:DB36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45" customHeight="1" x14ac:dyDescent="0.3">
      <c r="A2" s="307" t="s">
        <v>296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8"/>
      <c r="BO2" s="308"/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08"/>
      <c r="CC2" s="308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8"/>
      <c r="CS2" s="308"/>
      <c r="CT2" s="308"/>
      <c r="CU2" s="308"/>
      <c r="CV2" s="308"/>
      <c r="CW2" s="308"/>
      <c r="CX2" s="308"/>
      <c r="CY2" s="308"/>
      <c r="CZ2" s="308"/>
      <c r="DA2" s="308"/>
      <c r="DB2" s="308"/>
    </row>
    <row r="3" spans="1:112" ht="14.25" customHeight="1" x14ac:dyDescent="0.3">
      <c r="A3" s="1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</row>
    <row r="4" spans="1:112" ht="15.6" x14ac:dyDescent="0.3">
      <c r="A4" s="188" t="str">
        <f>CONCATENATE("г. ",ФОРМА!G2)</f>
        <v>г. Санкт-Петербург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50"/>
      <c r="CG4" s="350"/>
      <c r="CH4" s="350"/>
      <c r="CI4" s="350"/>
      <c r="CJ4" s="350"/>
      <c r="CK4" s="350"/>
      <c r="CL4" s="350"/>
      <c r="CM4" s="350"/>
      <c r="CN4" s="350"/>
      <c r="CO4" s="350"/>
      <c r="CP4" s="350"/>
      <c r="CQ4" s="350"/>
      <c r="CR4" s="350"/>
      <c r="CS4" s="350"/>
      <c r="CT4" s="350"/>
      <c r="CU4" s="350"/>
      <c r="CV4" s="350"/>
      <c r="CW4" s="350"/>
      <c r="CX4" s="350"/>
      <c r="CY4" s="350"/>
      <c r="CZ4" s="350"/>
      <c r="DA4" s="350"/>
      <c r="DB4" s="350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x14ac:dyDescent="0.3">
      <c r="A6" s="310" t="s">
        <v>226</v>
      </c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  <c r="R6" s="310"/>
      <c r="S6" s="310"/>
      <c r="T6" s="310"/>
      <c r="U6" s="310"/>
      <c r="V6" s="310"/>
      <c r="W6" s="310"/>
      <c r="X6" s="310"/>
      <c r="Y6" s="310"/>
      <c r="Z6" s="310"/>
      <c r="AA6" s="310"/>
      <c r="AB6" s="310"/>
      <c r="AC6" s="310"/>
      <c r="AD6" s="310"/>
      <c r="AE6" s="310"/>
      <c r="AF6" s="310"/>
      <c r="AG6" s="310"/>
      <c r="AH6" s="310"/>
      <c r="AI6" s="310"/>
      <c r="AJ6" s="310"/>
      <c r="AK6" s="310"/>
      <c r="AL6" s="310"/>
      <c r="AM6" s="310"/>
      <c r="AN6" s="310"/>
      <c r="AO6" s="310"/>
      <c r="AP6" s="310"/>
      <c r="AQ6" s="310"/>
      <c r="AR6" s="310"/>
      <c r="AS6" s="310"/>
      <c r="AT6" s="310"/>
      <c r="AU6" s="310"/>
      <c r="AV6" s="310"/>
      <c r="AW6" s="310"/>
      <c r="AX6" s="310"/>
      <c r="AY6" s="310"/>
      <c r="AZ6" s="310"/>
      <c r="BA6" s="310"/>
      <c r="BB6" s="310"/>
      <c r="BC6" s="310"/>
      <c r="BD6" s="310"/>
      <c r="BE6" s="310"/>
      <c r="BF6" s="310"/>
      <c r="BG6" s="310"/>
      <c r="BH6" s="310"/>
      <c r="BI6" s="310"/>
      <c r="BJ6" s="310"/>
      <c r="BK6" s="310"/>
      <c r="BL6" s="310"/>
      <c r="BM6" s="310"/>
      <c r="BN6" s="310"/>
      <c r="BO6" s="310"/>
      <c r="BP6" s="310"/>
      <c r="BQ6" s="310"/>
      <c r="BR6" s="310"/>
      <c r="BS6" s="310"/>
      <c r="BT6" s="310"/>
      <c r="BU6" s="310"/>
      <c r="BV6" s="310"/>
      <c r="BW6" s="310"/>
      <c r="BX6" s="310"/>
      <c r="BY6" s="310"/>
      <c r="BZ6" s="310"/>
      <c r="CA6" s="310"/>
      <c r="CB6" s="310"/>
      <c r="CC6" s="310"/>
      <c r="CD6" s="310"/>
      <c r="CE6" s="310"/>
      <c r="CF6" s="310"/>
      <c r="CG6" s="310"/>
      <c r="CH6" s="310"/>
      <c r="CI6" s="310"/>
      <c r="CJ6" s="310"/>
      <c r="CK6" s="310"/>
      <c r="CL6" s="310"/>
      <c r="CM6" s="310"/>
      <c r="CN6" s="310"/>
      <c r="CO6" s="310"/>
      <c r="CP6" s="310"/>
      <c r="CQ6" s="310"/>
      <c r="CR6" s="310"/>
      <c r="CS6" s="310"/>
      <c r="CT6" s="310"/>
      <c r="CU6" s="310"/>
      <c r="CV6" s="310"/>
      <c r="CW6" s="310"/>
      <c r="CX6" s="310"/>
      <c r="CY6" s="310"/>
      <c r="CZ6" s="310"/>
      <c r="DA6" s="310"/>
      <c r="DB6" s="310"/>
    </row>
    <row r="7" spans="1:112" ht="12.75" customHeight="1" x14ac:dyDescent="0.3">
      <c r="A7" s="305" t="s">
        <v>227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  <c r="BD7" s="228"/>
      <c r="BE7" s="228"/>
      <c r="BF7" s="228"/>
      <c r="BG7" s="228"/>
      <c r="BH7" s="228"/>
      <c r="BI7" s="228"/>
      <c r="BJ7" s="228"/>
      <c r="BK7" s="228"/>
      <c r="BL7" s="228"/>
      <c r="BM7" s="228"/>
      <c r="BN7" s="228"/>
      <c r="BO7" s="228"/>
      <c r="BP7" s="228"/>
      <c r="BQ7" s="228"/>
      <c r="BR7" s="228"/>
      <c r="BS7" s="228"/>
      <c r="BT7" s="228"/>
      <c r="BU7" s="228"/>
      <c r="BV7" s="228"/>
      <c r="BW7" s="228"/>
      <c r="BX7" s="228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28"/>
      <c r="CT7" s="228"/>
      <c r="CU7" s="228"/>
      <c r="CV7" s="228"/>
      <c r="CW7" s="228"/>
      <c r="CX7" s="228"/>
      <c r="CY7" s="228"/>
      <c r="CZ7" s="228"/>
      <c r="DA7" s="228"/>
      <c r="DB7" s="228"/>
    </row>
    <row r="8" spans="1:112" x14ac:dyDescent="0.3">
      <c r="A8" s="306" t="s">
        <v>228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  <c r="AF8" s="306"/>
      <c r="AG8" s="306"/>
      <c r="AH8" s="306"/>
      <c r="AI8" s="306"/>
      <c r="AJ8" s="306"/>
      <c r="AK8" s="306"/>
      <c r="AL8" s="306"/>
      <c r="AM8" s="306"/>
      <c r="AN8" s="306"/>
      <c r="AO8" s="306"/>
      <c r="AP8" s="306"/>
      <c r="AQ8" s="306"/>
      <c r="AR8" s="306"/>
      <c r="AS8" s="306"/>
      <c r="AT8" s="306"/>
      <c r="AU8" s="306"/>
      <c r="AV8" s="306"/>
      <c r="AW8" s="306"/>
      <c r="AX8" s="306"/>
      <c r="AY8" s="306"/>
      <c r="AZ8" s="306"/>
      <c r="BA8" s="306"/>
      <c r="BB8" s="306"/>
      <c r="BC8" s="306"/>
      <c r="BD8" s="306"/>
      <c r="BE8" s="306"/>
      <c r="BF8" s="306"/>
      <c r="BG8" s="306"/>
      <c r="BH8" s="306"/>
      <c r="BI8" s="306"/>
      <c r="BJ8" s="306"/>
      <c r="BK8" s="306"/>
      <c r="BL8" s="306"/>
      <c r="BM8" s="306"/>
      <c r="BN8" s="306"/>
      <c r="BO8" s="306"/>
      <c r="BP8" s="306"/>
      <c r="BQ8" s="306"/>
      <c r="BR8" s="306"/>
      <c r="BS8" s="306"/>
      <c r="BT8" s="306"/>
      <c r="BU8" s="306"/>
      <c r="BV8" s="306"/>
      <c r="BW8" s="306"/>
      <c r="BX8" s="306"/>
      <c r="BY8" s="306"/>
      <c r="BZ8" s="306"/>
      <c r="CA8" s="306"/>
      <c r="CB8" s="306"/>
      <c r="CC8" s="306"/>
      <c r="CD8" s="306"/>
      <c r="CE8" s="306"/>
      <c r="CF8" s="306"/>
      <c r="CG8" s="306"/>
      <c r="CH8" s="306"/>
      <c r="CI8" s="306"/>
      <c r="CJ8" s="306"/>
      <c r="CK8" s="306"/>
      <c r="CL8" s="306"/>
      <c r="CM8" s="306"/>
      <c r="CN8" s="306"/>
      <c r="CO8" s="306"/>
      <c r="CP8" s="306"/>
      <c r="CQ8" s="306"/>
      <c r="CR8" s="306"/>
      <c r="CS8" s="306"/>
      <c r="CT8" s="306"/>
      <c r="CU8" s="306"/>
      <c r="CV8" s="306"/>
      <c r="CW8" s="306"/>
      <c r="CX8" s="306"/>
      <c r="CY8" s="306"/>
      <c r="CZ8" s="306"/>
      <c r="DA8" s="306"/>
      <c r="DB8" s="306"/>
    </row>
    <row r="9" spans="1:112" ht="7.5" customHeight="1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197" t="s">
        <v>229</v>
      </c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97"/>
      <c r="AN10" s="197"/>
      <c r="AO10" s="197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H10" s="70"/>
    </row>
    <row r="11" spans="1:112" ht="45" customHeight="1" x14ac:dyDescent="0.3">
      <c r="A11" s="204" t="s">
        <v>372</v>
      </c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206" t="str">
        <f>CONCATENATE(ПОДПИСИ!B5," ",ПОДПИСИ!C5)</f>
        <v>Начальник службы реализации услуг и учета электроэнергии филиала  ПАО «Россети Ленэнерго» «Северные электрические сети» Куропаткин С.А.</v>
      </c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6"/>
      <c r="CU11" s="206"/>
      <c r="CV11" s="206"/>
      <c r="CW11" s="206"/>
      <c r="CX11" s="206"/>
      <c r="CY11" s="206"/>
      <c r="CZ11" s="206"/>
      <c r="DA11" s="206"/>
      <c r="DB11" s="206"/>
    </row>
    <row r="12" spans="1:112" ht="11.1" customHeigh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351" t="s">
        <v>5</v>
      </c>
      <c r="AQ12" s="351"/>
      <c r="AR12" s="351"/>
      <c r="AS12" s="351"/>
      <c r="AT12" s="351"/>
      <c r="AU12" s="351"/>
      <c r="AV12" s="351"/>
      <c r="AW12" s="351"/>
      <c r="AX12" s="351"/>
      <c r="AY12" s="351"/>
      <c r="AZ12" s="351"/>
      <c r="BA12" s="351"/>
      <c r="BB12" s="351"/>
      <c r="BC12" s="351"/>
      <c r="BD12" s="351"/>
      <c r="BE12" s="351"/>
      <c r="BF12" s="351"/>
      <c r="BG12" s="351"/>
      <c r="BH12" s="351"/>
      <c r="BI12" s="351"/>
      <c r="BJ12" s="351"/>
      <c r="BK12" s="351"/>
      <c r="BL12" s="351"/>
      <c r="BM12" s="351"/>
      <c r="BN12" s="351"/>
      <c r="BO12" s="351"/>
      <c r="BP12" s="351"/>
      <c r="BQ12" s="351"/>
      <c r="BR12" s="351"/>
      <c r="BS12" s="351"/>
      <c r="BT12" s="351"/>
      <c r="BU12" s="351"/>
      <c r="BV12" s="351"/>
      <c r="BW12" s="351"/>
      <c r="BX12" s="351"/>
      <c r="BY12" s="351"/>
      <c r="BZ12" s="351"/>
      <c r="CA12" s="351"/>
      <c r="CB12" s="351"/>
      <c r="CC12" s="351"/>
      <c r="CD12" s="351"/>
      <c r="CE12" s="351"/>
      <c r="CF12" s="351"/>
      <c r="CG12" s="351"/>
      <c r="CH12" s="351"/>
      <c r="CI12" s="351"/>
      <c r="CJ12" s="351"/>
      <c r="CK12" s="351"/>
      <c r="CL12" s="351"/>
      <c r="CM12" s="351"/>
      <c r="CN12" s="351"/>
      <c r="CO12" s="351"/>
      <c r="CP12" s="351"/>
      <c r="CQ12" s="351"/>
      <c r="CR12" s="351"/>
      <c r="CS12" s="351"/>
      <c r="CT12" s="351"/>
      <c r="CU12" s="351"/>
      <c r="CV12" s="351"/>
      <c r="CW12" s="351"/>
      <c r="CX12" s="351"/>
      <c r="CY12" s="351"/>
      <c r="CZ12" s="351"/>
      <c r="DA12" s="351"/>
      <c r="DB12" s="351"/>
    </row>
    <row r="13" spans="1:112" ht="34.5" customHeight="1" x14ac:dyDescent="0.3">
      <c r="A13" s="205" t="s">
        <v>369</v>
      </c>
      <c r="B13" s="271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06" t="str">
        <f>CONCATENATE(ПОДПИСИ!B10," ",ПОДПИСИ!C10)</f>
        <v>Главный инженер ООО «Энергострим»  Горохов В.К.</v>
      </c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6"/>
      <c r="CU13" s="206"/>
      <c r="CV13" s="206"/>
      <c r="CW13" s="206"/>
      <c r="CX13" s="206"/>
      <c r="CY13" s="206"/>
      <c r="CZ13" s="206"/>
      <c r="DA13" s="206"/>
      <c r="DB13" s="206"/>
    </row>
    <row r="14" spans="1:112" ht="11.1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9"/>
      <c r="AG14" s="11"/>
      <c r="AH14" s="11"/>
      <c r="AI14" s="11"/>
      <c r="AJ14" s="11"/>
      <c r="AK14" s="11"/>
      <c r="AL14" s="11"/>
      <c r="AM14" s="11"/>
      <c r="AN14" s="11"/>
      <c r="AO14" s="11"/>
      <c r="AP14" s="189" t="s">
        <v>5</v>
      </c>
      <c r="AQ14" s="189"/>
      <c r="AR14" s="189"/>
      <c r="AS14" s="189"/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  <c r="BD14" s="189"/>
      <c r="BE14" s="189"/>
      <c r="BF14" s="189"/>
      <c r="BG14" s="189"/>
      <c r="BH14" s="189"/>
      <c r="BI14" s="189"/>
      <c r="BJ14" s="189"/>
      <c r="BK14" s="189"/>
      <c r="BL14" s="189"/>
      <c r="BM14" s="189"/>
      <c r="BN14" s="189"/>
      <c r="BO14" s="189"/>
      <c r="BP14" s="189"/>
      <c r="BQ14" s="189"/>
      <c r="BR14" s="189"/>
      <c r="BS14" s="189"/>
      <c r="BT14" s="189"/>
      <c r="BU14" s="189"/>
      <c r="BV14" s="189"/>
      <c r="BW14" s="189"/>
      <c r="BX14" s="189"/>
      <c r="BY14" s="189"/>
      <c r="BZ14" s="189"/>
      <c r="CA14" s="189"/>
      <c r="CB14" s="189"/>
      <c r="CC14" s="189"/>
      <c r="CD14" s="189"/>
      <c r="CE14" s="189"/>
      <c r="CF14" s="189"/>
      <c r="CG14" s="189"/>
      <c r="CH14" s="189"/>
      <c r="CI14" s="189"/>
      <c r="CJ14" s="189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</row>
    <row r="15" spans="1:112" ht="45.75" customHeight="1" x14ac:dyDescent="0.3">
      <c r="A15" s="205" t="s">
        <v>371</v>
      </c>
      <c r="B15" s="205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7" t="str">
        <f>CONCATENATE(ПОДПИСИ!B7," ",ПОДПИСИ!C7)</f>
        <v>Мастер Курортного РЭС службы реализации услуг и учета электроэнергии филиала ПАО «Россети Ленэнерго» «Северные электрические сети» Казанцев А.Б.</v>
      </c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207"/>
      <c r="CO15" s="207"/>
      <c r="CP15" s="207"/>
      <c r="CQ15" s="207"/>
      <c r="CR15" s="207"/>
      <c r="CS15" s="207"/>
      <c r="CT15" s="207"/>
      <c r="CU15" s="207"/>
      <c r="CV15" s="207"/>
      <c r="CW15" s="207"/>
      <c r="CX15" s="207"/>
      <c r="CY15" s="207"/>
      <c r="CZ15" s="207"/>
      <c r="DA15" s="207"/>
      <c r="DB15" s="207"/>
    </row>
    <row r="16" spans="1:112" ht="11.1" customHeight="1" x14ac:dyDescent="0.3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189" t="s">
        <v>5</v>
      </c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89"/>
      <c r="CA16" s="189"/>
      <c r="CB16" s="189"/>
      <c r="CC16" s="189"/>
      <c r="CD16" s="189"/>
      <c r="CE16" s="189"/>
      <c r="CF16" s="189"/>
      <c r="CG16" s="189"/>
      <c r="CH16" s="189"/>
      <c r="CI16" s="189"/>
      <c r="CJ16" s="189"/>
      <c r="CK16" s="189"/>
      <c r="CL16" s="189"/>
      <c r="CM16" s="189"/>
      <c r="CN16" s="189"/>
      <c r="CO16" s="189"/>
      <c r="CP16" s="189"/>
      <c r="CQ16" s="189"/>
      <c r="CR16" s="189"/>
      <c r="CS16" s="189"/>
      <c r="CT16" s="189"/>
      <c r="CU16" s="189"/>
      <c r="CV16" s="189"/>
      <c r="CW16" s="189"/>
      <c r="CX16" s="189"/>
      <c r="CY16" s="189"/>
      <c r="CZ16" s="189"/>
      <c r="DA16" s="189"/>
      <c r="DB16" s="189"/>
    </row>
    <row r="17" spans="1:112" x14ac:dyDescent="0.3">
      <c r="A17" s="188" t="s">
        <v>230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I17" s="188"/>
      <c r="CJ17" s="188"/>
      <c r="CK17" s="188"/>
      <c r="CL17" s="188"/>
      <c r="CM17" s="188"/>
      <c r="CN17" s="188"/>
      <c r="CO17" s="188"/>
      <c r="CP17" s="188"/>
      <c r="CQ17" s="188"/>
      <c r="CR17" s="188"/>
      <c r="CS17" s="188"/>
      <c r="CT17" s="188"/>
      <c r="CU17" s="188"/>
      <c r="CV17" s="188"/>
      <c r="CW17" s="188"/>
      <c r="CX17" s="188"/>
      <c r="CY17" s="188"/>
      <c r="CZ17" s="188"/>
      <c r="DA17" s="188"/>
      <c r="DB17" s="188"/>
      <c r="DD17" s="8"/>
      <c r="DE17" s="7"/>
      <c r="DF17" s="7"/>
    </row>
    <row r="18" spans="1:112" ht="11.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D18" s="8"/>
      <c r="DE18" s="7"/>
      <c r="DF18" s="7"/>
      <c r="DH18" s="70"/>
    </row>
    <row r="19" spans="1:112" x14ac:dyDescent="0.3">
      <c r="A19" s="197" t="s">
        <v>231</v>
      </c>
      <c r="B19" s="197"/>
      <c r="C19" s="197"/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7"/>
      <c r="BN19" s="197"/>
      <c r="BO19" s="197"/>
      <c r="BP19" s="197"/>
      <c r="BQ19" s="197"/>
      <c r="BR19" s="197"/>
      <c r="BS19" s="197"/>
      <c r="BT19" s="197"/>
      <c r="BU19" s="197"/>
      <c r="BV19" s="197"/>
      <c r="BW19" s="197"/>
      <c r="BX19" s="197"/>
      <c r="BY19" s="197"/>
      <c r="BZ19" s="197"/>
      <c r="CA19" s="197"/>
      <c r="CB19" s="197"/>
      <c r="CC19" s="197"/>
      <c r="CD19" s="197"/>
      <c r="CE19" s="197"/>
      <c r="CF19" s="197"/>
      <c r="CG19" s="197"/>
      <c r="CH19" s="197"/>
      <c r="CI19" s="197"/>
      <c r="CJ19" s="197"/>
      <c r="CK19" s="197"/>
      <c r="CL19" s="197"/>
      <c r="CM19" s="197"/>
      <c r="CN19" s="197"/>
      <c r="CO19" s="197"/>
      <c r="CP19" s="197"/>
      <c r="CQ19" s="197"/>
      <c r="CR19" s="197"/>
      <c r="CS19" s="197"/>
      <c r="CT19" s="197"/>
      <c r="CU19" s="197"/>
      <c r="CV19" s="197"/>
      <c r="CW19" s="197"/>
      <c r="CX19" s="197"/>
      <c r="CY19" s="197"/>
      <c r="CZ19" s="197"/>
      <c r="DA19" s="197"/>
      <c r="DB19" s="197"/>
    </row>
    <row r="20" spans="1:112" ht="3.7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16.2" x14ac:dyDescent="0.3">
      <c r="A21" s="322" t="str">
        <f>ФОРМА!B3</f>
        <v>ООО "ЭНЕРГОСТРИМ"</v>
      </c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  <c r="AJ21" s="322"/>
      <c r="AK21" s="322"/>
      <c r="AL21" s="322"/>
      <c r="AM21" s="322"/>
      <c r="AN21" s="322"/>
      <c r="AO21" s="322"/>
      <c r="AP21" s="322"/>
      <c r="AQ21" s="322"/>
      <c r="AR21" s="322"/>
      <c r="AS21" s="322"/>
      <c r="AT21" s="322"/>
      <c r="AU21" s="322"/>
      <c r="AV21" s="322"/>
      <c r="AW21" s="322"/>
      <c r="AX21" s="322"/>
      <c r="AY21" s="322"/>
      <c r="AZ21" s="322"/>
      <c r="BA21" s="322"/>
      <c r="BB21" s="322"/>
      <c r="BC21" s="322"/>
      <c r="BD21" s="322"/>
      <c r="BE21" s="322"/>
      <c r="BF21" s="322"/>
      <c r="BG21" s="322"/>
      <c r="BH21" s="322"/>
      <c r="BI21" s="322"/>
      <c r="BJ21" s="322"/>
      <c r="BK21" s="322"/>
      <c r="BL21" s="322"/>
      <c r="BM21" s="322"/>
      <c r="BN21" s="322"/>
      <c r="BO21" s="322"/>
      <c r="BP21" s="322"/>
      <c r="BQ21" s="322"/>
      <c r="BR21" s="322"/>
      <c r="BS21" s="322"/>
      <c r="BT21" s="322"/>
      <c r="BU21" s="322"/>
      <c r="BV21" s="322"/>
      <c r="BW21" s="322"/>
      <c r="BX21" s="322"/>
      <c r="BY21" s="322"/>
      <c r="BZ21" s="322"/>
      <c r="CA21" s="322"/>
      <c r="CB21" s="322"/>
      <c r="CC21" s="322"/>
      <c r="CD21" s="322"/>
      <c r="CE21" s="322"/>
      <c r="CF21" s="322"/>
      <c r="CG21" s="322"/>
      <c r="CH21" s="322"/>
      <c r="CI21" s="322"/>
      <c r="CJ21" s="322"/>
      <c r="CK21" s="322"/>
      <c r="CL21" s="322"/>
      <c r="CM21" s="322"/>
      <c r="CN21" s="322"/>
      <c r="CO21" s="322"/>
      <c r="CP21" s="322"/>
      <c r="CQ21" s="322"/>
      <c r="CR21" s="322"/>
      <c r="CS21" s="322"/>
      <c r="CT21" s="322"/>
      <c r="CU21" s="322"/>
      <c r="CV21" s="322"/>
      <c r="CW21" s="322"/>
      <c r="CX21" s="322"/>
      <c r="CY21" s="322"/>
      <c r="CZ21" s="322"/>
      <c r="DA21" s="322"/>
      <c r="DB21" s="322"/>
    </row>
    <row r="22" spans="1:112" ht="13.5" customHeight="1" x14ac:dyDescent="0.3">
      <c r="A22" s="317" t="s">
        <v>232</v>
      </c>
      <c r="B22" s="318"/>
      <c r="C22" s="318"/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8"/>
      <c r="BN22" s="318"/>
      <c r="BO22" s="318"/>
      <c r="BP22" s="318"/>
      <c r="BQ22" s="318"/>
      <c r="BR22" s="318"/>
      <c r="BS22" s="318"/>
      <c r="BT22" s="318"/>
      <c r="BU22" s="318"/>
      <c r="BV22" s="318"/>
      <c r="BW22" s="318"/>
      <c r="BX22" s="318"/>
      <c r="BY22" s="318"/>
      <c r="BZ22" s="318"/>
      <c r="CA22" s="318"/>
      <c r="CB22" s="318"/>
      <c r="CC22" s="318"/>
      <c r="CD22" s="318"/>
      <c r="CE22" s="318"/>
      <c r="CF22" s="318"/>
      <c r="CG22" s="318"/>
      <c r="CH22" s="318"/>
      <c r="CI22" s="318"/>
      <c r="CJ22" s="318"/>
      <c r="CK22" s="318"/>
      <c r="CL22" s="318"/>
      <c r="CM22" s="318"/>
      <c r="CN22" s="318"/>
      <c r="CO22" s="318"/>
      <c r="CP22" s="318"/>
      <c r="CQ22" s="318"/>
      <c r="CR22" s="318"/>
      <c r="CS22" s="318"/>
      <c r="CT22" s="318"/>
      <c r="CU22" s="318"/>
      <c r="CV22" s="318"/>
      <c r="CW22" s="318"/>
      <c r="CX22" s="318"/>
      <c r="CY22" s="318"/>
      <c r="CZ22" s="318"/>
      <c r="DA22" s="318"/>
      <c r="DB22" s="318"/>
    </row>
    <row r="23" spans="1:112" ht="15.6" x14ac:dyDescent="0.3">
      <c r="A23" s="118" t="s">
        <v>297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38"/>
      <c r="CB23" s="138"/>
      <c r="CC23" s="138"/>
      <c r="CD23" s="138"/>
      <c r="CE23" s="138"/>
      <c r="CF23" s="138"/>
      <c r="CG23" s="138"/>
      <c r="CH23" s="138"/>
      <c r="CI23" s="138"/>
      <c r="CJ23" s="138"/>
      <c r="CK23" s="138"/>
      <c r="CL23" s="138"/>
      <c r="CM23" s="138"/>
      <c r="CN23" s="138"/>
      <c r="CO23" s="138"/>
      <c r="CP23" s="138"/>
      <c r="CQ23" s="138"/>
      <c r="CR23" s="138"/>
      <c r="CS23" s="138"/>
      <c r="CT23" s="138"/>
      <c r="CU23" s="138"/>
      <c r="CV23" s="138"/>
      <c r="CW23" s="138"/>
      <c r="CX23" s="138"/>
      <c r="CY23" s="138"/>
      <c r="CZ23" s="138"/>
      <c r="DA23" s="138"/>
      <c r="DB23" s="138"/>
    </row>
    <row r="24" spans="1:112" ht="66" customHeight="1" x14ac:dyDescent="0.3">
      <c r="A24" s="320" t="str">
        <f>CONCATENATE("Пускового комплекса «",ФОРМА!B6,"»")</f>
        <v>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  <c r="Y24" s="320"/>
      <c r="Z24" s="320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0"/>
      <c r="AO24" s="320"/>
      <c r="AP24" s="320"/>
      <c r="AQ24" s="320"/>
      <c r="AR24" s="320"/>
      <c r="AS24" s="320"/>
      <c r="AT24" s="320"/>
      <c r="AU24" s="320"/>
      <c r="AV24" s="320"/>
      <c r="AW24" s="320"/>
      <c r="AX24" s="320"/>
      <c r="AY24" s="320"/>
      <c r="AZ24" s="320"/>
      <c r="BA24" s="320"/>
      <c r="BB24" s="320"/>
      <c r="BC24" s="320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  <c r="BO24" s="320"/>
      <c r="BP24" s="320"/>
      <c r="BQ24" s="320"/>
      <c r="BR24" s="320"/>
      <c r="BS24" s="320"/>
      <c r="BT24" s="320"/>
      <c r="BU24" s="320"/>
      <c r="BV24" s="320"/>
      <c r="BW24" s="320"/>
      <c r="BX24" s="320"/>
      <c r="BY24" s="320"/>
      <c r="BZ24" s="320"/>
      <c r="CA24" s="320"/>
      <c r="CB24" s="320"/>
      <c r="CC24" s="320"/>
      <c r="CD24" s="320"/>
      <c r="CE24" s="320"/>
      <c r="CF24" s="320"/>
      <c r="CG24" s="320"/>
      <c r="CH24" s="320"/>
      <c r="CI24" s="320"/>
      <c r="CJ24" s="320"/>
      <c r="CK24" s="320"/>
      <c r="CL24" s="320"/>
      <c r="CM24" s="320"/>
      <c r="CN24" s="320"/>
      <c r="CO24" s="320"/>
      <c r="CP24" s="320"/>
      <c r="CQ24" s="320"/>
      <c r="CR24" s="320"/>
      <c r="CS24" s="320"/>
      <c r="CT24" s="320"/>
      <c r="CU24" s="320"/>
      <c r="CV24" s="320"/>
      <c r="CW24" s="320"/>
      <c r="CX24" s="320"/>
      <c r="CY24" s="320"/>
      <c r="CZ24" s="320"/>
      <c r="DA24" s="320"/>
      <c r="DB24" s="320"/>
    </row>
    <row r="25" spans="1:112" ht="12" customHeight="1" x14ac:dyDescent="0.3">
      <c r="A25" s="317" t="s">
        <v>298</v>
      </c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K25" s="318"/>
      <c r="AL25" s="318"/>
      <c r="AM25" s="318"/>
      <c r="AN25" s="318"/>
      <c r="AO25" s="318"/>
      <c r="AP25" s="318"/>
      <c r="AQ25" s="318"/>
      <c r="AR25" s="318"/>
      <c r="AS25" s="318"/>
      <c r="AT25" s="318"/>
      <c r="AU25" s="318"/>
      <c r="AV25" s="318"/>
      <c r="AW25" s="318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318"/>
      <c r="BQ25" s="318"/>
      <c r="BR25" s="318"/>
      <c r="BS25" s="318"/>
      <c r="BT25" s="318"/>
      <c r="BU25" s="318"/>
      <c r="BV25" s="318"/>
      <c r="BW25" s="318"/>
      <c r="BX25" s="318"/>
      <c r="BY25" s="318"/>
      <c r="BZ25" s="318"/>
      <c r="CA25" s="318"/>
      <c r="CB25" s="318"/>
      <c r="CC25" s="318"/>
      <c r="CD25" s="318"/>
      <c r="CE25" s="318"/>
      <c r="CF25" s="318"/>
      <c r="CG25" s="318"/>
      <c r="CH25" s="318"/>
      <c r="CI25" s="318"/>
      <c r="CJ25" s="318"/>
      <c r="CK25" s="318"/>
      <c r="CL25" s="318"/>
      <c r="CM25" s="318"/>
      <c r="CN25" s="318"/>
      <c r="CO25" s="318"/>
      <c r="CP25" s="318"/>
      <c r="CQ25" s="318"/>
      <c r="CR25" s="318"/>
      <c r="CS25" s="318"/>
      <c r="CT25" s="318"/>
      <c r="CU25" s="318"/>
      <c r="CV25" s="318"/>
      <c r="CW25" s="318"/>
      <c r="CX25" s="318"/>
      <c r="CY25" s="318"/>
      <c r="CZ25" s="318"/>
      <c r="DA25" s="318"/>
      <c r="DB25" s="318"/>
    </row>
    <row r="26" spans="1:112" ht="15.6" hidden="1" x14ac:dyDescent="0.3">
      <c r="A26" s="352" t="s">
        <v>299</v>
      </c>
      <c r="B26" s="352"/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  <c r="AA26" s="352"/>
      <c r="AB26" s="352"/>
      <c r="AC26" s="352"/>
      <c r="AD26" s="352"/>
      <c r="AE26" s="352"/>
      <c r="AF26" s="352"/>
      <c r="AG26" s="352"/>
      <c r="AH26" s="352"/>
      <c r="AI26" s="352"/>
      <c r="AJ26" s="352"/>
      <c r="AK26" s="352"/>
      <c r="AL26" s="352"/>
      <c r="AM26" s="352"/>
      <c r="AN26" s="352"/>
      <c r="AO26" s="352"/>
      <c r="AP26" s="352"/>
      <c r="AQ26" s="352"/>
      <c r="AR26" s="352"/>
      <c r="AS26" s="352"/>
      <c r="AT26" s="352"/>
      <c r="AU26" s="352"/>
      <c r="AV26" s="352"/>
      <c r="AW26" s="352"/>
      <c r="AX26" s="352"/>
      <c r="AY26" s="352"/>
      <c r="AZ26" s="352"/>
      <c r="BA26" s="352"/>
      <c r="BB26" s="352"/>
      <c r="BC26" s="352"/>
      <c r="BD26" s="352"/>
      <c r="BE26" s="352"/>
      <c r="BF26" s="352"/>
      <c r="BG26" s="352"/>
      <c r="BH26" s="352"/>
      <c r="BI26" s="352"/>
      <c r="BJ26" s="352"/>
      <c r="BK26" s="352"/>
      <c r="BL26" s="352"/>
      <c r="BM26" s="352"/>
      <c r="BN26" s="352"/>
      <c r="BO26" s="352"/>
      <c r="BP26" s="352"/>
      <c r="BQ26" s="352"/>
      <c r="BR26" s="352"/>
      <c r="BS26" s="352"/>
      <c r="BT26" s="352"/>
      <c r="BU26" s="352"/>
      <c r="BV26" s="352"/>
      <c r="BW26" s="352"/>
      <c r="BX26" s="352"/>
      <c r="BY26" s="352"/>
      <c r="BZ26" s="352"/>
      <c r="CA26" s="352"/>
      <c r="CB26" s="352"/>
      <c r="CC26" s="352"/>
      <c r="CD26" s="352"/>
      <c r="CE26" s="352"/>
      <c r="CF26" s="352"/>
      <c r="CG26" s="352"/>
      <c r="CH26" s="352"/>
      <c r="CI26" s="352"/>
      <c r="CJ26" s="352"/>
      <c r="CK26" s="352"/>
      <c r="CL26" s="352"/>
      <c r="CM26" s="352"/>
      <c r="CN26" s="352"/>
      <c r="CO26" s="352"/>
      <c r="CP26" s="352"/>
      <c r="CQ26" s="352"/>
      <c r="CR26" s="352"/>
      <c r="CS26" s="352"/>
      <c r="CT26" s="352"/>
      <c r="CU26" s="352"/>
      <c r="CV26" s="352"/>
      <c r="CW26" s="352"/>
      <c r="CX26" s="352"/>
      <c r="CY26" s="352"/>
      <c r="CZ26" s="352"/>
      <c r="DA26" s="352"/>
      <c r="DB26" s="352"/>
    </row>
    <row r="27" spans="1:112" ht="12" hidden="1" customHeight="1" x14ac:dyDescent="0.3">
      <c r="A27" s="315" t="s">
        <v>236</v>
      </c>
      <c r="B27" s="316"/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316"/>
      <c r="AG27" s="316"/>
      <c r="AH27" s="316"/>
      <c r="AI27" s="316"/>
      <c r="AJ27" s="316"/>
      <c r="AK27" s="316"/>
      <c r="AL27" s="316"/>
      <c r="AM27" s="316"/>
      <c r="AN27" s="316"/>
      <c r="AO27" s="316"/>
      <c r="AP27" s="316"/>
      <c r="AQ27" s="316"/>
      <c r="AR27" s="316"/>
      <c r="AS27" s="316"/>
      <c r="AT27" s="316"/>
      <c r="AU27" s="316"/>
      <c r="AV27" s="316"/>
      <c r="AW27" s="316"/>
      <c r="AX27" s="316"/>
      <c r="AY27" s="316"/>
      <c r="AZ27" s="316"/>
      <c r="BA27" s="316"/>
      <c r="BB27" s="316"/>
      <c r="BC27" s="316"/>
      <c r="BD27" s="316"/>
      <c r="BE27" s="316"/>
      <c r="BF27" s="316"/>
      <c r="BG27" s="316"/>
      <c r="BH27" s="316"/>
      <c r="BI27" s="316"/>
      <c r="BJ27" s="316"/>
      <c r="BK27" s="316"/>
      <c r="BL27" s="316"/>
      <c r="BM27" s="316"/>
      <c r="BN27" s="316"/>
      <c r="BO27" s="316"/>
      <c r="BP27" s="316"/>
      <c r="BQ27" s="316"/>
      <c r="BR27" s="316"/>
      <c r="BS27" s="316"/>
      <c r="BT27" s="316"/>
      <c r="BU27" s="316"/>
      <c r="BV27" s="316"/>
      <c r="BW27" s="316"/>
      <c r="BX27" s="316"/>
      <c r="BY27" s="316"/>
      <c r="BZ27" s="316"/>
      <c r="CA27" s="316"/>
      <c r="CB27" s="316"/>
      <c r="CC27" s="316"/>
      <c r="CD27" s="316"/>
      <c r="CE27" s="316"/>
      <c r="CF27" s="316"/>
      <c r="CG27" s="316"/>
      <c r="CH27" s="316"/>
      <c r="CI27" s="316"/>
      <c r="CJ27" s="316"/>
      <c r="CK27" s="316"/>
      <c r="CL27" s="316"/>
      <c r="CM27" s="316"/>
      <c r="CN27" s="316"/>
      <c r="CO27" s="316"/>
      <c r="CP27" s="316"/>
      <c r="CQ27" s="316"/>
      <c r="CR27" s="316"/>
      <c r="CS27" s="316"/>
      <c r="CT27" s="316"/>
      <c r="CU27" s="316"/>
      <c r="CV27" s="316"/>
      <c r="CW27" s="316"/>
      <c r="CX27" s="316"/>
      <c r="CY27" s="316"/>
      <c r="CZ27" s="316"/>
      <c r="DA27" s="316"/>
      <c r="DB27" s="316"/>
    </row>
    <row r="28" spans="1:112" ht="15.6" hidden="1" x14ac:dyDescent="0.3">
      <c r="A28" s="118" t="s">
        <v>237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</row>
    <row r="29" spans="1:112" ht="49.5" hidden="1" customHeight="1" x14ac:dyDescent="0.3">
      <c r="A29" s="323" t="str">
        <f>CONCATENATE("(Заявка №",ФОРМА!E20,") ",ФОРМА!C6)</f>
        <v>(Заявка №21-042046) СПб, г. Зеленогорск, д. 506</v>
      </c>
      <c r="B29" s="323"/>
      <c r="C29" s="323"/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3"/>
      <c r="X29" s="323"/>
      <c r="Y29" s="323"/>
      <c r="Z29" s="323"/>
      <c r="AA29" s="323"/>
      <c r="AB29" s="323"/>
      <c r="AC29" s="323"/>
      <c r="AD29" s="323"/>
      <c r="AE29" s="323"/>
      <c r="AF29" s="323"/>
      <c r="AG29" s="323"/>
      <c r="AH29" s="323"/>
      <c r="AI29" s="323"/>
      <c r="AJ29" s="323"/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23"/>
      <c r="AV29" s="323"/>
      <c r="AW29" s="323"/>
      <c r="AX29" s="323"/>
      <c r="AY29" s="323"/>
      <c r="AZ29" s="323"/>
      <c r="BA29" s="323"/>
      <c r="BB29" s="323"/>
      <c r="BC29" s="323"/>
      <c r="BD29" s="323"/>
      <c r="BE29" s="323"/>
      <c r="BF29" s="323"/>
      <c r="BG29" s="323"/>
      <c r="BH29" s="323"/>
      <c r="BI29" s="323"/>
      <c r="BJ29" s="323"/>
      <c r="BK29" s="323"/>
      <c r="BL29" s="323"/>
      <c r="BM29" s="323"/>
      <c r="BN29" s="323"/>
      <c r="BO29" s="323"/>
      <c r="BP29" s="323"/>
      <c r="BQ29" s="323"/>
      <c r="BR29" s="323"/>
      <c r="BS29" s="323"/>
      <c r="BT29" s="323"/>
      <c r="BU29" s="323"/>
      <c r="BV29" s="323"/>
      <c r="BW29" s="323"/>
      <c r="BX29" s="323"/>
      <c r="BY29" s="323"/>
      <c r="BZ29" s="323"/>
      <c r="CA29" s="323"/>
      <c r="CB29" s="323"/>
      <c r="CC29" s="323"/>
      <c r="CD29" s="323"/>
      <c r="CE29" s="323"/>
      <c r="CF29" s="323"/>
      <c r="CG29" s="323"/>
      <c r="CH29" s="323"/>
      <c r="CI29" s="323"/>
      <c r="CJ29" s="323"/>
      <c r="CK29" s="323"/>
      <c r="CL29" s="323"/>
      <c r="CM29" s="323"/>
      <c r="CN29" s="323"/>
      <c r="CO29" s="323"/>
      <c r="CP29" s="323"/>
      <c r="CQ29" s="323"/>
      <c r="CR29" s="323"/>
      <c r="CS29" s="323"/>
      <c r="CT29" s="323"/>
      <c r="CU29" s="323"/>
      <c r="CV29" s="323"/>
      <c r="CW29" s="323"/>
      <c r="CX29" s="323"/>
      <c r="CY29" s="323"/>
      <c r="CZ29" s="323"/>
      <c r="DA29" s="323"/>
      <c r="DB29" s="323"/>
    </row>
    <row r="30" spans="1:112" ht="12.75" hidden="1" customHeight="1" x14ac:dyDescent="0.3">
      <c r="A30" s="317" t="s">
        <v>238</v>
      </c>
      <c r="B30" s="318"/>
      <c r="C30" s="318"/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8"/>
      <c r="AC30" s="318"/>
      <c r="AD30" s="318"/>
      <c r="AE30" s="318"/>
      <c r="AF30" s="318"/>
      <c r="AG30" s="318"/>
      <c r="AH30" s="318"/>
      <c r="AI30" s="318"/>
      <c r="AJ30" s="318"/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18"/>
      <c r="AV30" s="318"/>
      <c r="AW30" s="318"/>
      <c r="AX30" s="318"/>
      <c r="AY30" s="318"/>
      <c r="AZ30" s="318"/>
      <c r="BA30" s="318"/>
      <c r="BB30" s="318"/>
      <c r="BC30" s="318"/>
      <c r="BD30" s="318"/>
      <c r="BE30" s="318"/>
      <c r="BF30" s="318"/>
      <c r="BG30" s="318"/>
      <c r="BH30" s="318"/>
      <c r="BI30" s="318"/>
      <c r="BJ30" s="318"/>
      <c r="BK30" s="318"/>
      <c r="BL30" s="318"/>
      <c r="BM30" s="318"/>
      <c r="BN30" s="318"/>
      <c r="BO30" s="318"/>
      <c r="BP30" s="318"/>
      <c r="BQ30" s="318"/>
      <c r="BR30" s="318"/>
      <c r="BS30" s="318"/>
      <c r="BT30" s="318"/>
      <c r="BU30" s="318"/>
      <c r="BV30" s="318"/>
      <c r="BW30" s="318"/>
      <c r="BX30" s="318"/>
      <c r="BY30" s="318"/>
      <c r="BZ30" s="318"/>
      <c r="CA30" s="318"/>
      <c r="CB30" s="318"/>
      <c r="CC30" s="318"/>
      <c r="CD30" s="318"/>
      <c r="CE30" s="318"/>
      <c r="CF30" s="318"/>
      <c r="CG30" s="318"/>
      <c r="CH30" s="318"/>
      <c r="CI30" s="318"/>
      <c r="CJ30" s="318"/>
      <c r="CK30" s="318"/>
      <c r="CL30" s="318"/>
      <c r="CM30" s="318"/>
      <c r="CN30" s="318"/>
      <c r="CO30" s="318"/>
      <c r="CP30" s="318"/>
      <c r="CQ30" s="318"/>
      <c r="CR30" s="318"/>
      <c r="CS30" s="318"/>
      <c r="CT30" s="318"/>
      <c r="CU30" s="318"/>
      <c r="CV30" s="318"/>
      <c r="CW30" s="318"/>
      <c r="CX30" s="318"/>
      <c r="CY30" s="318"/>
      <c r="CZ30" s="318"/>
      <c r="DA30" s="318"/>
      <c r="DB30" s="318"/>
    </row>
    <row r="31" spans="1:112" ht="15.6" x14ac:dyDescent="0.3">
      <c r="A31" s="117" t="s">
        <v>239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  <c r="CD31" s="138"/>
      <c r="CE31" s="138"/>
      <c r="CF31" s="138"/>
      <c r="CG31" s="138"/>
      <c r="CH31" s="138"/>
      <c r="CI31" s="138"/>
      <c r="CJ31" s="138"/>
      <c r="CK31" s="138"/>
      <c r="CL31" s="138"/>
      <c r="CM31" s="138"/>
      <c r="CN31" s="138"/>
      <c r="CO31" s="138"/>
      <c r="CP31" s="138"/>
      <c r="CQ31" s="138"/>
      <c r="CR31" s="138"/>
      <c r="CS31" s="138"/>
      <c r="CT31" s="138"/>
      <c r="CU31" s="138"/>
      <c r="CV31" s="138"/>
      <c r="CW31" s="138"/>
      <c r="CX31" s="138"/>
      <c r="CY31" s="138"/>
      <c r="CZ31" s="138"/>
      <c r="DA31" s="138"/>
      <c r="DB31" s="138"/>
    </row>
    <row r="32" spans="1:112" ht="66" customHeight="1" x14ac:dyDescent="0.3">
      <c r="A32" s="31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320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320"/>
      <c r="AN32" s="320"/>
      <c r="AO32" s="320"/>
      <c r="AP32" s="320"/>
      <c r="AQ32" s="320"/>
      <c r="AR32" s="320"/>
      <c r="AS32" s="320"/>
      <c r="AT32" s="320"/>
      <c r="AU32" s="320"/>
      <c r="AV32" s="320"/>
      <c r="AW32" s="320"/>
      <c r="AX32" s="320"/>
      <c r="AY32" s="320"/>
      <c r="AZ32" s="320"/>
      <c r="BA32" s="320"/>
      <c r="BB32" s="320"/>
      <c r="BC32" s="320"/>
      <c r="BD32" s="320"/>
      <c r="BE32" s="320"/>
      <c r="BF32" s="320"/>
      <c r="BG32" s="320"/>
      <c r="BH32" s="320"/>
      <c r="BI32" s="320"/>
      <c r="BJ32" s="320"/>
      <c r="BK32" s="320"/>
      <c r="BL32" s="320"/>
      <c r="BM32" s="320"/>
      <c r="BN32" s="320"/>
      <c r="BO32" s="320"/>
      <c r="BP32" s="320"/>
      <c r="BQ32" s="320"/>
      <c r="BR32" s="320"/>
      <c r="BS32" s="320"/>
      <c r="BT32" s="320"/>
      <c r="BU32" s="320"/>
      <c r="BV32" s="320"/>
      <c r="BW32" s="320"/>
      <c r="BX32" s="320"/>
      <c r="BY32" s="320"/>
      <c r="BZ32" s="320"/>
      <c r="CA32" s="320"/>
      <c r="CB32" s="320"/>
      <c r="CC32" s="320"/>
      <c r="CD32" s="320"/>
      <c r="CE32" s="320"/>
      <c r="CF32" s="320"/>
      <c r="CG32" s="320"/>
      <c r="CH32" s="320"/>
      <c r="CI32" s="320"/>
      <c r="CJ32" s="320"/>
      <c r="CK32" s="320"/>
      <c r="CL32" s="320"/>
      <c r="CM32" s="320"/>
      <c r="CN32" s="320"/>
      <c r="CO32" s="320"/>
      <c r="CP32" s="320"/>
      <c r="CQ32" s="320"/>
      <c r="CR32" s="320"/>
      <c r="CS32" s="320"/>
      <c r="CT32" s="320"/>
      <c r="CU32" s="320"/>
      <c r="CV32" s="320"/>
      <c r="CW32" s="320"/>
      <c r="CX32" s="320"/>
      <c r="CY32" s="320"/>
      <c r="CZ32" s="320"/>
      <c r="DA32" s="320"/>
      <c r="DB32" s="320"/>
    </row>
    <row r="33" spans="1:106" ht="12.75" customHeight="1" x14ac:dyDescent="0.3">
      <c r="A33" s="317" t="s">
        <v>240</v>
      </c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  <c r="Q33" s="318"/>
      <c r="R33" s="318"/>
      <c r="S33" s="318"/>
      <c r="T33" s="318"/>
      <c r="U33" s="318"/>
      <c r="V33" s="318"/>
      <c r="W33" s="318"/>
      <c r="X33" s="318"/>
      <c r="Y33" s="318"/>
      <c r="Z33" s="318"/>
      <c r="AA33" s="318"/>
      <c r="AB33" s="318"/>
      <c r="AC33" s="318"/>
      <c r="AD33" s="318"/>
      <c r="AE33" s="318"/>
      <c r="AF33" s="318"/>
      <c r="AG33" s="318"/>
      <c r="AH33" s="318"/>
      <c r="AI33" s="318"/>
      <c r="AJ33" s="318"/>
      <c r="AK33" s="318"/>
      <c r="AL33" s="318"/>
      <c r="AM33" s="318"/>
      <c r="AN33" s="318"/>
      <c r="AO33" s="318"/>
      <c r="AP33" s="318"/>
      <c r="AQ33" s="318"/>
      <c r="AR33" s="318"/>
      <c r="AS33" s="318"/>
      <c r="AT33" s="318"/>
      <c r="AU33" s="318"/>
      <c r="AV33" s="318"/>
      <c r="AW33" s="318"/>
      <c r="AX33" s="318"/>
      <c r="AY33" s="318"/>
      <c r="AZ33" s="318"/>
      <c r="BA33" s="318"/>
      <c r="BB33" s="318"/>
      <c r="BC33" s="318"/>
      <c r="BD33" s="318"/>
      <c r="BE33" s="318"/>
      <c r="BF33" s="318"/>
      <c r="BG33" s="318"/>
      <c r="BH33" s="318"/>
      <c r="BI33" s="318"/>
      <c r="BJ33" s="318"/>
      <c r="BK33" s="318"/>
      <c r="BL33" s="318"/>
      <c r="BM33" s="318"/>
      <c r="BN33" s="318"/>
      <c r="BO33" s="318"/>
      <c r="BP33" s="318"/>
      <c r="BQ33" s="318"/>
      <c r="BR33" s="318"/>
      <c r="BS33" s="318"/>
      <c r="BT33" s="318"/>
      <c r="BU33" s="318"/>
      <c r="BV33" s="318"/>
      <c r="BW33" s="318"/>
      <c r="BX33" s="318"/>
      <c r="BY33" s="318"/>
      <c r="BZ33" s="318"/>
      <c r="CA33" s="318"/>
      <c r="CB33" s="318"/>
      <c r="CC33" s="318"/>
      <c r="CD33" s="318"/>
      <c r="CE33" s="318"/>
      <c r="CF33" s="318"/>
      <c r="CG33" s="318"/>
      <c r="CH33" s="318"/>
      <c r="CI33" s="318"/>
      <c r="CJ33" s="318"/>
      <c r="CK33" s="318"/>
      <c r="CL33" s="318"/>
      <c r="CM33" s="318"/>
      <c r="CN33" s="318"/>
      <c r="CO33" s="318"/>
      <c r="CP33" s="318"/>
      <c r="CQ33" s="318"/>
      <c r="CR33" s="318"/>
      <c r="CS33" s="318"/>
      <c r="CT33" s="318"/>
      <c r="CU33" s="318"/>
      <c r="CV33" s="318"/>
      <c r="CW33" s="318"/>
      <c r="CX33" s="318"/>
      <c r="CY33" s="318"/>
      <c r="CZ33" s="318"/>
      <c r="DA33" s="318"/>
      <c r="DB33" s="318"/>
    </row>
    <row r="34" spans="1:106" ht="15.6" x14ac:dyDescent="0.3">
      <c r="A34" s="286" t="s">
        <v>300</v>
      </c>
      <c r="B34" s="286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  <c r="AE34" s="286"/>
      <c r="AF34" s="286"/>
      <c r="AG34" s="286"/>
      <c r="AH34" s="286"/>
      <c r="AI34" s="286"/>
      <c r="AJ34" s="286"/>
      <c r="AK34" s="286"/>
      <c r="AL34" s="286"/>
      <c r="AM34" s="286"/>
      <c r="AN34" s="286"/>
      <c r="AO34" s="286"/>
      <c r="AP34" s="286"/>
      <c r="AQ34" s="286"/>
      <c r="AR34" s="286"/>
      <c r="AS34" s="286"/>
      <c r="AT34" s="286"/>
      <c r="AU34" s="286"/>
      <c r="AV34" s="286"/>
      <c r="AW34" s="286"/>
      <c r="AX34" s="286"/>
      <c r="AY34" s="286"/>
      <c r="AZ34" s="286"/>
      <c r="BA34" s="286"/>
      <c r="BB34" s="286"/>
      <c r="BC34" s="286"/>
      <c r="BD34" s="286"/>
      <c r="BE34" s="286"/>
      <c r="BF34" s="286"/>
      <c r="BG34" s="286"/>
      <c r="BH34" s="286"/>
      <c r="BI34" s="286"/>
      <c r="BJ34" s="286"/>
      <c r="BK34" s="286"/>
      <c r="BL34" s="286"/>
      <c r="BM34" s="286"/>
      <c r="BN34" s="286"/>
      <c r="BO34" s="286"/>
      <c r="BP34" s="286"/>
      <c r="BQ34" s="286"/>
      <c r="BR34" s="286"/>
      <c r="BS34" s="286"/>
      <c r="BT34" s="286"/>
      <c r="BU34" s="286"/>
      <c r="BV34" s="286"/>
      <c r="BW34" s="286"/>
      <c r="BX34" s="286"/>
      <c r="BY34" s="286"/>
      <c r="BZ34" s="286"/>
      <c r="CA34" s="286"/>
      <c r="CB34" s="286"/>
      <c r="CC34" s="286"/>
      <c r="CD34" s="286"/>
      <c r="CE34" s="286"/>
      <c r="CF34" s="286"/>
      <c r="CG34" s="286"/>
      <c r="CH34" s="286"/>
      <c r="CI34" s="286"/>
      <c r="CJ34" s="286"/>
      <c r="CK34" s="286"/>
      <c r="CL34" s="286"/>
      <c r="CM34" s="286"/>
      <c r="CN34" s="286"/>
      <c r="CO34" s="286"/>
      <c r="CP34" s="286"/>
      <c r="CQ34" s="286"/>
      <c r="CR34" s="286"/>
      <c r="CS34" s="286"/>
      <c r="CT34" s="286"/>
      <c r="CU34" s="286"/>
      <c r="CV34" s="286"/>
      <c r="CW34" s="286"/>
      <c r="CX34" s="286"/>
      <c r="CY34" s="286"/>
      <c r="CZ34" s="286"/>
      <c r="DA34" s="286"/>
      <c r="DB34" s="286"/>
    </row>
    <row r="35" spans="1:106" ht="15.6" x14ac:dyDescent="0.3">
      <c r="A35" s="324" t="s">
        <v>301</v>
      </c>
      <c r="B35" s="324"/>
      <c r="C35" s="324"/>
      <c r="D35" s="324"/>
      <c r="E35" s="324"/>
      <c r="F35" s="324"/>
      <c r="G35" s="324"/>
      <c r="H35" s="324"/>
      <c r="I35" s="324"/>
      <c r="J35" s="324"/>
      <c r="K35" s="324"/>
      <c r="L35" s="324"/>
      <c r="M35" s="324"/>
      <c r="N35" s="324"/>
      <c r="O35" s="324"/>
      <c r="P35" s="324"/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4"/>
      <c r="BA35" s="324"/>
      <c r="BB35" s="324"/>
      <c r="BC35" s="324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  <c r="BN35" s="324"/>
      <c r="BO35" s="324"/>
      <c r="BP35" s="324"/>
      <c r="BQ35" s="324"/>
      <c r="BR35" s="324"/>
      <c r="BS35" s="324"/>
      <c r="BT35" s="324"/>
      <c r="BU35" s="324"/>
      <c r="BV35" s="324"/>
      <c r="BW35" s="324"/>
      <c r="BX35" s="324"/>
      <c r="BY35" s="324"/>
      <c r="BZ35" s="324"/>
      <c r="CA35" s="324"/>
      <c r="CB35" s="324"/>
      <c r="CC35" s="324"/>
      <c r="CD35" s="324"/>
      <c r="CE35" s="324"/>
      <c r="CF35" s="324"/>
      <c r="CG35" s="324"/>
      <c r="CH35" s="324"/>
      <c r="CI35" s="324"/>
      <c r="CJ35" s="324"/>
      <c r="CK35" s="324"/>
      <c r="CL35" s="324"/>
      <c r="CM35" s="324"/>
      <c r="CN35" s="324"/>
      <c r="CO35" s="324"/>
      <c r="CP35" s="324"/>
      <c r="CQ35" s="324"/>
      <c r="CR35" s="324"/>
      <c r="CS35" s="324"/>
      <c r="CT35" s="324"/>
      <c r="CU35" s="324"/>
      <c r="CV35" s="324"/>
      <c r="CW35" s="324"/>
      <c r="CX35" s="324"/>
      <c r="CY35" s="324"/>
      <c r="CZ35" s="324"/>
      <c r="DA35" s="324"/>
      <c r="DB35" s="324"/>
    </row>
    <row r="36" spans="1:106" ht="13.5" customHeight="1" x14ac:dyDescent="0.3">
      <c r="A36" s="315" t="s">
        <v>302</v>
      </c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16"/>
      <c r="N36" s="316"/>
      <c r="O36" s="316"/>
      <c r="P36" s="316"/>
      <c r="Q36" s="316"/>
      <c r="R36" s="316"/>
      <c r="S36" s="316"/>
      <c r="T36" s="316"/>
      <c r="U36" s="316"/>
      <c r="V36" s="316"/>
      <c r="W36" s="316"/>
      <c r="X36" s="316"/>
      <c r="Y36" s="316"/>
      <c r="Z36" s="316"/>
      <c r="AA36" s="316"/>
      <c r="AB36" s="316"/>
      <c r="AC36" s="316"/>
      <c r="AD36" s="316"/>
      <c r="AE36" s="316"/>
      <c r="AF36" s="316"/>
      <c r="AG36" s="316"/>
      <c r="AH36" s="316"/>
      <c r="AI36" s="316"/>
      <c r="AJ36" s="316"/>
      <c r="AK36" s="316"/>
      <c r="AL36" s="316"/>
      <c r="AM36" s="316"/>
      <c r="AN36" s="316"/>
      <c r="AO36" s="316"/>
      <c r="AP36" s="316"/>
      <c r="AQ36" s="316"/>
      <c r="AR36" s="316"/>
      <c r="AS36" s="316"/>
      <c r="AT36" s="316"/>
      <c r="AU36" s="316"/>
      <c r="AV36" s="316"/>
      <c r="AW36" s="316"/>
      <c r="AX36" s="316"/>
      <c r="AY36" s="316"/>
      <c r="AZ36" s="316"/>
      <c r="BA36" s="316"/>
      <c r="BB36" s="316"/>
      <c r="BC36" s="316"/>
      <c r="BD36" s="316"/>
      <c r="BE36" s="316"/>
      <c r="BF36" s="316"/>
      <c r="BG36" s="316"/>
      <c r="BH36" s="316"/>
      <c r="BI36" s="316"/>
      <c r="BJ36" s="316"/>
      <c r="BK36" s="316"/>
      <c r="BL36" s="316"/>
      <c r="BM36" s="316"/>
      <c r="BN36" s="316"/>
      <c r="BO36" s="316"/>
      <c r="BP36" s="316"/>
      <c r="BQ36" s="316"/>
      <c r="BR36" s="316"/>
      <c r="BS36" s="316"/>
      <c r="BT36" s="316"/>
      <c r="BU36" s="316"/>
      <c r="BV36" s="316"/>
      <c r="BW36" s="316"/>
      <c r="BX36" s="316"/>
      <c r="BY36" s="316"/>
      <c r="BZ36" s="316"/>
      <c r="CA36" s="316"/>
      <c r="CB36" s="316"/>
      <c r="CC36" s="316"/>
      <c r="CD36" s="316"/>
      <c r="CE36" s="316"/>
      <c r="CF36" s="316"/>
      <c r="CG36" s="316"/>
      <c r="CH36" s="316"/>
      <c r="CI36" s="316"/>
      <c r="CJ36" s="316"/>
      <c r="CK36" s="316"/>
      <c r="CL36" s="316"/>
      <c r="CM36" s="316"/>
      <c r="CN36" s="316"/>
      <c r="CO36" s="316"/>
      <c r="CP36" s="316"/>
      <c r="CQ36" s="316"/>
      <c r="CR36" s="316"/>
      <c r="CS36" s="316"/>
      <c r="CT36" s="316"/>
      <c r="CU36" s="316"/>
      <c r="CV36" s="316"/>
      <c r="CW36" s="316"/>
      <c r="CX36" s="316"/>
      <c r="CY36" s="316"/>
      <c r="CZ36" s="316"/>
      <c r="DA36" s="316"/>
      <c r="DB36" s="316"/>
    </row>
    <row r="37" spans="1:106" ht="15.6" x14ac:dyDescent="0.3">
      <c r="A37" s="117" t="s">
        <v>303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9"/>
      <c r="BQ37" s="139"/>
      <c r="BR37" s="139"/>
      <c r="BS37" s="139"/>
      <c r="BT37" s="139"/>
      <c r="BU37" s="139"/>
      <c r="BV37" s="139"/>
      <c r="BW37" s="139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39"/>
      <c r="CX37" s="139"/>
      <c r="CY37" s="139"/>
      <c r="CZ37" s="139"/>
      <c r="DA37" s="139"/>
      <c r="DB37" s="139"/>
    </row>
    <row r="38" spans="1:106" ht="65.25" customHeight="1" x14ac:dyDescent="0.3">
      <c r="A38" s="323" t="s">
        <v>304</v>
      </c>
      <c r="B38" s="353"/>
      <c r="C38" s="353"/>
      <c r="D38" s="353"/>
      <c r="E38" s="353"/>
      <c r="F38" s="353"/>
      <c r="G38" s="353"/>
      <c r="H38" s="353"/>
      <c r="I38" s="353"/>
      <c r="J38" s="353"/>
      <c r="K38" s="353"/>
      <c r="L38" s="353"/>
      <c r="M38" s="353"/>
      <c r="N38" s="353"/>
      <c r="O38" s="353"/>
      <c r="P38" s="353"/>
      <c r="Q38" s="353"/>
      <c r="R38" s="353"/>
      <c r="S38" s="353"/>
      <c r="T38" s="353"/>
      <c r="U38" s="353"/>
      <c r="V38" s="353"/>
      <c r="W38" s="353"/>
      <c r="X38" s="353"/>
      <c r="Y38" s="353"/>
      <c r="Z38" s="353"/>
      <c r="AA38" s="353"/>
      <c r="AB38" s="353"/>
      <c r="AC38" s="353"/>
      <c r="AD38" s="353"/>
      <c r="AE38" s="353"/>
      <c r="AF38" s="353"/>
      <c r="AG38" s="353"/>
      <c r="AH38" s="353"/>
      <c r="AI38" s="353"/>
      <c r="AJ38" s="353"/>
      <c r="AK38" s="353"/>
      <c r="AL38" s="353"/>
      <c r="AM38" s="353"/>
      <c r="AN38" s="353"/>
      <c r="AO38" s="353"/>
      <c r="AP38" s="353"/>
      <c r="AQ38" s="353"/>
      <c r="AR38" s="353"/>
      <c r="AS38" s="353"/>
      <c r="AT38" s="353"/>
      <c r="AU38" s="353"/>
      <c r="AV38" s="353"/>
      <c r="AW38" s="353"/>
      <c r="AX38" s="353"/>
      <c r="AY38" s="353"/>
      <c r="AZ38" s="353"/>
      <c r="BA38" s="353"/>
      <c r="BB38" s="353"/>
      <c r="BC38" s="353"/>
      <c r="BD38" s="353"/>
      <c r="BE38" s="353"/>
      <c r="BF38" s="353"/>
      <c r="BG38" s="353"/>
      <c r="BH38" s="353"/>
      <c r="BI38" s="353"/>
      <c r="BJ38" s="353"/>
      <c r="BK38" s="353"/>
      <c r="BL38" s="353"/>
      <c r="BM38" s="353"/>
      <c r="BN38" s="353"/>
      <c r="BO38" s="353"/>
      <c r="BP38" s="353"/>
      <c r="BQ38" s="353"/>
      <c r="BR38" s="353"/>
      <c r="BS38" s="353"/>
      <c r="BT38" s="353"/>
      <c r="BU38" s="353"/>
      <c r="BV38" s="353"/>
      <c r="BW38" s="353"/>
      <c r="BX38" s="353"/>
      <c r="BY38" s="353"/>
      <c r="BZ38" s="353"/>
      <c r="CA38" s="353"/>
      <c r="CB38" s="353"/>
      <c r="CC38" s="353"/>
      <c r="CD38" s="353"/>
      <c r="CE38" s="353"/>
      <c r="CF38" s="353"/>
      <c r="CG38" s="353"/>
      <c r="CH38" s="353"/>
      <c r="CI38" s="353"/>
      <c r="CJ38" s="353"/>
      <c r="CK38" s="353"/>
      <c r="CL38" s="353"/>
      <c r="CM38" s="353"/>
      <c r="CN38" s="353"/>
      <c r="CO38" s="353"/>
      <c r="CP38" s="353"/>
      <c r="CQ38" s="353"/>
      <c r="CR38" s="353"/>
      <c r="CS38" s="353"/>
      <c r="CT38" s="353"/>
      <c r="CU38" s="353"/>
      <c r="CV38" s="353"/>
      <c r="CW38" s="353"/>
      <c r="CX38" s="353"/>
      <c r="CY38" s="353"/>
      <c r="CZ38" s="353"/>
      <c r="DA38" s="353"/>
      <c r="DB38" s="353"/>
    </row>
    <row r="39" spans="1:106" ht="11.25" customHeight="1" x14ac:dyDescent="0.3">
      <c r="A39" s="315" t="s">
        <v>302</v>
      </c>
      <c r="B39" s="316"/>
      <c r="C39" s="316"/>
      <c r="D39" s="316"/>
      <c r="E39" s="316"/>
      <c r="F39" s="316"/>
      <c r="G39" s="316"/>
      <c r="H39" s="316"/>
      <c r="I39" s="316"/>
      <c r="J39" s="316"/>
      <c r="K39" s="316"/>
      <c r="L39" s="316"/>
      <c r="M39" s="316"/>
      <c r="N39" s="316"/>
      <c r="O39" s="316"/>
      <c r="P39" s="316"/>
      <c r="Q39" s="316"/>
      <c r="R39" s="316"/>
      <c r="S39" s="316"/>
      <c r="T39" s="316"/>
      <c r="U39" s="316"/>
      <c r="V39" s="316"/>
      <c r="W39" s="316"/>
      <c r="X39" s="316"/>
      <c r="Y39" s="316"/>
      <c r="Z39" s="316"/>
      <c r="AA39" s="316"/>
      <c r="AB39" s="316"/>
      <c r="AC39" s="316"/>
      <c r="AD39" s="316"/>
      <c r="AE39" s="316"/>
      <c r="AF39" s="316"/>
      <c r="AG39" s="316"/>
      <c r="AH39" s="316"/>
      <c r="AI39" s="316"/>
      <c r="AJ39" s="316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L39" s="316"/>
      <c r="BM39" s="316"/>
      <c r="BN39" s="316"/>
      <c r="BO39" s="316"/>
      <c r="BP39" s="316"/>
      <c r="BQ39" s="316"/>
      <c r="BR39" s="316"/>
      <c r="BS39" s="316"/>
      <c r="BT39" s="316"/>
      <c r="BU39" s="316"/>
      <c r="BV39" s="316"/>
      <c r="BW39" s="316"/>
      <c r="BX39" s="316"/>
      <c r="BY39" s="316"/>
      <c r="BZ39" s="316"/>
      <c r="CA39" s="316"/>
      <c r="CB39" s="316"/>
      <c r="CC39" s="316"/>
      <c r="CD39" s="316"/>
      <c r="CE39" s="316"/>
      <c r="CF39" s="316"/>
      <c r="CG39" s="316"/>
      <c r="CH39" s="316"/>
      <c r="CI39" s="316"/>
      <c r="CJ39" s="316"/>
      <c r="CK39" s="316"/>
      <c r="CL39" s="316"/>
      <c r="CM39" s="316"/>
      <c r="CN39" s="316"/>
      <c r="CO39" s="316"/>
      <c r="CP39" s="316"/>
      <c r="CQ39" s="316"/>
      <c r="CR39" s="316"/>
      <c r="CS39" s="316"/>
      <c r="CT39" s="316"/>
      <c r="CU39" s="316"/>
      <c r="CV39" s="316"/>
      <c r="CW39" s="316"/>
      <c r="CX39" s="316"/>
      <c r="CY39" s="316"/>
      <c r="CZ39" s="316"/>
      <c r="DA39" s="316"/>
      <c r="DB39" s="316"/>
    </row>
    <row r="40" spans="1:106" ht="15.6" x14ac:dyDescent="0.3">
      <c r="A40" s="129" t="s">
        <v>305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38"/>
      <c r="CB40" s="138"/>
      <c r="CC40" s="138"/>
      <c r="CD40" s="138"/>
      <c r="CE40" s="138"/>
      <c r="CF40" s="138"/>
      <c r="CG40" s="138"/>
      <c r="CH40" s="138"/>
      <c r="CI40" s="138"/>
      <c r="CJ40" s="138"/>
      <c r="CK40" s="138"/>
      <c r="CL40" s="138"/>
      <c r="CM40" s="138"/>
      <c r="CN40" s="138"/>
      <c r="CO40" s="138"/>
      <c r="CP40" s="138"/>
      <c r="CQ40" s="138"/>
      <c r="CR40" s="138"/>
      <c r="CS40" s="138"/>
      <c r="CT40" s="138"/>
      <c r="CU40" s="138"/>
      <c r="CV40" s="138"/>
      <c r="CW40" s="138"/>
      <c r="CX40" s="138"/>
      <c r="CY40" s="138"/>
      <c r="CZ40" s="138"/>
      <c r="DA40" s="138"/>
      <c r="DB40" s="138"/>
    </row>
    <row r="41" spans="1:106" x14ac:dyDescent="0.3">
      <c r="A41" s="214" t="str">
        <f>ФОРМА!B7</f>
        <v>ООО "ЭНЕРГОСТРИМ"</v>
      </c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214"/>
      <c r="BF41" s="214"/>
      <c r="BG41" s="214"/>
      <c r="BH41" s="214"/>
      <c r="BI41" s="214"/>
      <c r="BJ41" s="214"/>
      <c r="BK41" s="214"/>
      <c r="BL41" s="214"/>
      <c r="BM41" s="214"/>
      <c r="BN41" s="214"/>
      <c r="BO41" s="214"/>
      <c r="BP41" s="214"/>
      <c r="BQ41" s="214"/>
      <c r="BR41" s="214"/>
      <c r="BS41" s="214"/>
      <c r="BT41" s="214"/>
      <c r="BU41" s="214"/>
      <c r="BV41" s="214"/>
      <c r="BW41" s="214"/>
      <c r="BX41" s="214"/>
      <c r="BY41" s="214"/>
      <c r="BZ41" s="214"/>
      <c r="CA41" s="214"/>
      <c r="CB41" s="214"/>
      <c r="CC41" s="214"/>
      <c r="CD41" s="214"/>
      <c r="CE41" s="214"/>
      <c r="CF41" s="214"/>
      <c r="CG41" s="214"/>
      <c r="CH41" s="214"/>
      <c r="CI41" s="214"/>
      <c r="CJ41" s="214"/>
      <c r="CK41" s="214"/>
      <c r="CL41" s="214"/>
      <c r="CM41" s="214"/>
      <c r="CN41" s="214"/>
      <c r="CO41" s="214"/>
      <c r="CP41" s="214"/>
      <c r="CQ41" s="214"/>
      <c r="CR41" s="214"/>
      <c r="CS41" s="214"/>
      <c r="CT41" s="214"/>
      <c r="CU41" s="214"/>
      <c r="CV41" s="214"/>
      <c r="CW41" s="214"/>
      <c r="CX41" s="214"/>
      <c r="CY41" s="214"/>
      <c r="CZ41" s="214"/>
      <c r="DA41" s="214"/>
      <c r="DB41" s="214"/>
    </row>
    <row r="42" spans="1:106" ht="11.1" customHeight="1" x14ac:dyDescent="0.3">
      <c r="A42" s="212" t="s">
        <v>306</v>
      </c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12"/>
      <c r="BO42" s="212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12"/>
      <c r="CB42" s="212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12"/>
      <c r="CO42" s="212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12"/>
      <c r="DB42" s="212"/>
    </row>
    <row r="43" spans="1:106" ht="15.6" x14ac:dyDescent="0.3">
      <c r="A43" s="129" t="s">
        <v>307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</row>
    <row r="44" spans="1:106" x14ac:dyDescent="0.3">
      <c r="A44" s="214" t="str">
        <f>IF(ФОРМА!B10=0," ",CONCATENATE("шифр ",ФОРМА!B8))</f>
        <v>шифр СЭС-21-042046-УЭ</v>
      </c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  <c r="BQ44" s="214"/>
      <c r="BR44" s="214"/>
      <c r="BS44" s="214"/>
      <c r="BT44" s="214"/>
      <c r="BU44" s="214"/>
      <c r="BV44" s="214"/>
      <c r="BW44" s="214"/>
      <c r="BX44" s="214"/>
      <c r="BY44" s="214"/>
      <c r="BZ44" s="214"/>
      <c r="CA44" s="214"/>
      <c r="CB44" s="214"/>
      <c r="CC44" s="214"/>
      <c r="CD44" s="214"/>
      <c r="CE44" s="214"/>
      <c r="CF44" s="214"/>
      <c r="CG44" s="214"/>
      <c r="CH44" s="214"/>
      <c r="CI44" s="214"/>
      <c r="CJ44" s="214"/>
      <c r="CK44" s="214"/>
      <c r="CL44" s="214"/>
      <c r="CM44" s="214"/>
      <c r="CN44" s="214"/>
      <c r="CO44" s="214"/>
      <c r="CP44" s="214"/>
      <c r="CQ44" s="214"/>
      <c r="CR44" s="214"/>
      <c r="CS44" s="214"/>
      <c r="CT44" s="214"/>
      <c r="CU44" s="214"/>
      <c r="CV44" s="214"/>
      <c r="CW44" s="214"/>
      <c r="CX44" s="214"/>
      <c r="CY44" s="214"/>
      <c r="CZ44" s="214"/>
      <c r="DA44" s="214"/>
      <c r="DB44" s="214"/>
    </row>
    <row r="45" spans="1:106" ht="11.1" customHeight="1" x14ac:dyDescent="0.3">
      <c r="A45" s="212" t="s">
        <v>306</v>
      </c>
      <c r="B45" s="212"/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2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12"/>
      <c r="AO45" s="212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12"/>
      <c r="BB45" s="212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12"/>
      <c r="BO45" s="212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12"/>
      <c r="CB45" s="212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12"/>
      <c r="CO45" s="212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12"/>
      <c r="DB45" s="212"/>
    </row>
    <row r="46" spans="1:106" ht="15.6" x14ac:dyDescent="0.3">
      <c r="A46" s="129" t="s">
        <v>308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</row>
    <row r="47" spans="1:106" ht="15.6" x14ac:dyDescent="0.3">
      <c r="A47" s="354" t="s">
        <v>309</v>
      </c>
      <c r="B47" s="354"/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4"/>
      <c r="AW47" s="354"/>
      <c r="AX47" s="354"/>
      <c r="AY47" s="354"/>
      <c r="AZ47" s="354"/>
      <c r="BA47" s="354"/>
      <c r="BB47" s="354"/>
      <c r="BC47" s="354"/>
      <c r="BD47" s="354"/>
      <c r="BE47" s="354"/>
      <c r="BF47" s="354"/>
      <c r="BG47" s="354"/>
      <c r="BH47" s="354"/>
      <c r="BI47" s="354"/>
      <c r="BJ47" s="354"/>
      <c r="BK47" s="354"/>
      <c r="BL47" s="354"/>
      <c r="BM47" s="354"/>
      <c r="BN47" s="354"/>
      <c r="BO47" s="354"/>
      <c r="BP47" s="354"/>
      <c r="BQ47" s="354"/>
      <c r="BR47" s="354"/>
      <c r="BS47" s="354"/>
      <c r="BT47" s="354"/>
      <c r="BU47" s="354"/>
      <c r="BV47" s="354"/>
      <c r="BW47" s="354"/>
      <c r="BX47" s="354"/>
      <c r="BY47" s="354"/>
      <c r="BZ47" s="354"/>
      <c r="CA47" s="354"/>
      <c r="CB47" s="354"/>
      <c r="CC47" s="354"/>
      <c r="CD47" s="354"/>
      <c r="CE47" s="354"/>
      <c r="CF47" s="354"/>
      <c r="CG47" s="354"/>
      <c r="CH47" s="354"/>
      <c r="CI47" s="354"/>
      <c r="CJ47" s="354"/>
      <c r="CK47" s="354"/>
      <c r="CL47" s="354"/>
      <c r="CM47" s="354"/>
      <c r="CN47" s="354"/>
      <c r="CO47" s="354"/>
      <c r="CP47" s="354"/>
      <c r="CQ47" s="354"/>
      <c r="CR47" s="354"/>
      <c r="CS47" s="354"/>
      <c r="CT47" s="354"/>
      <c r="CU47" s="354"/>
      <c r="CV47" s="354"/>
      <c r="CW47" s="354"/>
      <c r="CX47" s="354"/>
      <c r="CY47" s="354"/>
      <c r="CZ47" s="354"/>
      <c r="DA47" s="354"/>
      <c r="DB47" s="354"/>
    </row>
    <row r="48" spans="1:106" ht="13.5" customHeight="1" x14ac:dyDescent="0.3">
      <c r="A48" s="212" t="s">
        <v>310</v>
      </c>
      <c r="B48" s="212"/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12"/>
      <c r="CB48" s="212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12"/>
      <c r="CO48" s="212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12"/>
      <c r="DB48" s="212"/>
    </row>
    <row r="49" spans="1:106" ht="15.6" x14ac:dyDescent="0.3">
      <c r="A49" s="118" t="s">
        <v>311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</row>
    <row r="50" spans="1:106" ht="24.75" customHeight="1" x14ac:dyDescent="0.3">
      <c r="A50" s="129" t="s">
        <v>312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</row>
    <row r="51" spans="1:106" ht="15.6" x14ac:dyDescent="0.3">
      <c r="A51" s="118" t="s">
        <v>313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11" t="str">
        <f>CONCATENATE(ФОРМА!E14," ",ФОРМА!F14," ",ФОРМА!G14," г.")</f>
        <v>14 ноября 2024 г.</v>
      </c>
      <c r="T51" s="311"/>
      <c r="U51" s="311"/>
      <c r="V51" s="311"/>
      <c r="W51" s="311"/>
      <c r="X51" s="311"/>
      <c r="Y51" s="311"/>
      <c r="Z51" s="311"/>
      <c r="AA51" s="311"/>
      <c r="AB51" s="311"/>
      <c r="AC51" s="311"/>
      <c r="AD51" s="311"/>
      <c r="AE51" s="311"/>
      <c r="AF51" s="311"/>
      <c r="AG51" s="311"/>
      <c r="AH51" s="311"/>
      <c r="AI51" s="311"/>
      <c r="AJ51" s="311"/>
      <c r="AK51" s="311"/>
      <c r="AL51" s="311"/>
      <c r="AM51" s="311"/>
      <c r="AN51" s="311"/>
      <c r="AO51" s="311"/>
      <c r="AP51" s="311"/>
      <c r="AQ51" s="311"/>
      <c r="AR51" s="311"/>
      <c r="AU51" s="118" t="s">
        <v>314</v>
      </c>
      <c r="BP51" s="311" t="str">
        <f>CONCATENATE(ФОРМА!E14," ",ФОРМА!F14," ",ФОРМА!G14," г.")</f>
        <v>14 ноября 2024 г.</v>
      </c>
      <c r="BQ51" s="311"/>
      <c r="BR51" s="311"/>
      <c r="BS51" s="311"/>
      <c r="BT51" s="311"/>
      <c r="BU51" s="311"/>
      <c r="BV51" s="311"/>
      <c r="BW51" s="311"/>
      <c r="BX51" s="311"/>
      <c r="BY51" s="311"/>
      <c r="BZ51" s="311"/>
      <c r="CA51" s="311"/>
      <c r="CB51" s="311"/>
      <c r="CC51" s="311"/>
      <c r="CD51" s="311"/>
      <c r="CE51" s="311"/>
      <c r="CF51" s="311"/>
      <c r="CG51" s="311"/>
      <c r="CH51" s="311"/>
      <c r="CI51" s="311"/>
      <c r="CJ51" s="311"/>
      <c r="CK51" s="311"/>
      <c r="CL51" s="311"/>
      <c r="CM51" s="311"/>
      <c r="CN51" s="311"/>
      <c r="CO51" s="311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</row>
    <row r="52" spans="1:106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12" t="s">
        <v>246</v>
      </c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BP52" s="312" t="s">
        <v>246</v>
      </c>
      <c r="BQ52" s="312"/>
      <c r="BR52" s="312"/>
      <c r="BS52" s="312"/>
      <c r="BT52" s="312"/>
      <c r="BU52" s="312"/>
      <c r="BV52" s="312"/>
      <c r="BW52" s="312"/>
      <c r="BX52" s="312"/>
      <c r="BY52" s="312"/>
      <c r="BZ52" s="312"/>
      <c r="CA52" s="312"/>
      <c r="CB52" s="312"/>
      <c r="CC52" s="312"/>
      <c r="CD52" s="312"/>
      <c r="CE52" s="312"/>
      <c r="CF52" s="312"/>
      <c r="CG52" s="312"/>
      <c r="CH52" s="312"/>
      <c r="CI52" s="312"/>
      <c r="CJ52" s="312"/>
      <c r="CK52" s="312"/>
      <c r="CL52" s="312"/>
      <c r="CM52" s="312"/>
      <c r="CN52" s="312"/>
      <c r="CO52" s="312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</row>
    <row r="53" spans="1:106" ht="15.6" x14ac:dyDescent="0.3">
      <c r="A53" s="271" t="s">
        <v>315</v>
      </c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  <c r="AA53" s="271"/>
      <c r="AB53" s="271"/>
      <c r="AC53" s="271"/>
      <c r="AD53" s="271"/>
      <c r="AE53" s="271"/>
      <c r="AF53" s="271"/>
      <c r="AG53" s="271"/>
      <c r="AH53" s="271"/>
      <c r="AI53" s="271"/>
      <c r="AJ53" s="271"/>
      <c r="AK53" s="271"/>
      <c r="AL53" s="271"/>
      <c r="AM53" s="271"/>
      <c r="AN53" s="271"/>
      <c r="AO53" s="271"/>
      <c r="AP53" s="271"/>
      <c r="AQ53" s="271"/>
      <c r="AR53" s="271"/>
      <c r="AS53" s="271"/>
      <c r="AT53" s="271"/>
      <c r="AU53" s="271"/>
      <c r="AV53" s="271"/>
      <c r="AW53" s="271"/>
      <c r="AX53" s="271"/>
      <c r="AY53" s="271"/>
      <c r="AZ53" s="271"/>
      <c r="BA53" s="271"/>
      <c r="BB53" s="271"/>
      <c r="BC53" s="271"/>
      <c r="BD53" s="271"/>
      <c r="BE53" s="271"/>
      <c r="BF53" s="271"/>
      <c r="BG53" s="271"/>
      <c r="BH53" s="271"/>
      <c r="BI53" s="271"/>
      <c r="BJ53" s="271"/>
      <c r="BK53" s="271"/>
      <c r="BL53" s="271"/>
      <c r="BM53" s="271"/>
      <c r="BN53" s="271"/>
      <c r="BO53" s="271"/>
      <c r="BP53" s="271"/>
      <c r="BQ53" s="271"/>
      <c r="BR53" s="271"/>
      <c r="BS53" s="271"/>
      <c r="BT53" s="271"/>
      <c r="BU53" s="271"/>
      <c r="BV53" s="271"/>
      <c r="BW53" s="271"/>
      <c r="BX53" s="271"/>
      <c r="BY53" s="271"/>
      <c r="BZ53" s="271"/>
      <c r="CA53" s="271"/>
      <c r="CB53" s="271"/>
      <c r="CC53" s="271"/>
      <c r="CD53" s="271"/>
      <c r="CE53" s="271"/>
      <c r="CF53" s="271"/>
      <c r="CG53" s="271"/>
      <c r="CH53" s="271"/>
      <c r="CI53" s="271"/>
      <c r="CJ53" s="271"/>
      <c r="CK53" s="271"/>
      <c r="CL53" s="271"/>
      <c r="CM53" s="271"/>
      <c r="CN53" s="271"/>
      <c r="CO53" s="271"/>
      <c r="CP53" s="271"/>
      <c r="CQ53" s="271"/>
      <c r="CR53" s="271"/>
      <c r="CS53" s="271"/>
      <c r="CT53" s="271"/>
      <c r="CU53" s="271"/>
      <c r="CV53" s="271"/>
      <c r="CW53" s="271"/>
      <c r="CX53" s="271"/>
      <c r="CY53" s="271"/>
      <c r="CZ53" s="271"/>
      <c r="DA53" s="271"/>
      <c r="DB53" s="271"/>
    </row>
    <row r="54" spans="1:106" ht="30.75" customHeight="1" x14ac:dyDescent="0.3">
      <c r="A54" s="40"/>
      <c r="B54" s="40"/>
      <c r="C54" s="40"/>
      <c r="D54" s="325" t="s">
        <v>316</v>
      </c>
      <c r="E54" s="325"/>
      <c r="F54" s="325"/>
      <c r="G54" s="325"/>
      <c r="H54" s="325"/>
      <c r="I54" s="325"/>
      <c r="J54" s="325"/>
      <c r="K54" s="325"/>
      <c r="L54" s="325"/>
      <c r="M54" s="325"/>
      <c r="N54" s="325"/>
      <c r="O54" s="325"/>
      <c r="P54" s="325"/>
      <c r="Q54" s="325"/>
      <c r="R54" s="325"/>
      <c r="S54" s="325"/>
      <c r="T54" s="325"/>
      <c r="U54" s="325"/>
      <c r="V54" s="325"/>
      <c r="W54" s="325"/>
      <c r="X54" s="325"/>
      <c r="Y54" s="325"/>
      <c r="Z54" s="325"/>
      <c r="AA54" s="325"/>
      <c r="AB54" s="325"/>
      <c r="AC54" s="325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325"/>
      <c r="AO54" s="325"/>
      <c r="AP54" s="325"/>
      <c r="AQ54" s="325"/>
      <c r="AR54" s="325"/>
      <c r="AS54" s="325"/>
      <c r="AT54" s="325"/>
      <c r="AU54" s="325"/>
      <c r="AV54" s="325"/>
      <c r="AW54" s="325"/>
      <c r="AX54" s="325"/>
      <c r="AY54" s="325"/>
      <c r="AZ54" s="325"/>
      <c r="BA54" s="325"/>
      <c r="BB54" s="325"/>
      <c r="BC54" s="325"/>
      <c r="BD54" s="325"/>
      <c r="BE54" s="325"/>
      <c r="BF54" s="325"/>
      <c r="BG54" s="325"/>
      <c r="BH54" s="325"/>
      <c r="BI54" s="325"/>
      <c r="BJ54" s="325"/>
      <c r="BK54" s="325"/>
      <c r="BL54" s="325"/>
      <c r="BM54" s="325"/>
      <c r="BN54" s="325"/>
      <c r="BO54" s="325"/>
      <c r="BP54" s="325"/>
      <c r="BQ54" s="325"/>
      <c r="BR54" s="325"/>
      <c r="BS54" s="325"/>
      <c r="BT54" s="325"/>
      <c r="BU54" s="325"/>
      <c r="BV54" s="325"/>
      <c r="BW54" s="325"/>
      <c r="BX54" s="325"/>
      <c r="BY54" s="325"/>
      <c r="BZ54" s="325"/>
      <c r="CA54" s="325"/>
      <c r="CB54" s="325"/>
      <c r="CC54" s="325"/>
      <c r="CD54" s="325"/>
      <c r="CE54" s="325"/>
      <c r="CF54" s="325"/>
      <c r="CG54" s="325"/>
      <c r="CH54" s="325"/>
      <c r="CI54" s="325"/>
      <c r="CJ54" s="325"/>
      <c r="CK54" s="325"/>
      <c r="CL54" s="325"/>
      <c r="CM54" s="325"/>
      <c r="CN54" s="325"/>
      <c r="CO54" s="325"/>
      <c r="CP54" s="325"/>
      <c r="CQ54" s="325"/>
      <c r="CR54" s="325"/>
      <c r="CS54" s="325"/>
      <c r="CT54" s="325"/>
      <c r="CU54" s="325"/>
      <c r="CV54" s="325"/>
      <c r="CW54" s="325"/>
      <c r="CX54" s="325"/>
      <c r="CY54" s="325"/>
      <c r="CZ54" s="325"/>
      <c r="DA54" s="325"/>
      <c r="DB54" s="325"/>
    </row>
    <row r="55" spans="1:106" ht="15.6" x14ac:dyDescent="0.3">
      <c r="A55" s="40"/>
      <c r="B55" s="40"/>
      <c r="C55" s="40"/>
      <c r="D55" s="325" t="s">
        <v>317</v>
      </c>
      <c r="E55" s="325"/>
      <c r="F55" s="325"/>
      <c r="G55" s="325"/>
      <c r="H55" s="325"/>
      <c r="I55" s="325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5"/>
      <c r="AA55" s="325"/>
      <c r="AB55" s="325"/>
      <c r="AC55" s="325"/>
      <c r="AD55" s="325"/>
      <c r="AE55" s="325"/>
      <c r="AF55" s="325"/>
      <c r="AG55" s="325"/>
      <c r="AH55" s="325"/>
      <c r="AI55" s="325"/>
      <c r="AJ55" s="325"/>
      <c r="AK55" s="325"/>
      <c r="AL55" s="325"/>
      <c r="AM55" s="325"/>
      <c r="AN55" s="325"/>
      <c r="AO55" s="325"/>
      <c r="AP55" s="325"/>
      <c r="AQ55" s="325"/>
      <c r="AR55" s="325"/>
      <c r="AS55" s="325"/>
      <c r="AT55" s="325"/>
      <c r="AU55" s="325"/>
      <c r="AV55" s="325"/>
      <c r="AW55" s="325"/>
      <c r="AX55" s="325"/>
      <c r="AY55" s="325"/>
      <c r="AZ55" s="325"/>
      <c r="BA55" s="325"/>
      <c r="BB55" s="325"/>
      <c r="BC55" s="325"/>
      <c r="BD55" s="325"/>
      <c r="BE55" s="325"/>
      <c r="BF55" s="325"/>
      <c r="BG55" s="325"/>
      <c r="BH55" s="325"/>
      <c r="BI55" s="325"/>
      <c r="BJ55" s="325"/>
      <c r="BK55" s="325"/>
      <c r="BL55" s="325"/>
      <c r="BM55" s="325"/>
      <c r="BN55" s="325"/>
      <c r="BO55" s="325"/>
      <c r="BP55" s="325"/>
      <c r="BQ55" s="325"/>
      <c r="BR55" s="325"/>
      <c r="BS55" s="325"/>
      <c r="BT55" s="325"/>
      <c r="BU55" s="325"/>
      <c r="BV55" s="325"/>
      <c r="BW55" s="325"/>
      <c r="BX55" s="325"/>
      <c r="BY55" s="325"/>
      <c r="BZ55" s="325"/>
      <c r="CA55" s="325"/>
      <c r="CB55" s="325"/>
      <c r="CC55" s="325"/>
      <c r="CD55" s="325"/>
      <c r="CE55" s="325"/>
      <c r="CF55" s="325"/>
      <c r="CG55" s="325"/>
      <c r="CH55" s="325"/>
      <c r="CI55" s="325"/>
      <c r="CJ55" s="325"/>
      <c r="CK55" s="325"/>
      <c r="CL55" s="325"/>
      <c r="CM55" s="325"/>
      <c r="CN55" s="325"/>
      <c r="CO55" s="325"/>
      <c r="CP55" s="325"/>
      <c r="CQ55" s="325"/>
      <c r="CR55" s="325"/>
      <c r="CS55" s="325"/>
      <c r="CT55" s="325"/>
      <c r="CU55" s="325"/>
      <c r="CV55" s="325"/>
      <c r="CW55" s="325"/>
      <c r="CX55" s="325"/>
      <c r="CY55" s="325"/>
      <c r="CZ55" s="325"/>
      <c r="DA55" s="325"/>
      <c r="DB55" s="325"/>
    </row>
    <row r="56" spans="1:106" ht="15.6" x14ac:dyDescent="0.3">
      <c r="A56" s="40"/>
      <c r="B56" s="40"/>
      <c r="C56" s="40"/>
      <c r="D56" s="325" t="s">
        <v>318</v>
      </c>
      <c r="E56" s="325"/>
      <c r="F56" s="325"/>
      <c r="G56" s="325"/>
      <c r="H56" s="325"/>
      <c r="I56" s="325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5"/>
      <c r="AA56" s="325"/>
      <c r="AB56" s="325"/>
      <c r="AC56" s="325"/>
      <c r="AD56" s="325"/>
      <c r="AE56" s="325"/>
      <c r="AF56" s="325"/>
      <c r="AG56" s="325"/>
      <c r="AH56" s="325"/>
      <c r="AI56" s="325"/>
      <c r="AJ56" s="325"/>
      <c r="AK56" s="325"/>
      <c r="AL56" s="325"/>
      <c r="AM56" s="325"/>
      <c r="AN56" s="325"/>
      <c r="AO56" s="325"/>
      <c r="AP56" s="325"/>
      <c r="AQ56" s="325"/>
      <c r="AR56" s="325"/>
      <c r="AS56" s="325"/>
      <c r="AT56" s="325"/>
      <c r="AU56" s="325"/>
      <c r="AV56" s="325"/>
      <c r="AW56" s="325"/>
      <c r="AX56" s="325"/>
      <c r="AY56" s="325"/>
      <c r="AZ56" s="325"/>
      <c r="BA56" s="325"/>
      <c r="BB56" s="325"/>
      <c r="BC56" s="325"/>
      <c r="BD56" s="325"/>
      <c r="BE56" s="325"/>
      <c r="BF56" s="325"/>
      <c r="BG56" s="325"/>
      <c r="BH56" s="325"/>
      <c r="BI56" s="325"/>
      <c r="BJ56" s="325"/>
      <c r="BK56" s="325"/>
      <c r="BL56" s="325"/>
      <c r="BM56" s="325"/>
      <c r="BN56" s="325"/>
      <c r="BO56" s="325"/>
      <c r="BP56" s="325"/>
      <c r="BQ56" s="325"/>
      <c r="BR56" s="325"/>
      <c r="BS56" s="325"/>
      <c r="BT56" s="325"/>
      <c r="BU56" s="325"/>
      <c r="BV56" s="325"/>
      <c r="BW56" s="325"/>
      <c r="BX56" s="325"/>
      <c r="BY56" s="325"/>
      <c r="BZ56" s="325"/>
      <c r="CA56" s="325"/>
      <c r="CB56" s="325"/>
      <c r="CC56" s="325"/>
      <c r="CD56" s="325"/>
      <c r="CE56" s="325"/>
      <c r="CF56" s="325"/>
      <c r="CG56" s="325"/>
      <c r="CH56" s="325"/>
      <c r="CI56" s="325"/>
      <c r="CJ56" s="325"/>
      <c r="CK56" s="325"/>
      <c r="CL56" s="325"/>
      <c r="CM56" s="325"/>
      <c r="CN56" s="325"/>
      <c r="CO56" s="325"/>
      <c r="CP56" s="325"/>
      <c r="CQ56" s="325"/>
      <c r="CR56" s="325"/>
      <c r="CS56" s="325"/>
      <c r="CT56" s="325"/>
      <c r="CU56" s="325"/>
      <c r="CV56" s="325"/>
      <c r="CW56" s="325"/>
      <c r="CX56" s="325"/>
      <c r="CY56" s="325"/>
      <c r="CZ56" s="325"/>
      <c r="DA56" s="325"/>
      <c r="DB56" s="325"/>
    </row>
    <row r="57" spans="1:106" ht="15.6" x14ac:dyDescent="0.3">
      <c r="A57" s="40"/>
      <c r="B57" s="40"/>
      <c r="C57" s="40"/>
      <c r="D57" s="325" t="s">
        <v>319</v>
      </c>
      <c r="E57" s="325"/>
      <c r="F57" s="325"/>
      <c r="G57" s="325"/>
      <c r="H57" s="325"/>
      <c r="I57" s="325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5"/>
      <c r="AA57" s="325"/>
      <c r="AB57" s="325"/>
      <c r="AC57" s="325"/>
      <c r="AD57" s="325"/>
      <c r="AE57" s="325"/>
      <c r="AF57" s="325"/>
      <c r="AG57" s="325"/>
      <c r="AH57" s="325"/>
      <c r="AI57" s="325"/>
      <c r="AJ57" s="325"/>
      <c r="AK57" s="325"/>
      <c r="AL57" s="325"/>
      <c r="AM57" s="325"/>
      <c r="AN57" s="325"/>
      <c r="AO57" s="325"/>
      <c r="AP57" s="325"/>
      <c r="AQ57" s="325"/>
      <c r="AR57" s="325"/>
      <c r="AS57" s="325"/>
      <c r="AT57" s="325"/>
      <c r="AU57" s="325"/>
      <c r="AV57" s="325"/>
      <c r="AW57" s="325"/>
      <c r="AX57" s="325"/>
      <c r="AY57" s="325"/>
      <c r="AZ57" s="325"/>
      <c r="BA57" s="325"/>
      <c r="BB57" s="325"/>
      <c r="BC57" s="325"/>
      <c r="BD57" s="325"/>
      <c r="BE57" s="325"/>
      <c r="BF57" s="325"/>
      <c r="BG57" s="325"/>
      <c r="BH57" s="325"/>
      <c r="BI57" s="325"/>
      <c r="BJ57" s="325"/>
      <c r="BK57" s="325"/>
      <c r="BL57" s="325"/>
      <c r="BM57" s="325"/>
      <c r="BN57" s="325"/>
      <c r="BO57" s="325"/>
      <c r="BP57" s="325"/>
      <c r="BQ57" s="325"/>
      <c r="BR57" s="325"/>
      <c r="BS57" s="325"/>
      <c r="BT57" s="325"/>
      <c r="BU57" s="325"/>
      <c r="BV57" s="325"/>
      <c r="BW57" s="325"/>
      <c r="BX57" s="325"/>
      <c r="BY57" s="325"/>
      <c r="BZ57" s="325"/>
      <c r="CA57" s="325"/>
      <c r="CB57" s="325"/>
      <c r="CC57" s="325"/>
      <c r="CD57" s="325"/>
      <c r="CE57" s="325"/>
      <c r="CF57" s="325"/>
      <c r="CG57" s="325"/>
      <c r="CH57" s="325"/>
      <c r="CI57" s="325"/>
      <c r="CJ57" s="325"/>
      <c r="CK57" s="325"/>
      <c r="CL57" s="325"/>
      <c r="CM57" s="325"/>
      <c r="CN57" s="325"/>
      <c r="CO57" s="325"/>
      <c r="CP57" s="325"/>
      <c r="CQ57" s="325"/>
      <c r="CR57" s="325"/>
      <c r="CS57" s="325"/>
      <c r="CT57" s="325"/>
      <c r="CU57" s="325"/>
      <c r="CV57" s="325"/>
      <c r="CW57" s="325"/>
      <c r="CX57" s="325"/>
      <c r="CY57" s="325"/>
      <c r="CZ57" s="325"/>
      <c r="DA57" s="325"/>
      <c r="DB57" s="325"/>
    </row>
    <row r="58" spans="1:106" ht="15.6" x14ac:dyDescent="0.3">
      <c r="A58" s="40"/>
      <c r="B58" s="40"/>
      <c r="C58" s="40"/>
      <c r="D58" s="325" t="s">
        <v>320</v>
      </c>
      <c r="E58" s="325"/>
      <c r="F58" s="325"/>
      <c r="G58" s="325"/>
      <c r="H58" s="325"/>
      <c r="I58" s="325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5"/>
      <c r="AA58" s="325"/>
      <c r="AB58" s="325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5"/>
      <c r="AZ58" s="325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25"/>
      <c r="BX58" s="325"/>
      <c r="BY58" s="325"/>
      <c r="BZ58" s="325"/>
      <c r="CA58" s="325"/>
      <c r="CB58" s="325"/>
      <c r="CC58" s="325"/>
      <c r="CD58" s="325"/>
      <c r="CE58" s="325"/>
      <c r="CF58" s="325"/>
      <c r="CG58" s="325"/>
      <c r="CH58" s="325"/>
      <c r="CI58" s="325"/>
      <c r="CJ58" s="325"/>
      <c r="CK58" s="325"/>
      <c r="CL58" s="325"/>
      <c r="CM58" s="325"/>
      <c r="CN58" s="325"/>
      <c r="CO58" s="325"/>
      <c r="CP58" s="325"/>
      <c r="CQ58" s="325"/>
      <c r="CR58" s="325"/>
      <c r="CS58" s="325"/>
      <c r="CT58" s="325"/>
      <c r="CU58" s="325"/>
      <c r="CV58" s="325"/>
      <c r="CW58" s="325"/>
      <c r="CX58" s="325"/>
      <c r="CY58" s="325"/>
      <c r="CZ58" s="325"/>
      <c r="DA58" s="325"/>
      <c r="DB58" s="325"/>
    </row>
    <row r="59" spans="1:106" ht="15.6" x14ac:dyDescent="0.3">
      <c r="A59" s="40"/>
      <c r="B59" s="40"/>
      <c r="C59" s="40"/>
      <c r="D59" s="325" t="s">
        <v>321</v>
      </c>
      <c r="E59" s="325"/>
      <c r="F59" s="325"/>
      <c r="G59" s="325"/>
      <c r="H59" s="325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5"/>
      <c r="AA59" s="325"/>
      <c r="AB59" s="325"/>
      <c r="AC59" s="325"/>
      <c r="AD59" s="325"/>
      <c r="AE59" s="325"/>
      <c r="AF59" s="325"/>
      <c r="AG59" s="325"/>
      <c r="AH59" s="325"/>
      <c r="AI59" s="325"/>
      <c r="AJ59" s="325"/>
      <c r="AK59" s="325"/>
      <c r="AL59" s="325"/>
      <c r="AM59" s="325"/>
      <c r="AN59" s="325"/>
      <c r="AO59" s="325"/>
      <c r="AP59" s="325"/>
      <c r="AQ59" s="325"/>
      <c r="AR59" s="325"/>
      <c r="AS59" s="325"/>
      <c r="AT59" s="325"/>
      <c r="AU59" s="325"/>
      <c r="AV59" s="325"/>
      <c r="AW59" s="325"/>
      <c r="AX59" s="325"/>
      <c r="AY59" s="325"/>
      <c r="AZ59" s="325"/>
      <c r="BA59" s="325"/>
      <c r="BB59" s="325"/>
      <c r="BC59" s="325"/>
      <c r="BD59" s="325"/>
      <c r="BE59" s="325"/>
      <c r="BF59" s="325"/>
      <c r="BG59" s="325"/>
      <c r="BH59" s="325"/>
      <c r="BI59" s="325"/>
      <c r="BJ59" s="325"/>
      <c r="BK59" s="325"/>
      <c r="BL59" s="325"/>
      <c r="BM59" s="325"/>
      <c r="BN59" s="325"/>
      <c r="BO59" s="325"/>
      <c r="BP59" s="325"/>
      <c r="BQ59" s="325"/>
      <c r="BR59" s="325"/>
      <c r="BS59" s="325"/>
      <c r="BT59" s="325"/>
      <c r="BU59" s="325"/>
      <c r="BV59" s="325"/>
      <c r="BW59" s="325"/>
      <c r="BX59" s="325"/>
      <c r="BY59" s="325"/>
      <c r="BZ59" s="325"/>
      <c r="CA59" s="325"/>
      <c r="CB59" s="325"/>
      <c r="CC59" s="325"/>
      <c r="CD59" s="325"/>
      <c r="CE59" s="325"/>
      <c r="CF59" s="325"/>
      <c r="CG59" s="325"/>
      <c r="CH59" s="325"/>
      <c r="CI59" s="325"/>
      <c r="CJ59" s="325"/>
      <c r="CK59" s="325"/>
      <c r="CL59" s="325"/>
      <c r="CM59" s="325"/>
      <c r="CN59" s="325"/>
      <c r="CO59" s="325"/>
      <c r="CP59" s="325"/>
      <c r="CQ59" s="325"/>
      <c r="CR59" s="325"/>
      <c r="CS59" s="325"/>
      <c r="CT59" s="325"/>
      <c r="CU59" s="325"/>
      <c r="CV59" s="325"/>
      <c r="CW59" s="325"/>
      <c r="CX59" s="325"/>
      <c r="CY59" s="325"/>
      <c r="CZ59" s="325"/>
      <c r="DA59" s="325"/>
      <c r="DB59" s="325"/>
    </row>
    <row r="60" spans="1:106" ht="28.5" customHeight="1" x14ac:dyDescent="0.3">
      <c r="A60" s="40"/>
      <c r="B60" s="40"/>
      <c r="C60" s="40"/>
      <c r="D60" s="325" t="s">
        <v>322</v>
      </c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5"/>
      <c r="AA60" s="325"/>
      <c r="AB60" s="325"/>
      <c r="AC60" s="325"/>
      <c r="AD60" s="325"/>
      <c r="AE60" s="325"/>
      <c r="AF60" s="325"/>
      <c r="AG60" s="325"/>
      <c r="AH60" s="325"/>
      <c r="AI60" s="325"/>
      <c r="AJ60" s="325"/>
      <c r="AK60" s="325"/>
      <c r="AL60" s="325"/>
      <c r="AM60" s="325"/>
      <c r="AN60" s="325"/>
      <c r="AO60" s="325"/>
      <c r="AP60" s="325"/>
      <c r="AQ60" s="325"/>
      <c r="AR60" s="325"/>
      <c r="AS60" s="325"/>
      <c r="AT60" s="325"/>
      <c r="AU60" s="325"/>
      <c r="AV60" s="325"/>
      <c r="AW60" s="325"/>
      <c r="AX60" s="325"/>
      <c r="AY60" s="325"/>
      <c r="AZ60" s="325"/>
      <c r="BA60" s="325"/>
      <c r="BB60" s="325"/>
      <c r="BC60" s="325"/>
      <c r="BD60" s="325"/>
      <c r="BE60" s="325"/>
      <c r="BF60" s="325"/>
      <c r="BG60" s="325"/>
      <c r="BH60" s="325"/>
      <c r="BI60" s="325"/>
      <c r="BJ60" s="325"/>
      <c r="BK60" s="325"/>
      <c r="BL60" s="325"/>
      <c r="BM60" s="325"/>
      <c r="BN60" s="325"/>
      <c r="BO60" s="325"/>
      <c r="BP60" s="325"/>
      <c r="BQ60" s="325"/>
      <c r="BR60" s="325"/>
      <c r="BS60" s="325"/>
      <c r="BT60" s="325"/>
      <c r="BU60" s="325"/>
      <c r="BV60" s="325"/>
      <c r="BW60" s="325"/>
      <c r="BX60" s="325"/>
      <c r="BY60" s="325"/>
      <c r="BZ60" s="325"/>
      <c r="CA60" s="325"/>
      <c r="CB60" s="325"/>
      <c r="CC60" s="325"/>
      <c r="CD60" s="325"/>
      <c r="CE60" s="325"/>
      <c r="CF60" s="325"/>
      <c r="CG60" s="325"/>
      <c r="CH60" s="325"/>
      <c r="CI60" s="325"/>
      <c r="CJ60" s="325"/>
      <c r="CK60" s="325"/>
      <c r="CL60" s="325"/>
      <c r="CM60" s="325"/>
      <c r="CN60" s="325"/>
      <c r="CO60" s="325"/>
      <c r="CP60" s="325"/>
      <c r="CQ60" s="325"/>
      <c r="CR60" s="325"/>
      <c r="CS60" s="325"/>
      <c r="CT60" s="325"/>
      <c r="CU60" s="325"/>
      <c r="CV60" s="325"/>
      <c r="CW60" s="325"/>
      <c r="CX60" s="325"/>
      <c r="CY60" s="325"/>
      <c r="CZ60" s="325"/>
      <c r="DA60" s="325"/>
      <c r="DB60" s="325"/>
    </row>
    <row r="61" spans="1:106" ht="15.6" x14ac:dyDescent="0.3">
      <c r="A61" s="40"/>
      <c r="B61" s="40"/>
      <c r="C61" s="40"/>
      <c r="D61" s="325" t="s">
        <v>323</v>
      </c>
      <c r="E61" s="325"/>
      <c r="F61" s="325"/>
      <c r="G61" s="325"/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Z61" s="325"/>
      <c r="AA61" s="325"/>
      <c r="AB61" s="325"/>
      <c r="AC61" s="325"/>
      <c r="AD61" s="325"/>
      <c r="AE61" s="325"/>
      <c r="AF61" s="325"/>
      <c r="AG61" s="325"/>
      <c r="AH61" s="325"/>
      <c r="AI61" s="325"/>
      <c r="AJ61" s="325"/>
      <c r="AK61" s="325"/>
      <c r="AL61" s="325"/>
      <c r="AM61" s="325"/>
      <c r="AN61" s="325"/>
      <c r="AO61" s="325"/>
      <c r="AP61" s="325"/>
      <c r="AQ61" s="325"/>
      <c r="AR61" s="325"/>
      <c r="AS61" s="325"/>
      <c r="AT61" s="325"/>
      <c r="AU61" s="325"/>
      <c r="AV61" s="325"/>
      <c r="AW61" s="325"/>
      <c r="AX61" s="325"/>
      <c r="AY61" s="325"/>
      <c r="AZ61" s="325"/>
      <c r="BA61" s="325"/>
      <c r="BB61" s="325"/>
      <c r="BC61" s="325"/>
      <c r="BD61" s="325"/>
      <c r="BE61" s="325"/>
      <c r="BF61" s="325"/>
      <c r="BG61" s="325"/>
      <c r="BH61" s="325"/>
      <c r="BI61" s="325"/>
      <c r="BJ61" s="325"/>
      <c r="BK61" s="325"/>
      <c r="BL61" s="325"/>
      <c r="BM61" s="325"/>
      <c r="BN61" s="325"/>
      <c r="BO61" s="325"/>
      <c r="BP61" s="325"/>
      <c r="BQ61" s="325"/>
      <c r="BR61" s="325"/>
      <c r="BS61" s="325"/>
      <c r="BT61" s="325"/>
      <c r="BU61" s="325"/>
      <c r="BV61" s="325"/>
      <c r="BW61" s="325"/>
      <c r="BX61" s="325"/>
      <c r="BY61" s="325"/>
      <c r="BZ61" s="325"/>
      <c r="CA61" s="325"/>
      <c r="CB61" s="325"/>
      <c r="CC61" s="325"/>
      <c r="CD61" s="325"/>
      <c r="CE61" s="325"/>
      <c r="CF61" s="325"/>
      <c r="CG61" s="325"/>
      <c r="CH61" s="325"/>
      <c r="CI61" s="325"/>
      <c r="CJ61" s="325"/>
      <c r="CK61" s="325"/>
      <c r="CL61" s="325"/>
      <c r="CM61" s="325"/>
      <c r="CN61" s="325"/>
      <c r="CO61" s="325"/>
      <c r="CP61" s="325"/>
      <c r="CQ61" s="325"/>
      <c r="CR61" s="325"/>
      <c r="CS61" s="325"/>
      <c r="CT61" s="325"/>
      <c r="CU61" s="325"/>
      <c r="CV61" s="325"/>
      <c r="CW61" s="325"/>
      <c r="CX61" s="325"/>
      <c r="CY61" s="325"/>
      <c r="CZ61" s="325"/>
      <c r="DA61" s="325"/>
      <c r="DB61" s="325"/>
    </row>
    <row r="62" spans="1:106" ht="15.6" x14ac:dyDescent="0.3">
      <c r="A62" s="40"/>
      <c r="B62" s="40"/>
      <c r="C62" s="40"/>
      <c r="D62" s="325" t="s">
        <v>324</v>
      </c>
      <c r="E62" s="325"/>
      <c r="F62" s="325"/>
      <c r="G62" s="325"/>
      <c r="H62" s="325"/>
      <c r="I62" s="325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5"/>
      <c r="AA62" s="325"/>
      <c r="AB62" s="325"/>
      <c r="AC62" s="325"/>
      <c r="AD62" s="325"/>
      <c r="AE62" s="325"/>
      <c r="AF62" s="325"/>
      <c r="AG62" s="325"/>
      <c r="AH62" s="325"/>
      <c r="AI62" s="325"/>
      <c r="AJ62" s="325"/>
      <c r="AK62" s="325"/>
      <c r="AL62" s="325"/>
      <c r="AM62" s="325"/>
      <c r="AN62" s="325"/>
      <c r="AO62" s="325"/>
      <c r="AP62" s="325"/>
      <c r="AQ62" s="325"/>
      <c r="AR62" s="325"/>
      <c r="AS62" s="325"/>
      <c r="AT62" s="325"/>
      <c r="AU62" s="325"/>
      <c r="AV62" s="325"/>
      <c r="AW62" s="325"/>
      <c r="AX62" s="325"/>
      <c r="AY62" s="325"/>
      <c r="AZ62" s="325"/>
      <c r="BA62" s="325"/>
      <c r="BB62" s="325"/>
      <c r="BC62" s="325"/>
      <c r="BD62" s="325"/>
      <c r="BE62" s="325"/>
      <c r="BF62" s="325"/>
      <c r="BG62" s="325"/>
      <c r="BH62" s="325"/>
      <c r="BI62" s="325"/>
      <c r="BJ62" s="325"/>
      <c r="BK62" s="325"/>
      <c r="BL62" s="325"/>
      <c r="BM62" s="325"/>
      <c r="BN62" s="325"/>
      <c r="BO62" s="325"/>
      <c r="BP62" s="325"/>
      <c r="BQ62" s="325"/>
      <c r="BR62" s="325"/>
      <c r="BS62" s="325"/>
      <c r="BT62" s="325"/>
      <c r="BU62" s="325"/>
      <c r="BV62" s="325"/>
      <c r="BW62" s="325"/>
      <c r="BX62" s="325"/>
      <c r="BY62" s="325"/>
      <c r="BZ62" s="325"/>
      <c r="CA62" s="325"/>
      <c r="CB62" s="325"/>
      <c r="CC62" s="325"/>
      <c r="CD62" s="325"/>
      <c r="CE62" s="325"/>
      <c r="CF62" s="325"/>
      <c r="CG62" s="325"/>
      <c r="CH62" s="325"/>
      <c r="CI62" s="325"/>
      <c r="CJ62" s="325"/>
      <c r="CK62" s="325"/>
      <c r="CL62" s="325"/>
      <c r="CM62" s="325"/>
      <c r="CN62" s="325"/>
      <c r="CO62" s="325"/>
      <c r="CP62" s="325"/>
      <c r="CQ62" s="325"/>
      <c r="CR62" s="325"/>
      <c r="CS62" s="325"/>
      <c r="CT62" s="325"/>
      <c r="CU62" s="325"/>
      <c r="CV62" s="325"/>
      <c r="CW62" s="325"/>
      <c r="CX62" s="325"/>
      <c r="CY62" s="325"/>
      <c r="CZ62" s="325"/>
      <c r="DA62" s="325"/>
      <c r="DB62" s="325"/>
    </row>
    <row r="63" spans="1:106" ht="15.6" x14ac:dyDescent="0.3">
      <c r="A63" s="40"/>
      <c r="B63" s="40"/>
      <c r="C63" s="40"/>
      <c r="D63" s="325" t="s">
        <v>325</v>
      </c>
      <c r="E63" s="325"/>
      <c r="F63" s="325"/>
      <c r="G63" s="325"/>
      <c r="H63" s="325"/>
      <c r="I63" s="325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Z63" s="325"/>
      <c r="AA63" s="325"/>
      <c r="AB63" s="325"/>
      <c r="AC63" s="325"/>
      <c r="AD63" s="325"/>
      <c r="AE63" s="325"/>
      <c r="AF63" s="325"/>
      <c r="AG63" s="325"/>
      <c r="AH63" s="325"/>
      <c r="AI63" s="325"/>
      <c r="AJ63" s="325"/>
      <c r="AK63" s="325"/>
      <c r="AL63" s="325"/>
      <c r="AM63" s="325"/>
      <c r="AN63" s="325"/>
      <c r="AO63" s="325"/>
      <c r="AP63" s="325"/>
      <c r="AQ63" s="325"/>
      <c r="AR63" s="325"/>
      <c r="AS63" s="325"/>
      <c r="AT63" s="325"/>
      <c r="AU63" s="325"/>
      <c r="AV63" s="325"/>
      <c r="AW63" s="325"/>
      <c r="AX63" s="325"/>
      <c r="AY63" s="325"/>
      <c r="AZ63" s="325"/>
      <c r="BA63" s="325"/>
      <c r="BB63" s="325"/>
      <c r="BC63" s="325"/>
      <c r="BD63" s="325"/>
      <c r="BE63" s="325"/>
      <c r="BF63" s="325"/>
      <c r="BG63" s="325"/>
      <c r="BH63" s="325"/>
      <c r="BI63" s="325"/>
      <c r="BJ63" s="325"/>
      <c r="BK63" s="325"/>
      <c r="BL63" s="325"/>
      <c r="BM63" s="325"/>
      <c r="BN63" s="325"/>
      <c r="BO63" s="325"/>
      <c r="BP63" s="325"/>
      <c r="BQ63" s="325"/>
      <c r="BR63" s="325"/>
      <c r="BS63" s="325"/>
      <c r="BT63" s="325"/>
      <c r="BU63" s="325"/>
      <c r="BV63" s="325"/>
      <c r="BW63" s="325"/>
      <c r="BX63" s="325"/>
      <c r="BY63" s="325"/>
      <c r="BZ63" s="325"/>
      <c r="CA63" s="325"/>
      <c r="CB63" s="325"/>
      <c r="CC63" s="325"/>
      <c r="CD63" s="325"/>
      <c r="CE63" s="325"/>
      <c r="CF63" s="325"/>
      <c r="CG63" s="325"/>
      <c r="CH63" s="325"/>
      <c r="CI63" s="325"/>
      <c r="CJ63" s="325"/>
      <c r="CK63" s="325"/>
      <c r="CL63" s="325"/>
      <c r="CM63" s="325"/>
      <c r="CN63" s="325"/>
      <c r="CO63" s="325"/>
      <c r="CP63" s="325"/>
      <c r="CQ63" s="325"/>
      <c r="CR63" s="325"/>
      <c r="CS63" s="325"/>
      <c r="CT63" s="325"/>
      <c r="CU63" s="325"/>
      <c r="CV63" s="325"/>
      <c r="CW63" s="325"/>
      <c r="CX63" s="325"/>
      <c r="CY63" s="325"/>
      <c r="CZ63" s="325"/>
      <c r="DA63" s="325"/>
      <c r="DB63" s="325"/>
    </row>
    <row r="64" spans="1:106" ht="15.6" x14ac:dyDescent="0.3">
      <c r="A64" s="40"/>
      <c r="B64" s="40"/>
      <c r="C64" s="40"/>
      <c r="D64" s="325" t="s">
        <v>326</v>
      </c>
      <c r="E64" s="325"/>
      <c r="F64" s="325"/>
      <c r="G64" s="325"/>
      <c r="H64" s="325"/>
      <c r="I64" s="325"/>
      <c r="J64" s="325"/>
      <c r="K64" s="325"/>
      <c r="L64" s="325"/>
      <c r="M64" s="325"/>
      <c r="N64" s="325"/>
      <c r="O64" s="325"/>
      <c r="P64" s="325"/>
      <c r="Q64" s="325"/>
      <c r="R64" s="325"/>
      <c r="S64" s="325"/>
      <c r="T64" s="325"/>
      <c r="U64" s="325"/>
      <c r="V64" s="325"/>
      <c r="W64" s="325"/>
      <c r="X64" s="325"/>
      <c r="Y64" s="325"/>
      <c r="Z64" s="325"/>
      <c r="AA64" s="325"/>
      <c r="AB64" s="325"/>
      <c r="AC64" s="325"/>
      <c r="AD64" s="325"/>
      <c r="AE64" s="325"/>
      <c r="AF64" s="325"/>
      <c r="AG64" s="325"/>
      <c r="AH64" s="325"/>
      <c r="AI64" s="325"/>
      <c r="AJ64" s="325"/>
      <c r="AK64" s="325"/>
      <c r="AL64" s="325"/>
      <c r="AM64" s="325"/>
      <c r="AN64" s="325"/>
      <c r="AO64" s="325"/>
      <c r="AP64" s="325"/>
      <c r="AQ64" s="325"/>
      <c r="AR64" s="325"/>
      <c r="AS64" s="325"/>
      <c r="AT64" s="325"/>
      <c r="AU64" s="325"/>
      <c r="AV64" s="325"/>
      <c r="AW64" s="325"/>
      <c r="AX64" s="325"/>
      <c r="AY64" s="325"/>
      <c r="AZ64" s="325"/>
      <c r="BA64" s="325"/>
      <c r="BB64" s="325"/>
      <c r="BC64" s="325"/>
      <c r="BD64" s="325"/>
      <c r="BE64" s="325"/>
      <c r="BF64" s="325"/>
      <c r="BG64" s="325"/>
      <c r="BH64" s="325"/>
      <c r="BI64" s="325"/>
      <c r="BJ64" s="325"/>
      <c r="BK64" s="325"/>
      <c r="BL64" s="325"/>
      <c r="BM64" s="325"/>
      <c r="BN64" s="325"/>
      <c r="BO64" s="325"/>
      <c r="BP64" s="325"/>
      <c r="BQ64" s="325"/>
      <c r="BR64" s="325"/>
      <c r="BS64" s="325"/>
      <c r="BT64" s="325"/>
      <c r="BU64" s="325"/>
      <c r="BV64" s="325"/>
      <c r="BW64" s="325"/>
      <c r="BX64" s="325"/>
      <c r="BY64" s="325"/>
      <c r="BZ64" s="325"/>
      <c r="CA64" s="325"/>
      <c r="CB64" s="325"/>
      <c r="CC64" s="325"/>
      <c r="CD64" s="325"/>
      <c r="CE64" s="325"/>
      <c r="CF64" s="325"/>
      <c r="CG64" s="325"/>
      <c r="CH64" s="325"/>
      <c r="CI64" s="325"/>
      <c r="CJ64" s="325"/>
      <c r="CK64" s="325"/>
      <c r="CL64" s="325"/>
      <c r="CM64" s="325"/>
      <c r="CN64" s="325"/>
      <c r="CO64" s="325"/>
      <c r="CP64" s="325"/>
      <c r="CQ64" s="325"/>
      <c r="CR64" s="325"/>
      <c r="CS64" s="325"/>
      <c r="CT64" s="325"/>
      <c r="CU64" s="325"/>
      <c r="CV64" s="325"/>
      <c r="CW64" s="325"/>
      <c r="CX64" s="325"/>
      <c r="CY64" s="325"/>
      <c r="CZ64" s="325"/>
      <c r="DA64" s="325"/>
      <c r="DB64" s="325"/>
    </row>
    <row r="65" spans="1:106" ht="15.6" x14ac:dyDescent="0.3">
      <c r="A65" s="40"/>
      <c r="B65" s="40"/>
      <c r="C65" s="40"/>
      <c r="D65" s="325" t="s">
        <v>327</v>
      </c>
      <c r="E65" s="325"/>
      <c r="F65" s="325"/>
      <c r="G65" s="325"/>
      <c r="H65" s="325"/>
      <c r="I65" s="325"/>
      <c r="J65" s="325"/>
      <c r="K65" s="325"/>
      <c r="L65" s="325"/>
      <c r="M65" s="325"/>
      <c r="N65" s="325"/>
      <c r="O65" s="325"/>
      <c r="P65" s="325"/>
      <c r="Q65" s="325"/>
      <c r="R65" s="325"/>
      <c r="S65" s="325"/>
      <c r="T65" s="325"/>
      <c r="U65" s="325"/>
      <c r="V65" s="325"/>
      <c r="W65" s="325"/>
      <c r="X65" s="325"/>
      <c r="Y65" s="325"/>
      <c r="Z65" s="325"/>
      <c r="AA65" s="325"/>
      <c r="AB65" s="325"/>
      <c r="AC65" s="325"/>
      <c r="AD65" s="325"/>
      <c r="AE65" s="325"/>
      <c r="AF65" s="325"/>
      <c r="AG65" s="325"/>
      <c r="AH65" s="325"/>
      <c r="AI65" s="325"/>
      <c r="AJ65" s="325"/>
      <c r="AK65" s="325"/>
      <c r="AL65" s="325"/>
      <c r="AM65" s="325"/>
      <c r="AN65" s="325"/>
      <c r="AO65" s="325"/>
      <c r="AP65" s="325"/>
      <c r="AQ65" s="325"/>
      <c r="AR65" s="325"/>
      <c r="AS65" s="325"/>
      <c r="AT65" s="325"/>
      <c r="AU65" s="325"/>
      <c r="AV65" s="325"/>
      <c r="AW65" s="325"/>
      <c r="AX65" s="325"/>
      <c r="AY65" s="325"/>
      <c r="AZ65" s="325"/>
      <c r="BA65" s="325"/>
      <c r="BB65" s="325"/>
      <c r="BC65" s="325"/>
      <c r="BD65" s="325"/>
      <c r="BE65" s="325"/>
      <c r="BF65" s="325"/>
      <c r="BG65" s="325"/>
      <c r="BH65" s="325"/>
      <c r="BI65" s="325"/>
      <c r="BJ65" s="325"/>
      <c r="BK65" s="325"/>
      <c r="BL65" s="325"/>
      <c r="BM65" s="325"/>
      <c r="BN65" s="325"/>
      <c r="BO65" s="325"/>
      <c r="BP65" s="325"/>
      <c r="BQ65" s="325"/>
      <c r="BR65" s="325"/>
      <c r="BS65" s="325"/>
      <c r="BT65" s="325"/>
      <c r="BU65" s="325"/>
      <c r="BV65" s="325"/>
      <c r="BW65" s="325"/>
      <c r="BX65" s="325"/>
      <c r="BY65" s="325"/>
      <c r="BZ65" s="325"/>
      <c r="CA65" s="325"/>
      <c r="CB65" s="325"/>
      <c r="CC65" s="325"/>
      <c r="CD65" s="325"/>
      <c r="CE65" s="325"/>
      <c r="CF65" s="325"/>
      <c r="CG65" s="325"/>
      <c r="CH65" s="325"/>
      <c r="CI65" s="325"/>
      <c r="CJ65" s="325"/>
      <c r="CK65" s="325"/>
      <c r="CL65" s="325"/>
      <c r="CM65" s="325"/>
      <c r="CN65" s="325"/>
      <c r="CO65" s="325"/>
      <c r="CP65" s="325"/>
      <c r="CQ65" s="325"/>
      <c r="CR65" s="325"/>
      <c r="CS65" s="325"/>
      <c r="CT65" s="325"/>
      <c r="CU65" s="325"/>
      <c r="CV65" s="325"/>
      <c r="CW65" s="325"/>
      <c r="CX65" s="325"/>
      <c r="CY65" s="325"/>
      <c r="CZ65" s="325"/>
      <c r="DA65" s="325"/>
      <c r="DB65" s="325"/>
    </row>
    <row r="66" spans="1:106" ht="15.6" x14ac:dyDescent="0.3">
      <c r="A66" s="40"/>
      <c r="B66" s="40"/>
      <c r="C66" s="40"/>
      <c r="D66" s="325" t="s">
        <v>328</v>
      </c>
      <c r="E66" s="325"/>
      <c r="F66" s="325"/>
      <c r="G66" s="325"/>
      <c r="H66" s="325"/>
      <c r="I66" s="325"/>
      <c r="J66" s="325"/>
      <c r="K66" s="325"/>
      <c r="L66" s="325"/>
      <c r="M66" s="325"/>
      <c r="N66" s="325"/>
      <c r="O66" s="325"/>
      <c r="P66" s="325"/>
      <c r="Q66" s="325"/>
      <c r="R66" s="325"/>
      <c r="S66" s="325"/>
      <c r="T66" s="325"/>
      <c r="U66" s="325"/>
      <c r="V66" s="325"/>
      <c r="W66" s="325"/>
      <c r="X66" s="325"/>
      <c r="Y66" s="325"/>
      <c r="Z66" s="325"/>
      <c r="AA66" s="325"/>
      <c r="AB66" s="325"/>
      <c r="AC66" s="325"/>
      <c r="AD66" s="325"/>
      <c r="AE66" s="325"/>
      <c r="AF66" s="325"/>
      <c r="AG66" s="325"/>
      <c r="AH66" s="325"/>
      <c r="AI66" s="325"/>
      <c r="AJ66" s="325"/>
      <c r="AK66" s="325"/>
      <c r="AL66" s="325"/>
      <c r="AM66" s="325"/>
      <c r="AN66" s="325"/>
      <c r="AO66" s="325"/>
      <c r="AP66" s="325"/>
      <c r="AQ66" s="325"/>
      <c r="AR66" s="325"/>
      <c r="AS66" s="325"/>
      <c r="AT66" s="325"/>
      <c r="AU66" s="325"/>
      <c r="AV66" s="325"/>
      <c r="AW66" s="325"/>
      <c r="AX66" s="325"/>
      <c r="AY66" s="325"/>
      <c r="AZ66" s="325"/>
      <c r="BA66" s="325"/>
      <c r="BB66" s="325"/>
      <c r="BC66" s="325"/>
      <c r="BD66" s="325"/>
      <c r="BE66" s="325"/>
      <c r="BF66" s="325"/>
      <c r="BG66" s="325"/>
      <c r="BH66" s="325"/>
      <c r="BI66" s="325"/>
      <c r="BJ66" s="325"/>
      <c r="BK66" s="325"/>
      <c r="BL66" s="325"/>
      <c r="BM66" s="325"/>
      <c r="BN66" s="325"/>
      <c r="BO66" s="325"/>
      <c r="BP66" s="325"/>
      <c r="BQ66" s="325"/>
      <c r="BR66" s="325"/>
      <c r="BS66" s="325"/>
      <c r="BT66" s="325"/>
      <c r="BU66" s="325"/>
      <c r="BV66" s="325"/>
      <c r="BW66" s="325"/>
      <c r="BX66" s="325"/>
      <c r="BY66" s="325"/>
      <c r="BZ66" s="325"/>
      <c r="CA66" s="325"/>
      <c r="CB66" s="325"/>
      <c r="CC66" s="325"/>
      <c r="CD66" s="325"/>
      <c r="CE66" s="325"/>
      <c r="CF66" s="325"/>
      <c r="CG66" s="325"/>
      <c r="CH66" s="325"/>
      <c r="CI66" s="325"/>
      <c r="CJ66" s="325"/>
      <c r="CK66" s="325"/>
      <c r="CL66" s="325"/>
      <c r="CM66" s="325"/>
      <c r="CN66" s="325"/>
      <c r="CO66" s="325"/>
      <c r="CP66" s="325"/>
      <c r="CQ66" s="325"/>
      <c r="CR66" s="325"/>
      <c r="CS66" s="325"/>
      <c r="CT66" s="325"/>
      <c r="CU66" s="325"/>
      <c r="CV66" s="325"/>
      <c r="CW66" s="325"/>
      <c r="CX66" s="325"/>
      <c r="CY66" s="325"/>
      <c r="CZ66" s="325"/>
      <c r="DA66" s="325"/>
      <c r="DB66" s="325"/>
    </row>
    <row r="67" spans="1:106" ht="15.6" x14ac:dyDescent="0.3">
      <c r="A67" s="40"/>
      <c r="B67" s="40"/>
      <c r="C67" s="40"/>
      <c r="D67" s="325" t="s">
        <v>329</v>
      </c>
      <c r="E67" s="325"/>
      <c r="F67" s="325"/>
      <c r="G67" s="325"/>
      <c r="H67" s="325"/>
      <c r="I67" s="325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5"/>
      <c r="AA67" s="325"/>
      <c r="AB67" s="325"/>
      <c r="AC67" s="325"/>
      <c r="AD67" s="325"/>
      <c r="AE67" s="325"/>
      <c r="AF67" s="325"/>
      <c r="AG67" s="325"/>
      <c r="AH67" s="325"/>
      <c r="AI67" s="325"/>
      <c r="AJ67" s="325"/>
      <c r="AK67" s="325"/>
      <c r="AL67" s="325"/>
      <c r="AM67" s="325"/>
      <c r="AN67" s="325"/>
      <c r="AO67" s="325"/>
      <c r="AP67" s="325"/>
      <c r="AQ67" s="325"/>
      <c r="AR67" s="325"/>
      <c r="AS67" s="325"/>
      <c r="AT67" s="325"/>
      <c r="AU67" s="325"/>
      <c r="AV67" s="325"/>
      <c r="AW67" s="325"/>
      <c r="AX67" s="325"/>
      <c r="AY67" s="325"/>
      <c r="AZ67" s="325"/>
      <c r="BA67" s="325"/>
      <c r="BB67" s="325"/>
      <c r="BC67" s="325"/>
      <c r="BD67" s="325"/>
      <c r="BE67" s="325"/>
      <c r="BF67" s="325"/>
      <c r="BG67" s="325"/>
      <c r="BH67" s="325"/>
      <c r="BI67" s="325"/>
      <c r="BJ67" s="325"/>
      <c r="BK67" s="325"/>
      <c r="BL67" s="325"/>
      <c r="BM67" s="325"/>
      <c r="BN67" s="325"/>
      <c r="BO67" s="325"/>
      <c r="BP67" s="325"/>
      <c r="BQ67" s="325"/>
      <c r="BR67" s="325"/>
      <c r="BS67" s="325"/>
      <c r="BT67" s="325"/>
      <c r="BU67" s="325"/>
      <c r="BV67" s="325"/>
      <c r="BW67" s="325"/>
      <c r="BX67" s="325"/>
      <c r="BY67" s="325"/>
      <c r="BZ67" s="325"/>
      <c r="CA67" s="325"/>
      <c r="CB67" s="325"/>
      <c r="CC67" s="325"/>
      <c r="CD67" s="325"/>
      <c r="CE67" s="325"/>
      <c r="CF67" s="325"/>
      <c r="CG67" s="325"/>
      <c r="CH67" s="325"/>
      <c r="CI67" s="325"/>
      <c r="CJ67" s="325"/>
      <c r="CK67" s="325"/>
      <c r="CL67" s="325"/>
      <c r="CM67" s="325"/>
      <c r="CN67" s="325"/>
      <c r="CO67" s="325"/>
      <c r="CP67" s="325"/>
      <c r="CQ67" s="325"/>
      <c r="CR67" s="325"/>
      <c r="CS67" s="325"/>
      <c r="CT67" s="325"/>
      <c r="CU67" s="325"/>
      <c r="CV67" s="325"/>
      <c r="CW67" s="325"/>
      <c r="CX67" s="325"/>
      <c r="CY67" s="325"/>
      <c r="CZ67" s="325"/>
      <c r="DA67" s="325"/>
      <c r="DB67" s="325"/>
    </row>
    <row r="68" spans="1:106" ht="15.6" x14ac:dyDescent="0.3">
      <c r="A68" s="40"/>
      <c r="B68" s="40"/>
      <c r="C68" s="40"/>
      <c r="D68" s="325" t="s">
        <v>330</v>
      </c>
      <c r="E68" s="325"/>
      <c r="F68" s="325"/>
      <c r="G68" s="325"/>
      <c r="H68" s="325"/>
      <c r="I68" s="325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325"/>
      <c r="U68" s="325"/>
      <c r="V68" s="325"/>
      <c r="W68" s="325"/>
      <c r="X68" s="325"/>
      <c r="Y68" s="325"/>
      <c r="Z68" s="325"/>
      <c r="AA68" s="325"/>
      <c r="AB68" s="325"/>
      <c r="AC68" s="325"/>
      <c r="AD68" s="325"/>
      <c r="AE68" s="325"/>
      <c r="AF68" s="325"/>
      <c r="AG68" s="325"/>
      <c r="AH68" s="325"/>
      <c r="AI68" s="325"/>
      <c r="AJ68" s="325"/>
      <c r="AK68" s="325"/>
      <c r="AL68" s="325"/>
      <c r="AM68" s="325"/>
      <c r="AN68" s="325"/>
      <c r="AO68" s="325"/>
      <c r="AP68" s="325"/>
      <c r="AQ68" s="325"/>
      <c r="AR68" s="325"/>
      <c r="AS68" s="325"/>
      <c r="AT68" s="325"/>
      <c r="AU68" s="325"/>
      <c r="AV68" s="325"/>
      <c r="AW68" s="325"/>
      <c r="AX68" s="325"/>
      <c r="AY68" s="325"/>
      <c r="AZ68" s="325"/>
      <c r="BA68" s="325"/>
      <c r="BB68" s="325"/>
      <c r="BC68" s="325"/>
      <c r="BD68" s="325"/>
      <c r="BE68" s="325"/>
      <c r="BF68" s="325"/>
      <c r="BG68" s="325"/>
      <c r="BH68" s="325"/>
      <c r="BI68" s="325"/>
      <c r="BJ68" s="325"/>
      <c r="BK68" s="325"/>
      <c r="BL68" s="325"/>
      <c r="BM68" s="325"/>
      <c r="BN68" s="325"/>
      <c r="BO68" s="325"/>
      <c r="BP68" s="325"/>
      <c r="BQ68" s="325"/>
      <c r="BR68" s="325"/>
      <c r="BS68" s="325"/>
      <c r="BT68" s="325"/>
      <c r="BU68" s="325"/>
      <c r="BV68" s="325"/>
      <c r="BW68" s="325"/>
      <c r="BX68" s="325"/>
      <c r="BY68" s="325"/>
      <c r="BZ68" s="325"/>
      <c r="CA68" s="325"/>
      <c r="CB68" s="325"/>
      <c r="CC68" s="325"/>
      <c r="CD68" s="325"/>
      <c r="CE68" s="325"/>
      <c r="CF68" s="325"/>
      <c r="CG68" s="325"/>
      <c r="CH68" s="325"/>
      <c r="CI68" s="325"/>
      <c r="CJ68" s="325"/>
      <c r="CK68" s="325"/>
      <c r="CL68" s="325"/>
      <c r="CM68" s="325"/>
      <c r="CN68" s="325"/>
      <c r="CO68" s="325"/>
      <c r="CP68" s="325"/>
      <c r="CQ68" s="325"/>
      <c r="CR68" s="325"/>
      <c r="CS68" s="325"/>
      <c r="CT68" s="325"/>
      <c r="CU68" s="325"/>
      <c r="CV68" s="325"/>
      <c r="CW68" s="325"/>
      <c r="CX68" s="325"/>
      <c r="CY68" s="325"/>
      <c r="CZ68" s="325"/>
      <c r="DA68" s="325"/>
      <c r="DB68" s="325"/>
    </row>
    <row r="69" spans="1:106" ht="30.75" customHeight="1" x14ac:dyDescent="0.3">
      <c r="A69" s="40"/>
      <c r="B69" s="40"/>
      <c r="C69" s="40"/>
      <c r="D69" s="325" t="s">
        <v>331</v>
      </c>
      <c r="E69" s="325"/>
      <c r="F69" s="325"/>
      <c r="G69" s="325"/>
      <c r="H69" s="325"/>
      <c r="I69" s="325"/>
      <c r="J69" s="325"/>
      <c r="K69" s="325"/>
      <c r="L69" s="325"/>
      <c r="M69" s="325"/>
      <c r="N69" s="325"/>
      <c r="O69" s="325"/>
      <c r="P69" s="325"/>
      <c r="Q69" s="325"/>
      <c r="R69" s="325"/>
      <c r="S69" s="325"/>
      <c r="T69" s="325"/>
      <c r="U69" s="325"/>
      <c r="V69" s="325"/>
      <c r="W69" s="325"/>
      <c r="X69" s="325"/>
      <c r="Y69" s="325"/>
      <c r="Z69" s="325"/>
      <c r="AA69" s="325"/>
      <c r="AB69" s="325"/>
      <c r="AC69" s="325"/>
      <c r="AD69" s="325"/>
      <c r="AE69" s="325"/>
      <c r="AF69" s="325"/>
      <c r="AG69" s="325"/>
      <c r="AH69" s="325"/>
      <c r="AI69" s="325"/>
      <c r="AJ69" s="325"/>
      <c r="AK69" s="325"/>
      <c r="AL69" s="325"/>
      <c r="AM69" s="325"/>
      <c r="AN69" s="325"/>
      <c r="AO69" s="325"/>
      <c r="AP69" s="325"/>
      <c r="AQ69" s="325"/>
      <c r="AR69" s="325"/>
      <c r="AS69" s="325"/>
      <c r="AT69" s="325"/>
      <c r="AU69" s="325"/>
      <c r="AV69" s="325"/>
      <c r="AW69" s="325"/>
      <c r="AX69" s="325"/>
      <c r="AY69" s="325"/>
      <c r="AZ69" s="325"/>
      <c r="BA69" s="325"/>
      <c r="BB69" s="325"/>
      <c r="BC69" s="325"/>
      <c r="BD69" s="325"/>
      <c r="BE69" s="325"/>
      <c r="BF69" s="325"/>
      <c r="BG69" s="325"/>
      <c r="BH69" s="325"/>
      <c r="BI69" s="325"/>
      <c r="BJ69" s="325"/>
      <c r="BK69" s="325"/>
      <c r="BL69" s="325"/>
      <c r="BM69" s="325"/>
      <c r="BN69" s="325"/>
      <c r="BO69" s="325"/>
      <c r="BP69" s="325"/>
      <c r="BQ69" s="325"/>
      <c r="BR69" s="325"/>
      <c r="BS69" s="325"/>
      <c r="BT69" s="325"/>
      <c r="BU69" s="325"/>
      <c r="BV69" s="325"/>
      <c r="BW69" s="325"/>
      <c r="BX69" s="325"/>
      <c r="BY69" s="325"/>
      <c r="BZ69" s="325"/>
      <c r="CA69" s="325"/>
      <c r="CB69" s="325"/>
      <c r="CC69" s="325"/>
      <c r="CD69" s="325"/>
      <c r="CE69" s="325"/>
      <c r="CF69" s="325"/>
      <c r="CG69" s="325"/>
      <c r="CH69" s="325"/>
      <c r="CI69" s="325"/>
      <c r="CJ69" s="325"/>
      <c r="CK69" s="325"/>
      <c r="CL69" s="325"/>
      <c r="CM69" s="325"/>
      <c r="CN69" s="325"/>
      <c r="CO69" s="325"/>
      <c r="CP69" s="325"/>
      <c r="CQ69" s="325"/>
      <c r="CR69" s="325"/>
      <c r="CS69" s="325"/>
      <c r="CT69" s="325"/>
      <c r="CU69" s="325"/>
      <c r="CV69" s="325"/>
      <c r="CW69" s="325"/>
      <c r="CX69" s="325"/>
      <c r="CY69" s="325"/>
      <c r="CZ69" s="325"/>
      <c r="DA69" s="325"/>
      <c r="DB69" s="325"/>
    </row>
    <row r="70" spans="1:106" ht="15.6" x14ac:dyDescent="0.3">
      <c r="A70" s="40"/>
      <c r="B70" s="40"/>
      <c r="C70" s="40"/>
      <c r="D70" s="325" t="s">
        <v>332</v>
      </c>
      <c r="E70" s="325"/>
      <c r="F70" s="325"/>
      <c r="G70" s="325"/>
      <c r="H70" s="325"/>
      <c r="I70" s="325"/>
      <c r="J70" s="325"/>
      <c r="K70" s="325"/>
      <c r="L70" s="325"/>
      <c r="M70" s="325"/>
      <c r="N70" s="325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Y70" s="325"/>
      <c r="Z70" s="325"/>
      <c r="AA70" s="325"/>
      <c r="AB70" s="325"/>
      <c r="AC70" s="325"/>
      <c r="AD70" s="325"/>
      <c r="AE70" s="325"/>
      <c r="AF70" s="325"/>
      <c r="AG70" s="325"/>
      <c r="AH70" s="325"/>
      <c r="AI70" s="325"/>
      <c r="AJ70" s="325"/>
      <c r="AK70" s="325"/>
      <c r="AL70" s="325"/>
      <c r="AM70" s="325"/>
      <c r="AN70" s="325"/>
      <c r="AO70" s="325"/>
      <c r="AP70" s="325"/>
      <c r="AQ70" s="325"/>
      <c r="AR70" s="325"/>
      <c r="AS70" s="325"/>
      <c r="AT70" s="325"/>
      <c r="AU70" s="325"/>
      <c r="AV70" s="325"/>
      <c r="AW70" s="325"/>
      <c r="AX70" s="325"/>
      <c r="AY70" s="325"/>
      <c r="AZ70" s="325"/>
      <c r="BA70" s="325"/>
      <c r="BB70" s="325"/>
      <c r="BC70" s="325"/>
      <c r="BD70" s="325"/>
      <c r="BE70" s="325"/>
      <c r="BF70" s="325"/>
      <c r="BG70" s="325"/>
      <c r="BH70" s="325"/>
      <c r="BI70" s="325"/>
      <c r="BJ70" s="325"/>
      <c r="BK70" s="325"/>
      <c r="BL70" s="325"/>
      <c r="BM70" s="325"/>
      <c r="BN70" s="325"/>
      <c r="BO70" s="325"/>
      <c r="BP70" s="325"/>
      <c r="BQ70" s="325"/>
      <c r="BR70" s="325"/>
      <c r="BS70" s="325"/>
      <c r="BT70" s="325"/>
      <c r="BU70" s="325"/>
      <c r="BV70" s="325"/>
      <c r="BW70" s="325"/>
      <c r="BX70" s="325"/>
      <c r="BY70" s="325"/>
      <c r="BZ70" s="325"/>
      <c r="CA70" s="325"/>
      <c r="CB70" s="325"/>
      <c r="CC70" s="325"/>
      <c r="CD70" s="325"/>
      <c r="CE70" s="325"/>
      <c r="CF70" s="325"/>
      <c r="CG70" s="325"/>
      <c r="CH70" s="325"/>
      <c r="CI70" s="325"/>
      <c r="CJ70" s="325"/>
      <c r="CK70" s="325"/>
      <c r="CL70" s="325"/>
      <c r="CM70" s="325"/>
      <c r="CN70" s="325"/>
      <c r="CO70" s="325"/>
      <c r="CP70" s="325"/>
      <c r="CQ70" s="325"/>
      <c r="CR70" s="325"/>
      <c r="CS70" s="325"/>
      <c r="CT70" s="325"/>
      <c r="CU70" s="325"/>
      <c r="CV70" s="325"/>
      <c r="CW70" s="325"/>
      <c r="CX70" s="325"/>
      <c r="CY70" s="325"/>
      <c r="CZ70" s="325"/>
      <c r="DA70" s="325"/>
      <c r="DB70" s="325"/>
    </row>
    <row r="71" spans="1:106" ht="32.25" customHeight="1" x14ac:dyDescent="0.3">
      <c r="A71" s="40"/>
      <c r="B71" s="40"/>
      <c r="C71" s="40"/>
      <c r="D71" s="325" t="s">
        <v>333</v>
      </c>
      <c r="E71" s="325"/>
      <c r="F71" s="325"/>
      <c r="G71" s="325"/>
      <c r="H71" s="325"/>
      <c r="I71" s="325"/>
      <c r="J71" s="325"/>
      <c r="K71" s="325"/>
      <c r="L71" s="325"/>
      <c r="M71" s="325"/>
      <c r="N71" s="325"/>
      <c r="O71" s="325"/>
      <c r="P71" s="325"/>
      <c r="Q71" s="325"/>
      <c r="R71" s="325"/>
      <c r="S71" s="325"/>
      <c r="T71" s="325"/>
      <c r="U71" s="325"/>
      <c r="V71" s="325"/>
      <c r="W71" s="325"/>
      <c r="X71" s="325"/>
      <c r="Y71" s="325"/>
      <c r="Z71" s="325"/>
      <c r="AA71" s="325"/>
      <c r="AB71" s="325"/>
      <c r="AC71" s="325"/>
      <c r="AD71" s="325"/>
      <c r="AE71" s="325"/>
      <c r="AF71" s="325"/>
      <c r="AG71" s="325"/>
      <c r="AH71" s="325"/>
      <c r="AI71" s="325"/>
      <c r="AJ71" s="325"/>
      <c r="AK71" s="325"/>
      <c r="AL71" s="325"/>
      <c r="AM71" s="325"/>
      <c r="AN71" s="325"/>
      <c r="AO71" s="325"/>
      <c r="AP71" s="325"/>
      <c r="AQ71" s="325"/>
      <c r="AR71" s="325"/>
      <c r="AS71" s="325"/>
      <c r="AT71" s="325"/>
      <c r="AU71" s="325"/>
      <c r="AV71" s="325"/>
      <c r="AW71" s="325"/>
      <c r="AX71" s="325"/>
      <c r="AY71" s="325"/>
      <c r="AZ71" s="325"/>
      <c r="BA71" s="325"/>
      <c r="BB71" s="325"/>
      <c r="BC71" s="325"/>
      <c r="BD71" s="325"/>
      <c r="BE71" s="325"/>
      <c r="BF71" s="325"/>
      <c r="BG71" s="325"/>
      <c r="BH71" s="325"/>
      <c r="BI71" s="325"/>
      <c r="BJ71" s="325"/>
      <c r="BK71" s="325"/>
      <c r="BL71" s="325"/>
      <c r="BM71" s="325"/>
      <c r="BN71" s="325"/>
      <c r="BO71" s="325"/>
      <c r="BP71" s="325"/>
      <c r="BQ71" s="325"/>
      <c r="BR71" s="325"/>
      <c r="BS71" s="325"/>
      <c r="BT71" s="325"/>
      <c r="BU71" s="325"/>
      <c r="BV71" s="325"/>
      <c r="BW71" s="325"/>
      <c r="BX71" s="325"/>
      <c r="BY71" s="325"/>
      <c r="BZ71" s="325"/>
      <c r="CA71" s="325"/>
      <c r="CB71" s="325"/>
      <c r="CC71" s="325"/>
      <c r="CD71" s="325"/>
      <c r="CE71" s="325"/>
      <c r="CF71" s="325"/>
      <c r="CG71" s="325"/>
      <c r="CH71" s="325"/>
      <c r="CI71" s="325"/>
      <c r="CJ71" s="325"/>
      <c r="CK71" s="325"/>
      <c r="CL71" s="325"/>
      <c r="CM71" s="325"/>
      <c r="CN71" s="325"/>
      <c r="CO71" s="325"/>
      <c r="CP71" s="325"/>
      <c r="CQ71" s="325"/>
      <c r="CR71" s="325"/>
      <c r="CS71" s="325"/>
      <c r="CT71" s="325"/>
      <c r="CU71" s="325"/>
      <c r="CV71" s="325"/>
      <c r="CW71" s="325"/>
      <c r="CX71" s="325"/>
      <c r="CY71" s="325"/>
      <c r="CZ71" s="325"/>
      <c r="DA71" s="325"/>
      <c r="DB71" s="325"/>
    </row>
    <row r="72" spans="1:106" ht="15.6" x14ac:dyDescent="0.3">
      <c r="A72" s="40"/>
      <c r="B72" s="40"/>
      <c r="C72" s="40"/>
      <c r="D72" s="325" t="s">
        <v>334</v>
      </c>
      <c r="E72" s="325"/>
      <c r="F72" s="325"/>
      <c r="G72" s="325"/>
      <c r="H72" s="325"/>
      <c r="I72" s="325"/>
      <c r="J72" s="325"/>
      <c r="K72" s="325"/>
      <c r="L72" s="325"/>
      <c r="M72" s="325"/>
      <c r="N72" s="325"/>
      <c r="O72" s="325"/>
      <c r="P72" s="325"/>
      <c r="Q72" s="325"/>
      <c r="R72" s="325"/>
      <c r="S72" s="325"/>
      <c r="T72" s="325"/>
      <c r="U72" s="325"/>
      <c r="V72" s="325"/>
      <c r="W72" s="325"/>
      <c r="X72" s="325"/>
      <c r="Y72" s="325"/>
      <c r="Z72" s="325"/>
      <c r="AA72" s="325"/>
      <c r="AB72" s="325"/>
      <c r="AC72" s="325"/>
      <c r="AD72" s="325"/>
      <c r="AE72" s="325"/>
      <c r="AF72" s="325"/>
      <c r="AG72" s="325"/>
      <c r="AH72" s="325"/>
      <c r="AI72" s="325"/>
      <c r="AJ72" s="325"/>
      <c r="AK72" s="325"/>
      <c r="AL72" s="325"/>
      <c r="AM72" s="325"/>
      <c r="AN72" s="325"/>
      <c r="AO72" s="325"/>
      <c r="AP72" s="325"/>
      <c r="AQ72" s="325"/>
      <c r="AR72" s="325"/>
      <c r="AS72" s="325"/>
      <c r="AT72" s="325"/>
      <c r="AU72" s="325"/>
      <c r="AV72" s="325"/>
      <c r="AW72" s="325"/>
      <c r="AX72" s="325"/>
      <c r="AY72" s="325"/>
      <c r="AZ72" s="325"/>
      <c r="BA72" s="325"/>
      <c r="BB72" s="325"/>
      <c r="BC72" s="325"/>
      <c r="BD72" s="325"/>
      <c r="BE72" s="325"/>
      <c r="BF72" s="325"/>
      <c r="BG72" s="325"/>
      <c r="BH72" s="325"/>
      <c r="BI72" s="325"/>
      <c r="BJ72" s="325"/>
      <c r="BK72" s="325"/>
      <c r="BL72" s="325"/>
      <c r="BM72" s="325"/>
      <c r="BN72" s="325"/>
      <c r="BO72" s="325"/>
      <c r="BP72" s="325"/>
      <c r="BQ72" s="325"/>
      <c r="BR72" s="325"/>
      <c r="BS72" s="325"/>
      <c r="BT72" s="325"/>
      <c r="BU72" s="325"/>
      <c r="BV72" s="325"/>
      <c r="BW72" s="325"/>
      <c r="BX72" s="325"/>
      <c r="BY72" s="325"/>
      <c r="BZ72" s="325"/>
      <c r="CA72" s="325"/>
      <c r="CB72" s="325"/>
      <c r="CC72" s="325"/>
      <c r="CD72" s="325"/>
      <c r="CE72" s="325"/>
      <c r="CF72" s="325"/>
      <c r="CG72" s="325"/>
      <c r="CH72" s="325"/>
      <c r="CI72" s="325"/>
      <c r="CJ72" s="325"/>
      <c r="CK72" s="325"/>
      <c r="CL72" s="325"/>
      <c r="CM72" s="325"/>
      <c r="CN72" s="325"/>
      <c r="CO72" s="325"/>
      <c r="CP72" s="325"/>
      <c r="CQ72" s="325"/>
      <c r="CR72" s="325"/>
      <c r="CS72" s="325"/>
      <c r="CT72" s="325"/>
      <c r="CU72" s="325"/>
      <c r="CV72" s="325"/>
      <c r="CW72" s="325"/>
      <c r="CX72" s="325"/>
      <c r="CY72" s="325"/>
      <c r="CZ72" s="325"/>
      <c r="DA72" s="325"/>
      <c r="DB72" s="325"/>
    </row>
    <row r="73" spans="1:106" ht="15.6" x14ac:dyDescent="0.3">
      <c r="A73" s="40"/>
      <c r="B73" s="40"/>
      <c r="C73" s="40"/>
      <c r="D73" s="325" t="s">
        <v>335</v>
      </c>
      <c r="E73" s="325"/>
      <c r="F73" s="325"/>
      <c r="G73" s="325"/>
      <c r="H73" s="325"/>
      <c r="I73" s="325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5"/>
      <c r="AA73" s="325"/>
      <c r="AB73" s="325"/>
      <c r="AC73" s="325"/>
      <c r="AD73" s="325"/>
      <c r="AE73" s="325"/>
      <c r="AF73" s="325"/>
      <c r="AG73" s="325"/>
      <c r="AH73" s="325"/>
      <c r="AI73" s="325"/>
      <c r="AJ73" s="325"/>
      <c r="AK73" s="325"/>
      <c r="AL73" s="325"/>
      <c r="AM73" s="325"/>
      <c r="AN73" s="325"/>
      <c r="AO73" s="325"/>
      <c r="AP73" s="325"/>
      <c r="AQ73" s="325"/>
      <c r="AR73" s="325"/>
      <c r="AS73" s="325"/>
      <c r="AT73" s="325"/>
      <c r="AU73" s="325"/>
      <c r="AV73" s="325"/>
      <c r="AW73" s="325"/>
      <c r="AX73" s="325"/>
      <c r="AY73" s="325"/>
      <c r="AZ73" s="325"/>
      <c r="BA73" s="325"/>
      <c r="BB73" s="325"/>
      <c r="BC73" s="325"/>
      <c r="BD73" s="325"/>
      <c r="BE73" s="325"/>
      <c r="BF73" s="325"/>
      <c r="BG73" s="325"/>
      <c r="BH73" s="325"/>
      <c r="BI73" s="325"/>
      <c r="BJ73" s="325"/>
      <c r="BK73" s="325"/>
      <c r="BL73" s="325"/>
      <c r="BM73" s="325"/>
      <c r="BN73" s="325"/>
      <c r="BO73" s="325"/>
      <c r="BP73" s="325"/>
      <c r="BQ73" s="325"/>
      <c r="BR73" s="325"/>
      <c r="BS73" s="325"/>
      <c r="BT73" s="325"/>
      <c r="BU73" s="325"/>
      <c r="BV73" s="325"/>
      <c r="BW73" s="325"/>
      <c r="BX73" s="325"/>
      <c r="BY73" s="325"/>
      <c r="BZ73" s="325"/>
      <c r="CA73" s="325"/>
      <c r="CB73" s="325"/>
      <c r="CC73" s="325"/>
      <c r="CD73" s="325"/>
      <c r="CE73" s="325"/>
      <c r="CF73" s="325"/>
      <c r="CG73" s="325"/>
      <c r="CH73" s="325"/>
      <c r="CI73" s="325"/>
      <c r="CJ73" s="325"/>
      <c r="CK73" s="325"/>
      <c r="CL73" s="325"/>
      <c r="CM73" s="325"/>
      <c r="CN73" s="325"/>
      <c r="CO73" s="325"/>
      <c r="CP73" s="325"/>
      <c r="CQ73" s="325"/>
      <c r="CR73" s="325"/>
      <c r="CS73" s="325"/>
      <c r="CT73" s="325"/>
      <c r="CU73" s="325"/>
      <c r="CV73" s="325"/>
      <c r="CW73" s="325"/>
      <c r="CX73" s="325"/>
      <c r="CY73" s="325"/>
      <c r="CZ73" s="325"/>
      <c r="DA73" s="325"/>
      <c r="DB73" s="325"/>
    </row>
    <row r="74" spans="1:106" ht="15.6" x14ac:dyDescent="0.3">
      <c r="A74" s="118" t="s">
        <v>336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</row>
    <row r="75" spans="1:106" ht="15.6" x14ac:dyDescent="0.3">
      <c r="A75" s="129" t="s">
        <v>337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</row>
    <row r="76" spans="1:106" ht="80.25" customHeight="1" x14ac:dyDescent="0.3">
      <c r="A76" s="355" t="str">
        <f>CONCATENATE("Пускового комплекса «",ФОРМА!$B$6,"» (Приложение №1)")</f>
        <v>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 (Приложение №1)</v>
      </c>
      <c r="B76" s="355"/>
      <c r="C76" s="35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  <c r="AA76" s="355"/>
      <c r="AB76" s="355"/>
      <c r="AC76" s="355"/>
      <c r="AD76" s="355"/>
      <c r="AE76" s="355"/>
      <c r="AF76" s="355"/>
      <c r="AG76" s="355"/>
      <c r="AH76" s="355"/>
      <c r="AI76" s="355"/>
      <c r="AJ76" s="355"/>
      <c r="AK76" s="355"/>
      <c r="AL76" s="355"/>
      <c r="AM76" s="355"/>
      <c r="AN76" s="355"/>
      <c r="AO76" s="355"/>
      <c r="AP76" s="355"/>
      <c r="AQ76" s="355"/>
      <c r="AR76" s="355"/>
      <c r="AS76" s="355"/>
      <c r="AT76" s="355"/>
      <c r="AU76" s="355"/>
      <c r="AV76" s="355"/>
      <c r="AW76" s="355"/>
      <c r="AX76" s="355"/>
      <c r="AY76" s="355"/>
      <c r="AZ76" s="355"/>
      <c r="BA76" s="355"/>
      <c r="BB76" s="355"/>
      <c r="BC76" s="355"/>
      <c r="BD76" s="355"/>
      <c r="BE76" s="355"/>
      <c r="BF76" s="355"/>
      <c r="BG76" s="355"/>
      <c r="BH76" s="355"/>
      <c r="BI76" s="355"/>
      <c r="BJ76" s="355"/>
      <c r="BK76" s="355"/>
      <c r="BL76" s="355"/>
      <c r="BM76" s="355"/>
      <c r="BN76" s="355"/>
      <c r="BO76" s="355"/>
      <c r="BP76" s="355"/>
      <c r="BQ76" s="355"/>
      <c r="BR76" s="355"/>
      <c r="BS76" s="355"/>
      <c r="BT76" s="355"/>
      <c r="BU76" s="355"/>
      <c r="BV76" s="355"/>
      <c r="BW76" s="355"/>
      <c r="BX76" s="355"/>
      <c r="BY76" s="355"/>
      <c r="BZ76" s="355"/>
      <c r="CA76" s="355"/>
      <c r="CB76" s="355"/>
      <c r="CC76" s="355"/>
      <c r="CD76" s="355"/>
      <c r="CE76" s="355"/>
      <c r="CF76" s="355"/>
      <c r="CG76" s="355"/>
      <c r="CH76" s="355"/>
      <c r="CI76" s="355"/>
      <c r="CJ76" s="355"/>
      <c r="CK76" s="355"/>
      <c r="CL76" s="355"/>
      <c r="CM76" s="355"/>
      <c r="CN76" s="355"/>
      <c r="CO76" s="355"/>
      <c r="CP76" s="355"/>
      <c r="CQ76" s="355"/>
      <c r="CR76" s="355"/>
      <c r="CS76" s="355"/>
      <c r="CT76" s="355"/>
      <c r="CU76" s="355"/>
      <c r="CV76" s="355"/>
      <c r="CW76" s="355"/>
      <c r="CX76" s="355"/>
      <c r="CY76" s="355"/>
      <c r="CZ76" s="355"/>
      <c r="DA76" s="355"/>
      <c r="DB76" s="355"/>
    </row>
    <row r="77" spans="1:106" ht="12.75" customHeight="1" x14ac:dyDescent="0.3">
      <c r="A77" s="212" t="s">
        <v>338</v>
      </c>
      <c r="B77" s="356"/>
      <c r="C77" s="356"/>
      <c r="D77" s="356"/>
      <c r="E77" s="356"/>
      <c r="F77" s="356"/>
      <c r="G77" s="356"/>
      <c r="H77" s="356"/>
      <c r="I77" s="356"/>
      <c r="J77" s="356"/>
      <c r="K77" s="356"/>
      <c r="L77" s="356"/>
      <c r="M77" s="356"/>
      <c r="N77" s="356"/>
      <c r="O77" s="356"/>
      <c r="P77" s="356"/>
      <c r="Q77" s="356"/>
      <c r="R77" s="356"/>
      <c r="S77" s="356"/>
      <c r="T77" s="356"/>
      <c r="U77" s="356"/>
      <c r="V77" s="356"/>
      <c r="W77" s="356"/>
      <c r="X77" s="356"/>
      <c r="Y77" s="356"/>
      <c r="Z77" s="356"/>
      <c r="AA77" s="356"/>
      <c r="AB77" s="356"/>
      <c r="AC77" s="356"/>
      <c r="AD77" s="356"/>
      <c r="AE77" s="356"/>
      <c r="AF77" s="356"/>
      <c r="AG77" s="356"/>
      <c r="AH77" s="356"/>
      <c r="AI77" s="356"/>
      <c r="AJ77" s="356"/>
      <c r="AK77" s="356"/>
      <c r="AL77" s="356"/>
      <c r="AM77" s="356"/>
      <c r="AN77" s="356"/>
      <c r="AO77" s="356"/>
      <c r="AP77" s="356"/>
      <c r="AQ77" s="356"/>
      <c r="AR77" s="356"/>
      <c r="AS77" s="356"/>
      <c r="AT77" s="356"/>
      <c r="AU77" s="356"/>
      <c r="AV77" s="356"/>
      <c r="AW77" s="356"/>
      <c r="AX77" s="356"/>
      <c r="AY77" s="356"/>
      <c r="AZ77" s="356"/>
      <c r="BA77" s="356"/>
      <c r="BB77" s="356"/>
      <c r="BC77" s="356"/>
      <c r="BD77" s="356"/>
      <c r="BE77" s="356"/>
      <c r="BF77" s="356"/>
      <c r="BG77" s="356"/>
      <c r="BH77" s="356"/>
      <c r="BI77" s="356"/>
      <c r="BJ77" s="356"/>
      <c r="BK77" s="356"/>
      <c r="BL77" s="356"/>
      <c r="BM77" s="356"/>
      <c r="BN77" s="356"/>
      <c r="BO77" s="356"/>
      <c r="BP77" s="356"/>
      <c r="BQ77" s="356"/>
      <c r="BR77" s="356"/>
      <c r="BS77" s="356"/>
      <c r="BT77" s="356"/>
      <c r="BU77" s="356"/>
      <c r="BV77" s="356"/>
      <c r="BW77" s="356"/>
      <c r="BX77" s="356"/>
      <c r="BY77" s="356"/>
      <c r="BZ77" s="356"/>
      <c r="CA77" s="356"/>
      <c r="CB77" s="356"/>
      <c r="CC77" s="356"/>
      <c r="CD77" s="356"/>
      <c r="CE77" s="356"/>
      <c r="CF77" s="356"/>
      <c r="CG77" s="356"/>
      <c r="CH77" s="356"/>
      <c r="CI77" s="356"/>
      <c r="CJ77" s="356"/>
      <c r="CK77" s="356"/>
      <c r="CL77" s="356"/>
      <c r="CM77" s="356"/>
      <c r="CN77" s="356"/>
      <c r="CO77" s="356"/>
      <c r="CP77" s="356"/>
      <c r="CQ77" s="356"/>
      <c r="CR77" s="356"/>
      <c r="CS77" s="356"/>
      <c r="CT77" s="356"/>
      <c r="CU77" s="356"/>
      <c r="CV77" s="356"/>
      <c r="CW77" s="356"/>
      <c r="CX77" s="356"/>
      <c r="CY77" s="356"/>
      <c r="CZ77" s="356"/>
      <c r="DA77" s="356"/>
      <c r="DB77" s="356"/>
    </row>
    <row r="78" spans="1:106" ht="31.5" customHeight="1" x14ac:dyDescent="0.3">
      <c r="A78" s="357" t="s">
        <v>339</v>
      </c>
      <c r="B78" s="357"/>
      <c r="C78" s="357"/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  <c r="AA78" s="357"/>
      <c r="AB78" s="357"/>
      <c r="AC78" s="357"/>
      <c r="AD78" s="357"/>
      <c r="AE78" s="357"/>
      <c r="AF78" s="357"/>
      <c r="AG78" s="357"/>
      <c r="AH78" s="357"/>
      <c r="AI78" s="357"/>
      <c r="AJ78" s="357"/>
      <c r="AK78" s="357"/>
      <c r="AL78" s="357"/>
      <c r="AM78" s="357"/>
      <c r="AN78" s="357"/>
      <c r="AO78" s="357"/>
      <c r="AP78" s="357"/>
      <c r="AQ78" s="357"/>
      <c r="AR78" s="357"/>
      <c r="AS78" s="357"/>
      <c r="AT78" s="357"/>
      <c r="AU78" s="357"/>
      <c r="AV78" s="357"/>
      <c r="AW78" s="357"/>
      <c r="AX78" s="357"/>
      <c r="AY78" s="357"/>
      <c r="AZ78" s="357"/>
      <c r="BA78" s="357"/>
      <c r="BB78" s="357"/>
      <c r="BC78" s="357"/>
      <c r="BD78" s="357"/>
      <c r="BE78" s="357"/>
      <c r="BF78" s="357"/>
      <c r="BG78" s="357"/>
      <c r="BH78" s="357"/>
      <c r="BI78" s="357"/>
      <c r="BJ78" s="357"/>
      <c r="BK78" s="357"/>
      <c r="BL78" s="357"/>
      <c r="BM78" s="357"/>
      <c r="BN78" s="357"/>
      <c r="BO78" s="357"/>
      <c r="BP78" s="357"/>
      <c r="BQ78" s="357"/>
      <c r="BR78" s="357"/>
      <c r="BS78" s="357"/>
      <c r="BT78" s="357"/>
      <c r="BU78" s="357"/>
      <c r="BV78" s="357"/>
      <c r="BW78" s="357"/>
      <c r="BX78" s="357"/>
      <c r="BY78" s="357"/>
      <c r="BZ78" s="357"/>
      <c r="CA78" s="357"/>
      <c r="CB78" s="357"/>
      <c r="CC78" s="357"/>
      <c r="CD78" s="357"/>
      <c r="CE78" s="357"/>
      <c r="CF78" s="357"/>
      <c r="CG78" s="357"/>
      <c r="CH78" s="357"/>
      <c r="CI78" s="357"/>
      <c r="CJ78" s="357"/>
      <c r="CK78" s="357"/>
      <c r="CL78" s="357"/>
      <c r="CM78" s="357"/>
      <c r="CN78" s="357"/>
      <c r="CO78" s="357"/>
      <c r="CP78" s="357"/>
      <c r="CQ78" s="357"/>
      <c r="CR78" s="357"/>
      <c r="CS78" s="357"/>
      <c r="CT78" s="357"/>
      <c r="CU78" s="357"/>
      <c r="CV78" s="357"/>
      <c r="CW78" s="357"/>
      <c r="CX78" s="357"/>
      <c r="CY78" s="357"/>
      <c r="CZ78" s="357"/>
      <c r="DA78" s="357"/>
      <c r="DB78" s="357"/>
    </row>
    <row r="79" spans="1:106" ht="78.75" customHeight="1" x14ac:dyDescent="0.3">
      <c r="A79" s="355" t="str">
        <f>CONCATENATE("Пускового комплекса «",ФОРМА!$B$6,"» (Приложение №2)")</f>
        <v>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 (Приложение №2)</v>
      </c>
      <c r="B79" s="355"/>
      <c r="C79" s="35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  <c r="AA79" s="355"/>
      <c r="AB79" s="355"/>
      <c r="AC79" s="355"/>
      <c r="AD79" s="355"/>
      <c r="AE79" s="355"/>
      <c r="AF79" s="355"/>
      <c r="AG79" s="355"/>
      <c r="AH79" s="355"/>
      <c r="AI79" s="355"/>
      <c r="AJ79" s="355"/>
      <c r="AK79" s="355"/>
      <c r="AL79" s="355"/>
      <c r="AM79" s="355"/>
      <c r="AN79" s="355"/>
      <c r="AO79" s="355"/>
      <c r="AP79" s="355"/>
      <c r="AQ79" s="355"/>
      <c r="AR79" s="355"/>
      <c r="AS79" s="355"/>
      <c r="AT79" s="355"/>
      <c r="AU79" s="355"/>
      <c r="AV79" s="355"/>
      <c r="AW79" s="355"/>
      <c r="AX79" s="355"/>
      <c r="AY79" s="355"/>
      <c r="AZ79" s="355"/>
      <c r="BA79" s="355"/>
      <c r="BB79" s="355"/>
      <c r="BC79" s="355"/>
      <c r="BD79" s="355"/>
      <c r="BE79" s="355"/>
      <c r="BF79" s="355"/>
      <c r="BG79" s="355"/>
      <c r="BH79" s="355"/>
      <c r="BI79" s="355"/>
      <c r="BJ79" s="355"/>
      <c r="BK79" s="355"/>
      <c r="BL79" s="355"/>
      <c r="BM79" s="355"/>
      <c r="BN79" s="355"/>
      <c r="BO79" s="355"/>
      <c r="BP79" s="355"/>
      <c r="BQ79" s="355"/>
      <c r="BR79" s="355"/>
      <c r="BS79" s="355"/>
      <c r="BT79" s="355"/>
      <c r="BU79" s="355"/>
      <c r="BV79" s="355"/>
      <c r="BW79" s="355"/>
      <c r="BX79" s="355"/>
      <c r="BY79" s="355"/>
      <c r="BZ79" s="355"/>
      <c r="CA79" s="355"/>
      <c r="CB79" s="355"/>
      <c r="CC79" s="355"/>
      <c r="CD79" s="355"/>
      <c r="CE79" s="355"/>
      <c r="CF79" s="355"/>
      <c r="CG79" s="355"/>
      <c r="CH79" s="355"/>
      <c r="CI79" s="355"/>
      <c r="CJ79" s="355"/>
      <c r="CK79" s="355"/>
      <c r="CL79" s="355"/>
      <c r="CM79" s="355"/>
      <c r="CN79" s="355"/>
      <c r="CO79" s="355"/>
      <c r="CP79" s="355"/>
      <c r="CQ79" s="355"/>
      <c r="CR79" s="355"/>
      <c r="CS79" s="355"/>
      <c r="CT79" s="355"/>
      <c r="CU79" s="355"/>
      <c r="CV79" s="355"/>
      <c r="CW79" s="355"/>
      <c r="CX79" s="355"/>
      <c r="CY79" s="355"/>
      <c r="CZ79" s="355"/>
      <c r="DA79" s="355"/>
      <c r="DB79" s="355"/>
    </row>
    <row r="80" spans="1:106" ht="25.5" customHeight="1" x14ac:dyDescent="0.3">
      <c r="A80" s="305" t="s">
        <v>340</v>
      </c>
      <c r="B80" s="361"/>
      <c r="C80" s="361"/>
      <c r="D80" s="361"/>
      <c r="E80" s="361"/>
      <c r="F80" s="361"/>
      <c r="G80" s="361"/>
      <c r="H80" s="361"/>
      <c r="I80" s="361"/>
      <c r="J80" s="361"/>
      <c r="K80" s="361"/>
      <c r="L80" s="361"/>
      <c r="M80" s="361"/>
      <c r="N80" s="361"/>
      <c r="O80" s="361"/>
      <c r="P80" s="361"/>
      <c r="Q80" s="361"/>
      <c r="R80" s="361"/>
      <c r="S80" s="361"/>
      <c r="T80" s="361"/>
      <c r="U80" s="361"/>
      <c r="V80" s="361"/>
      <c r="W80" s="361"/>
      <c r="X80" s="361"/>
      <c r="Y80" s="361"/>
      <c r="Z80" s="361"/>
      <c r="AA80" s="361"/>
      <c r="AB80" s="361"/>
      <c r="AC80" s="361"/>
      <c r="AD80" s="361"/>
      <c r="AE80" s="361"/>
      <c r="AF80" s="361"/>
      <c r="AG80" s="361"/>
      <c r="AH80" s="361"/>
      <c r="AI80" s="361"/>
      <c r="AJ80" s="361"/>
      <c r="AK80" s="361"/>
      <c r="AL80" s="361"/>
      <c r="AM80" s="361"/>
      <c r="AN80" s="361"/>
      <c r="AO80" s="361"/>
      <c r="AP80" s="361"/>
      <c r="AQ80" s="361"/>
      <c r="AR80" s="361"/>
      <c r="AS80" s="361"/>
      <c r="AT80" s="361"/>
      <c r="AU80" s="361"/>
      <c r="AV80" s="361"/>
      <c r="AW80" s="361"/>
      <c r="AX80" s="361"/>
      <c r="AY80" s="361"/>
      <c r="AZ80" s="361"/>
      <c r="BA80" s="361"/>
      <c r="BB80" s="361"/>
      <c r="BC80" s="361"/>
      <c r="BD80" s="361"/>
      <c r="BE80" s="361"/>
      <c r="BF80" s="361"/>
      <c r="BG80" s="361"/>
      <c r="BH80" s="361"/>
      <c r="BI80" s="361"/>
      <c r="BJ80" s="361"/>
      <c r="BK80" s="361"/>
      <c r="BL80" s="361"/>
      <c r="BM80" s="361"/>
      <c r="BN80" s="361"/>
      <c r="BO80" s="361"/>
      <c r="BP80" s="361"/>
      <c r="BQ80" s="361"/>
      <c r="BR80" s="361"/>
      <c r="BS80" s="361"/>
      <c r="BT80" s="361"/>
      <c r="BU80" s="361"/>
      <c r="BV80" s="361"/>
      <c r="BW80" s="361"/>
      <c r="BX80" s="361"/>
      <c r="BY80" s="361"/>
      <c r="BZ80" s="361"/>
      <c r="CA80" s="361"/>
      <c r="CB80" s="361"/>
      <c r="CC80" s="361"/>
      <c r="CD80" s="361"/>
      <c r="CE80" s="361"/>
      <c r="CF80" s="361"/>
      <c r="CG80" s="361"/>
      <c r="CH80" s="361"/>
      <c r="CI80" s="361"/>
      <c r="CJ80" s="361"/>
      <c r="CK80" s="361"/>
      <c r="CL80" s="361"/>
      <c r="CM80" s="361"/>
      <c r="CN80" s="361"/>
      <c r="CO80" s="361"/>
      <c r="CP80" s="361"/>
      <c r="CQ80" s="361"/>
      <c r="CR80" s="361"/>
      <c r="CS80" s="361"/>
      <c r="CT80" s="361"/>
      <c r="CU80" s="361"/>
      <c r="CV80" s="361"/>
      <c r="CW80" s="361"/>
      <c r="CX80" s="361"/>
      <c r="CY80" s="361"/>
      <c r="CZ80" s="361"/>
      <c r="DA80" s="361"/>
      <c r="DB80" s="361"/>
    </row>
    <row r="81" spans="1:112" ht="47.25" customHeight="1" x14ac:dyDescent="0.3">
      <c r="A81" s="358" t="s">
        <v>341</v>
      </c>
      <c r="B81" s="358"/>
      <c r="C81" s="358"/>
      <c r="D81" s="358"/>
      <c r="E81" s="358"/>
      <c r="F81" s="358"/>
      <c r="G81" s="358"/>
      <c r="H81" s="358"/>
      <c r="I81" s="358"/>
      <c r="J81" s="358"/>
      <c r="K81" s="358"/>
      <c r="L81" s="358"/>
      <c r="M81" s="358"/>
      <c r="N81" s="358"/>
      <c r="O81" s="358"/>
      <c r="P81" s="358"/>
      <c r="Q81" s="358"/>
      <c r="R81" s="358"/>
      <c r="S81" s="358"/>
      <c r="T81" s="358"/>
      <c r="U81" s="358"/>
      <c r="V81" s="358"/>
      <c r="W81" s="358"/>
      <c r="X81" s="358"/>
      <c r="Y81" s="358"/>
      <c r="Z81" s="358"/>
      <c r="AA81" s="358"/>
      <c r="AB81" s="358"/>
      <c r="AC81" s="358"/>
      <c r="AD81" s="358"/>
      <c r="AE81" s="358"/>
      <c r="AF81" s="358"/>
      <c r="AG81" s="358"/>
      <c r="AH81" s="358"/>
      <c r="AI81" s="358"/>
      <c r="AJ81" s="358"/>
      <c r="AK81" s="358"/>
      <c r="AL81" s="358"/>
      <c r="AM81" s="358"/>
      <c r="AN81" s="358"/>
      <c r="AO81" s="358"/>
      <c r="AP81" s="358"/>
      <c r="AQ81" s="358"/>
      <c r="AR81" s="358"/>
      <c r="AS81" s="358"/>
      <c r="AT81" s="358"/>
      <c r="AU81" s="358"/>
      <c r="AV81" s="358"/>
      <c r="AW81" s="358"/>
      <c r="AX81" s="358"/>
      <c r="AY81" s="358"/>
      <c r="AZ81" s="358"/>
      <c r="BA81" s="358"/>
      <c r="BB81" s="358"/>
      <c r="BC81" s="358"/>
      <c r="BD81" s="358"/>
      <c r="BE81" s="358"/>
      <c r="BF81" s="358"/>
      <c r="BG81" s="358"/>
      <c r="BH81" s="358"/>
      <c r="BI81" s="358"/>
      <c r="BJ81" s="358"/>
      <c r="BK81" s="358"/>
      <c r="BL81" s="358"/>
      <c r="BM81" s="358"/>
      <c r="BN81" s="358"/>
      <c r="BO81" s="358"/>
      <c r="BP81" s="358"/>
      <c r="BQ81" s="358"/>
      <c r="BR81" s="358"/>
      <c r="BS81" s="358"/>
      <c r="BT81" s="358"/>
      <c r="BU81" s="358"/>
      <c r="BV81" s="358"/>
      <c r="BW81" s="358"/>
      <c r="BX81" s="358"/>
      <c r="BY81" s="358"/>
      <c r="BZ81" s="358"/>
      <c r="CA81" s="358"/>
      <c r="CB81" s="358"/>
      <c r="CC81" s="358"/>
      <c r="CD81" s="358"/>
      <c r="CE81" s="358"/>
      <c r="CF81" s="358"/>
      <c r="CG81" s="358"/>
      <c r="CH81" s="358"/>
      <c r="CI81" s="358"/>
      <c r="CJ81" s="358"/>
      <c r="CK81" s="358"/>
      <c r="CL81" s="358"/>
      <c r="CM81" s="358"/>
      <c r="CN81" s="358"/>
      <c r="CO81" s="358"/>
      <c r="CP81" s="358"/>
      <c r="CQ81" s="358"/>
      <c r="CR81" s="358"/>
      <c r="CS81" s="358"/>
      <c r="CT81" s="358"/>
      <c r="CU81" s="358"/>
      <c r="CV81" s="358"/>
      <c r="CW81" s="358"/>
      <c r="CX81" s="358"/>
      <c r="CY81" s="358"/>
      <c r="CZ81" s="358"/>
      <c r="DA81" s="358"/>
      <c r="DB81" s="358"/>
    </row>
    <row r="82" spans="1:112" ht="15.6" x14ac:dyDescent="0.3">
      <c r="A82" s="146" t="s">
        <v>397</v>
      </c>
      <c r="B82" s="40"/>
      <c r="C82" s="40"/>
      <c r="D82" s="40"/>
      <c r="E82" s="40"/>
      <c r="F82" s="40"/>
      <c r="G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</row>
    <row r="83" spans="1:112" ht="15.6" x14ac:dyDescent="0.3">
      <c r="A83" s="146" t="s">
        <v>398</v>
      </c>
      <c r="B83" s="40"/>
      <c r="C83" s="40"/>
      <c r="D83" s="40"/>
      <c r="E83" s="40"/>
      <c r="F83" s="40"/>
      <c r="G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</row>
    <row r="84" spans="1:112" ht="47.25" customHeight="1" x14ac:dyDescent="0.3">
      <c r="A84" s="358" t="s">
        <v>342</v>
      </c>
      <c r="B84" s="358"/>
      <c r="C84" s="358"/>
      <c r="D84" s="358"/>
      <c r="E84" s="358"/>
      <c r="F84" s="358"/>
      <c r="G84" s="358"/>
      <c r="H84" s="358"/>
      <c r="I84" s="358"/>
      <c r="J84" s="358"/>
      <c r="K84" s="358"/>
      <c r="L84" s="358"/>
      <c r="M84" s="358"/>
      <c r="N84" s="358"/>
      <c r="O84" s="358"/>
      <c r="P84" s="358"/>
      <c r="Q84" s="358"/>
      <c r="R84" s="358"/>
      <c r="S84" s="358"/>
      <c r="T84" s="358"/>
      <c r="U84" s="358"/>
      <c r="V84" s="358"/>
      <c r="W84" s="358"/>
      <c r="X84" s="358"/>
      <c r="Y84" s="358"/>
      <c r="Z84" s="358"/>
      <c r="AA84" s="358"/>
      <c r="AB84" s="358"/>
      <c r="AC84" s="358"/>
      <c r="AD84" s="358"/>
      <c r="AE84" s="358"/>
      <c r="AF84" s="358"/>
      <c r="AG84" s="358"/>
      <c r="AH84" s="358"/>
      <c r="AI84" s="358"/>
      <c r="AJ84" s="358"/>
      <c r="AK84" s="358"/>
      <c r="AL84" s="358"/>
      <c r="AM84" s="358"/>
      <c r="AN84" s="358"/>
      <c r="AO84" s="358"/>
      <c r="AP84" s="358"/>
      <c r="AQ84" s="358"/>
      <c r="AR84" s="358"/>
      <c r="AS84" s="358"/>
      <c r="AT84" s="358"/>
      <c r="AU84" s="358"/>
      <c r="AV84" s="358"/>
      <c r="AW84" s="358"/>
      <c r="AX84" s="358"/>
      <c r="AY84" s="358"/>
      <c r="AZ84" s="358"/>
      <c r="BA84" s="358"/>
      <c r="BB84" s="358"/>
      <c r="BC84" s="358"/>
      <c r="BD84" s="358"/>
      <c r="BE84" s="358"/>
      <c r="BF84" s="358"/>
      <c r="BG84" s="358"/>
      <c r="BH84" s="358"/>
      <c r="BI84" s="358"/>
      <c r="BJ84" s="358"/>
      <c r="BK84" s="358"/>
      <c r="BL84" s="358"/>
      <c r="BM84" s="358"/>
      <c r="BN84" s="358"/>
      <c r="BO84" s="358"/>
      <c r="BP84" s="358"/>
      <c r="BQ84" s="358"/>
      <c r="BR84" s="358"/>
      <c r="BS84" s="358"/>
      <c r="BT84" s="358"/>
      <c r="BU84" s="358"/>
      <c r="BV84" s="358"/>
      <c r="BW84" s="358"/>
      <c r="BX84" s="358"/>
      <c r="BY84" s="358"/>
      <c r="BZ84" s="358"/>
      <c r="CA84" s="358"/>
      <c r="CB84" s="358"/>
      <c r="CC84" s="358"/>
      <c r="CD84" s="358"/>
      <c r="CE84" s="358"/>
      <c r="CF84" s="358"/>
      <c r="CG84" s="358"/>
      <c r="CH84" s="358"/>
      <c r="CI84" s="358"/>
      <c r="CJ84" s="358"/>
      <c r="CK84" s="358"/>
      <c r="CL84" s="358"/>
      <c r="CM84" s="358"/>
      <c r="CN84" s="358"/>
      <c r="CO84" s="358"/>
      <c r="CP84" s="358"/>
      <c r="CQ84" s="358"/>
      <c r="CR84" s="358"/>
      <c r="CS84" s="358"/>
      <c r="CT84" s="358"/>
      <c r="CU84" s="358"/>
      <c r="CV84" s="358"/>
      <c r="CW84" s="358"/>
      <c r="CX84" s="358"/>
      <c r="CY84" s="358"/>
      <c r="CZ84" s="358"/>
      <c r="DA84" s="358"/>
      <c r="DB84" s="358"/>
    </row>
    <row r="85" spans="1:112" ht="15.6" x14ac:dyDescent="0.3">
      <c r="A85" s="355"/>
      <c r="B85" s="355"/>
      <c r="C85" s="35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  <c r="AA85" s="355"/>
      <c r="AB85" s="355"/>
      <c r="AC85" s="355"/>
      <c r="AD85" s="355"/>
      <c r="AE85" s="355"/>
      <c r="AF85" s="355"/>
      <c r="AG85" s="355"/>
      <c r="AH85" s="355"/>
      <c r="AI85" s="355"/>
      <c r="AJ85" s="355"/>
      <c r="AK85" s="355"/>
      <c r="AL85" s="355"/>
      <c r="AM85" s="355"/>
      <c r="AN85" s="355"/>
      <c r="AO85" s="355"/>
      <c r="AP85" s="355"/>
      <c r="AQ85" s="355"/>
      <c r="AR85" s="355"/>
      <c r="AS85" s="355"/>
      <c r="AT85" s="355"/>
      <c r="AU85" s="355"/>
      <c r="AV85" s="355"/>
      <c r="AW85" s="355"/>
      <c r="AX85" s="355"/>
      <c r="AY85" s="355"/>
      <c r="AZ85" s="355"/>
      <c r="BA85" s="355"/>
      <c r="BB85" s="355"/>
      <c r="BC85" s="355"/>
      <c r="BD85" s="355"/>
      <c r="BE85" s="355"/>
      <c r="BF85" s="355"/>
      <c r="BG85" s="355"/>
      <c r="BH85" s="355"/>
      <c r="BI85" s="355"/>
      <c r="BJ85" s="355"/>
      <c r="BK85" s="355"/>
      <c r="BL85" s="355"/>
      <c r="BM85" s="355"/>
      <c r="BN85" s="355"/>
      <c r="BO85" s="355"/>
      <c r="BP85" s="355"/>
      <c r="BQ85" s="355"/>
      <c r="BR85" s="355"/>
      <c r="BS85" s="355"/>
      <c r="BT85" s="355"/>
      <c r="BU85" s="355"/>
      <c r="BV85" s="355"/>
      <c r="BW85" s="355"/>
      <c r="BX85" s="355"/>
      <c r="BY85" s="355"/>
      <c r="BZ85" s="355"/>
      <c r="CA85" s="355"/>
      <c r="CB85" s="355"/>
      <c r="CC85" s="355"/>
      <c r="CD85" s="355"/>
      <c r="CE85" s="355"/>
      <c r="CF85" s="355"/>
      <c r="CG85" s="355"/>
      <c r="CH85" s="355"/>
      <c r="CI85" s="355"/>
      <c r="CJ85" s="355"/>
      <c r="CK85" s="355"/>
      <c r="CL85" s="355"/>
      <c r="CM85" s="355"/>
      <c r="CN85" s="355"/>
      <c r="CO85" s="355"/>
      <c r="CP85" s="355"/>
      <c r="CQ85" s="355"/>
      <c r="CR85" s="355"/>
      <c r="CS85" s="355"/>
      <c r="CT85" s="355"/>
      <c r="CU85" s="355"/>
      <c r="CV85" s="355"/>
      <c r="CW85" s="355"/>
      <c r="CX85" s="355"/>
      <c r="CY85" s="355"/>
      <c r="CZ85" s="355"/>
      <c r="DA85" s="355"/>
      <c r="DB85" s="355"/>
    </row>
    <row r="86" spans="1:112" ht="12.75" customHeight="1" thickBot="1" x14ac:dyDescent="0.35">
      <c r="A86" s="362" t="s">
        <v>343</v>
      </c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63"/>
      <c r="AG86" s="363"/>
      <c r="AH86" s="363"/>
      <c r="AI86" s="363"/>
      <c r="AJ86" s="363"/>
      <c r="AK86" s="363"/>
      <c r="AL86" s="363"/>
      <c r="AM86" s="363"/>
      <c r="AN86" s="363"/>
      <c r="AO86" s="363"/>
      <c r="AP86" s="363"/>
      <c r="AQ86" s="363"/>
      <c r="AR86" s="363"/>
      <c r="AS86" s="363"/>
      <c r="AT86" s="363"/>
      <c r="AU86" s="363"/>
      <c r="AV86" s="363"/>
      <c r="AW86" s="363"/>
      <c r="AX86" s="363"/>
      <c r="AY86" s="363"/>
      <c r="AZ86" s="363"/>
      <c r="BA86" s="363"/>
      <c r="BB86" s="363"/>
      <c r="BC86" s="363"/>
      <c r="BD86" s="363"/>
      <c r="BE86" s="363"/>
      <c r="BF86" s="363"/>
      <c r="BG86" s="363"/>
      <c r="BH86" s="363"/>
      <c r="BI86" s="363"/>
      <c r="BJ86" s="363"/>
      <c r="BK86" s="363"/>
      <c r="BL86" s="363"/>
      <c r="BM86" s="363"/>
      <c r="BN86" s="363"/>
      <c r="BO86" s="363"/>
      <c r="BP86" s="363"/>
      <c r="BQ86" s="363"/>
      <c r="BR86" s="363"/>
      <c r="BS86" s="363"/>
      <c r="BT86" s="363"/>
      <c r="BU86" s="363"/>
      <c r="BV86" s="363"/>
      <c r="BW86" s="363"/>
      <c r="BX86" s="363"/>
      <c r="BY86" s="363"/>
      <c r="BZ86" s="363"/>
      <c r="CA86" s="363"/>
      <c r="CB86" s="363"/>
      <c r="CC86" s="363"/>
      <c r="CD86" s="363"/>
      <c r="CE86" s="363"/>
      <c r="CF86" s="363"/>
      <c r="CG86" s="363"/>
      <c r="CH86" s="363"/>
      <c r="CI86" s="363"/>
      <c r="CJ86" s="363"/>
      <c r="CK86" s="363"/>
      <c r="CL86" s="363"/>
      <c r="CM86" s="363"/>
      <c r="CN86" s="363"/>
      <c r="CO86" s="363"/>
      <c r="CP86" s="363"/>
      <c r="CQ86" s="363"/>
      <c r="CR86" s="363"/>
      <c r="CS86" s="363"/>
      <c r="CT86" s="363"/>
      <c r="CU86" s="363"/>
      <c r="CV86" s="363"/>
      <c r="CW86" s="363"/>
      <c r="CX86" s="363"/>
      <c r="CY86" s="363"/>
      <c r="CZ86" s="363"/>
      <c r="DA86" s="363"/>
      <c r="DB86" s="363"/>
    </row>
    <row r="87" spans="1:112" ht="15.6" x14ac:dyDescent="0.3">
      <c r="A87" s="327" t="s">
        <v>344</v>
      </c>
      <c r="B87" s="327"/>
      <c r="C87" s="327"/>
      <c r="D87" s="327"/>
      <c r="E87" s="327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7"/>
      <c r="AG87" s="327"/>
      <c r="AH87" s="327"/>
      <c r="AI87" s="327"/>
      <c r="AJ87" s="327"/>
      <c r="AK87" s="327"/>
      <c r="AL87" s="327"/>
      <c r="AM87" s="327"/>
      <c r="AN87" s="327"/>
      <c r="AO87" s="327"/>
      <c r="AP87" s="327"/>
      <c r="AQ87" s="327"/>
      <c r="AR87" s="327"/>
      <c r="AS87" s="327"/>
      <c r="AT87" s="327"/>
      <c r="AU87" s="327"/>
      <c r="AV87" s="327"/>
      <c r="AW87" s="327"/>
      <c r="AX87" s="327"/>
      <c r="AY87" s="327"/>
      <c r="AZ87" s="327"/>
      <c r="BA87" s="327"/>
      <c r="BB87" s="327"/>
      <c r="BC87" s="327"/>
      <c r="BD87" s="327"/>
      <c r="BE87" s="327"/>
      <c r="BF87" s="327"/>
      <c r="BG87" s="327"/>
      <c r="BH87" s="327"/>
      <c r="BI87" s="327"/>
      <c r="BJ87" s="327"/>
      <c r="BK87" s="327"/>
      <c r="BL87" s="327"/>
      <c r="BM87" s="327"/>
      <c r="BN87" s="327"/>
      <c r="BO87" s="327"/>
      <c r="BP87" s="327"/>
      <c r="BQ87" s="327"/>
      <c r="BR87" s="327"/>
      <c r="BS87" s="327"/>
      <c r="BT87" s="327"/>
      <c r="BU87" s="327"/>
      <c r="BV87" s="327"/>
      <c r="BW87" s="327"/>
      <c r="BX87" s="327"/>
      <c r="BY87" s="327"/>
      <c r="BZ87" s="327"/>
      <c r="CA87" s="327"/>
      <c r="CB87" s="327"/>
      <c r="CC87" s="327"/>
      <c r="CD87" s="327"/>
      <c r="CE87" s="327"/>
      <c r="CF87" s="327"/>
      <c r="CG87" s="327"/>
      <c r="CH87" s="327"/>
      <c r="CI87" s="327"/>
      <c r="CJ87" s="327"/>
      <c r="CK87" s="327"/>
      <c r="CL87" s="327"/>
      <c r="CM87" s="327"/>
      <c r="CN87" s="327"/>
      <c r="CO87" s="327"/>
      <c r="CP87" s="327"/>
      <c r="CQ87" s="327"/>
      <c r="CR87" s="327"/>
      <c r="CS87" s="327"/>
      <c r="CT87" s="327"/>
      <c r="CU87" s="327"/>
      <c r="CV87" s="327"/>
      <c r="CW87" s="327"/>
      <c r="CX87" s="327"/>
      <c r="CY87" s="327"/>
      <c r="CZ87" s="327"/>
      <c r="DA87" s="327"/>
      <c r="DB87" s="327"/>
    </row>
    <row r="88" spans="1:112" ht="31.5" customHeight="1" x14ac:dyDescent="0.3">
      <c r="A88" s="358" t="s">
        <v>345</v>
      </c>
      <c r="B88" s="358"/>
      <c r="C88" s="358"/>
      <c r="D88" s="358"/>
      <c r="E88" s="358"/>
      <c r="F88" s="358"/>
      <c r="G88" s="358"/>
      <c r="H88" s="358"/>
      <c r="I88" s="358"/>
      <c r="J88" s="358"/>
      <c r="K88" s="358"/>
      <c r="L88" s="358"/>
      <c r="M88" s="358"/>
      <c r="N88" s="358"/>
      <c r="O88" s="358"/>
      <c r="P88" s="358"/>
      <c r="Q88" s="358"/>
      <c r="R88" s="358"/>
      <c r="S88" s="358"/>
      <c r="T88" s="358"/>
      <c r="U88" s="358"/>
      <c r="V88" s="358"/>
      <c r="W88" s="358"/>
      <c r="X88" s="358"/>
      <c r="Y88" s="358"/>
      <c r="Z88" s="358"/>
      <c r="AA88" s="358"/>
      <c r="AB88" s="358"/>
      <c r="AC88" s="358"/>
      <c r="AD88" s="358"/>
      <c r="AE88" s="358"/>
      <c r="AF88" s="358"/>
      <c r="AG88" s="358"/>
      <c r="AH88" s="358"/>
      <c r="AI88" s="358"/>
      <c r="AJ88" s="358"/>
      <c r="AK88" s="358"/>
      <c r="AL88" s="358"/>
      <c r="AM88" s="358"/>
      <c r="AN88" s="358"/>
      <c r="AO88" s="358"/>
      <c r="AP88" s="358"/>
      <c r="AQ88" s="358"/>
      <c r="AR88" s="358"/>
      <c r="AS88" s="358"/>
      <c r="AT88" s="358"/>
      <c r="AU88" s="358"/>
      <c r="AV88" s="358"/>
      <c r="AW88" s="358"/>
      <c r="AX88" s="358"/>
      <c r="AY88" s="358"/>
      <c r="AZ88" s="358"/>
      <c r="BA88" s="358"/>
      <c r="BB88" s="358"/>
      <c r="BC88" s="358"/>
      <c r="BD88" s="358"/>
      <c r="BE88" s="358"/>
      <c r="BF88" s="358"/>
      <c r="BG88" s="358"/>
      <c r="BH88" s="358"/>
      <c r="BI88" s="358"/>
      <c r="BJ88" s="358"/>
      <c r="BK88" s="358"/>
      <c r="BL88" s="358"/>
      <c r="BM88" s="358"/>
      <c r="BN88" s="358"/>
      <c r="BO88" s="358"/>
      <c r="BP88" s="358"/>
      <c r="BQ88" s="358"/>
      <c r="BR88" s="358"/>
      <c r="BS88" s="358"/>
      <c r="BT88" s="358"/>
      <c r="BU88" s="358"/>
      <c r="BV88" s="358"/>
      <c r="BW88" s="358"/>
      <c r="BX88" s="358"/>
      <c r="BY88" s="358"/>
      <c r="BZ88" s="358"/>
      <c r="CA88" s="358"/>
      <c r="CB88" s="358"/>
      <c r="CC88" s="358"/>
      <c r="CD88" s="358"/>
      <c r="CE88" s="358"/>
      <c r="CF88" s="358"/>
      <c r="CG88" s="358"/>
      <c r="CH88" s="358"/>
      <c r="CI88" s="358"/>
      <c r="CJ88" s="358"/>
      <c r="CK88" s="358"/>
      <c r="CL88" s="358"/>
      <c r="CM88" s="358"/>
      <c r="CN88" s="358"/>
      <c r="CO88" s="358"/>
      <c r="CP88" s="358"/>
      <c r="CQ88" s="358"/>
      <c r="CR88" s="358"/>
      <c r="CS88" s="358"/>
      <c r="CT88" s="358"/>
      <c r="CU88" s="358"/>
      <c r="CV88" s="358"/>
      <c r="CW88" s="358"/>
      <c r="CX88" s="358"/>
      <c r="CY88" s="358"/>
      <c r="CZ88" s="358"/>
      <c r="DA88" s="358"/>
      <c r="DB88" s="358"/>
    </row>
    <row r="89" spans="1:112" ht="48.75" customHeight="1" x14ac:dyDescent="0.3">
      <c r="A89" s="359" t="s">
        <v>346</v>
      </c>
      <c r="B89" s="358"/>
      <c r="C89" s="358"/>
      <c r="D89" s="358"/>
      <c r="E89" s="358"/>
      <c r="F89" s="358"/>
      <c r="G89" s="358"/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358"/>
      <c r="Y89" s="358"/>
      <c r="Z89" s="358"/>
      <c r="AA89" s="358"/>
      <c r="AB89" s="358"/>
      <c r="AC89" s="358"/>
      <c r="AD89" s="358"/>
      <c r="AE89" s="358"/>
      <c r="AF89" s="358"/>
      <c r="AG89" s="358"/>
      <c r="AH89" s="358"/>
      <c r="AI89" s="358"/>
      <c r="AJ89" s="358"/>
      <c r="AK89" s="358"/>
      <c r="AL89" s="358"/>
      <c r="AM89" s="358"/>
      <c r="AN89" s="358"/>
      <c r="AO89" s="358"/>
      <c r="AP89" s="358"/>
      <c r="AQ89" s="358"/>
      <c r="AR89" s="358"/>
      <c r="AS89" s="358"/>
      <c r="AT89" s="358"/>
      <c r="AU89" s="358"/>
      <c r="AV89" s="358"/>
      <c r="AW89" s="358"/>
      <c r="AX89" s="358"/>
      <c r="AY89" s="358"/>
      <c r="AZ89" s="358"/>
      <c r="BA89" s="358"/>
      <c r="BB89" s="358"/>
      <c r="BC89" s="358"/>
      <c r="BD89" s="358"/>
      <c r="BE89" s="358"/>
      <c r="BF89" s="358"/>
      <c r="BG89" s="358"/>
      <c r="BH89" s="358"/>
      <c r="BI89" s="358"/>
      <c r="BJ89" s="358"/>
      <c r="BK89" s="358"/>
      <c r="BL89" s="358"/>
      <c r="BM89" s="358"/>
      <c r="BN89" s="358"/>
      <c r="BO89" s="358"/>
      <c r="BP89" s="358"/>
      <c r="BQ89" s="358"/>
      <c r="BR89" s="358"/>
      <c r="BS89" s="358"/>
      <c r="BT89" s="358"/>
      <c r="BU89" s="358"/>
      <c r="BV89" s="358"/>
      <c r="BW89" s="358"/>
      <c r="BX89" s="358"/>
      <c r="BY89" s="358"/>
      <c r="BZ89" s="358"/>
      <c r="CA89" s="358"/>
      <c r="CB89" s="358"/>
      <c r="CC89" s="358"/>
      <c r="CD89" s="358"/>
      <c r="CE89" s="358"/>
      <c r="CF89" s="358"/>
      <c r="CG89" s="358"/>
      <c r="CH89" s="358"/>
      <c r="CI89" s="358"/>
      <c r="CJ89" s="358"/>
      <c r="CK89" s="358"/>
      <c r="CL89" s="358"/>
      <c r="CM89" s="358"/>
      <c r="CN89" s="358"/>
      <c r="CO89" s="358"/>
      <c r="CP89" s="358"/>
      <c r="CQ89" s="358"/>
      <c r="CR89" s="358"/>
      <c r="CS89" s="358"/>
      <c r="CT89" s="358"/>
      <c r="CU89" s="358"/>
      <c r="CV89" s="358"/>
      <c r="CW89" s="358"/>
      <c r="CX89" s="358"/>
      <c r="CY89" s="358"/>
      <c r="CZ89" s="358"/>
      <c r="DA89" s="358"/>
      <c r="DB89" s="358"/>
    </row>
    <row r="90" spans="1:112" ht="15.6" x14ac:dyDescent="0.3">
      <c r="A90" s="327" t="s">
        <v>347</v>
      </c>
      <c r="B90" s="327"/>
      <c r="C90" s="327"/>
      <c r="D90" s="327"/>
      <c r="E90" s="327"/>
      <c r="F90" s="327"/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  <c r="AF90" s="327"/>
      <c r="AG90" s="327"/>
      <c r="AH90" s="327"/>
      <c r="AI90" s="327"/>
      <c r="AJ90" s="327"/>
      <c r="AK90" s="327"/>
      <c r="AL90" s="327"/>
      <c r="AM90" s="327"/>
      <c r="AN90" s="327"/>
      <c r="AO90" s="327"/>
      <c r="AP90" s="327"/>
      <c r="AQ90" s="327"/>
      <c r="AR90" s="327"/>
      <c r="AS90" s="327"/>
      <c r="AT90" s="327"/>
      <c r="AU90" s="327"/>
      <c r="AV90" s="327"/>
      <c r="AW90" s="327"/>
      <c r="AX90" s="327"/>
      <c r="AY90" s="327"/>
      <c r="AZ90" s="327"/>
      <c r="BA90" s="327"/>
      <c r="BB90" s="327"/>
      <c r="BC90" s="327"/>
      <c r="BD90" s="327"/>
      <c r="BE90" s="327"/>
      <c r="BF90" s="327"/>
      <c r="BG90" s="327"/>
      <c r="BH90" s="327"/>
      <c r="BI90" s="327"/>
      <c r="BJ90" s="327"/>
      <c r="BK90" s="327"/>
      <c r="BL90" s="327"/>
      <c r="BM90" s="327"/>
      <c r="BN90" s="327"/>
      <c r="BO90" s="327"/>
      <c r="BP90" s="327"/>
      <c r="BQ90" s="327"/>
      <c r="BR90" s="327"/>
      <c r="BS90" s="327"/>
      <c r="BT90" s="327"/>
      <c r="BU90" s="327"/>
      <c r="BV90" s="327"/>
      <c r="BW90" s="327"/>
      <c r="BX90" s="327"/>
      <c r="BY90" s="327"/>
      <c r="BZ90" s="327"/>
      <c r="CA90" s="327"/>
      <c r="CB90" s="327"/>
      <c r="CC90" s="327"/>
      <c r="CD90" s="327"/>
      <c r="CE90" s="327"/>
      <c r="CF90" s="327"/>
      <c r="CG90" s="327"/>
      <c r="CH90" s="327"/>
      <c r="CI90" s="327"/>
      <c r="CJ90" s="327"/>
      <c r="CK90" s="327"/>
      <c r="CL90" s="327"/>
      <c r="CM90" s="327"/>
      <c r="CN90" s="327"/>
      <c r="CO90" s="327"/>
      <c r="CP90" s="327"/>
      <c r="CQ90" s="327"/>
      <c r="CR90" s="327"/>
      <c r="CS90" s="327"/>
      <c r="CT90" s="327"/>
      <c r="CU90" s="327"/>
      <c r="CV90" s="327"/>
      <c r="CW90" s="327"/>
      <c r="CX90" s="327"/>
      <c r="CY90" s="327"/>
      <c r="CZ90" s="327"/>
      <c r="DA90" s="327"/>
      <c r="DB90" s="327"/>
    </row>
    <row r="91" spans="1:112" ht="63" customHeight="1" x14ac:dyDescent="0.3">
      <c r="A91" s="360" t="str">
        <f>CONCATENATE("Пускового комплекса «",ФОРМА!$B$6,"»")</f>
        <v>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91" s="360"/>
      <c r="C91" s="360"/>
      <c r="D91" s="360"/>
      <c r="E91" s="360"/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  <c r="AA91" s="360"/>
      <c r="AB91" s="360"/>
      <c r="AC91" s="360"/>
      <c r="AD91" s="360"/>
      <c r="AE91" s="360"/>
      <c r="AF91" s="360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60"/>
      <c r="AV91" s="360"/>
      <c r="AW91" s="360"/>
      <c r="AX91" s="360"/>
      <c r="AY91" s="360"/>
      <c r="AZ91" s="360"/>
      <c r="BA91" s="360"/>
      <c r="BB91" s="360"/>
      <c r="BC91" s="360"/>
      <c r="BD91" s="360"/>
      <c r="BE91" s="360"/>
      <c r="BF91" s="360"/>
      <c r="BG91" s="360"/>
      <c r="BH91" s="360"/>
      <c r="BI91" s="360"/>
      <c r="BJ91" s="360"/>
      <c r="BK91" s="360"/>
      <c r="BL91" s="360"/>
      <c r="BM91" s="360"/>
      <c r="BN91" s="360"/>
      <c r="BO91" s="360"/>
      <c r="BP91" s="360"/>
      <c r="BQ91" s="360"/>
      <c r="BR91" s="360"/>
      <c r="BS91" s="360"/>
      <c r="BT91" s="360"/>
      <c r="BU91" s="360"/>
      <c r="BV91" s="360"/>
      <c r="BW91" s="360"/>
      <c r="BX91" s="360"/>
      <c r="BY91" s="360"/>
      <c r="BZ91" s="360"/>
      <c r="CA91" s="360"/>
      <c r="CB91" s="360"/>
      <c r="CC91" s="360"/>
      <c r="CD91" s="360"/>
      <c r="CE91" s="360"/>
      <c r="CF91" s="360"/>
      <c r="CG91" s="360"/>
      <c r="CH91" s="360"/>
      <c r="CI91" s="360"/>
      <c r="CJ91" s="360"/>
      <c r="CK91" s="360"/>
      <c r="CL91" s="360"/>
      <c r="CM91" s="360"/>
      <c r="CN91" s="360"/>
      <c r="CO91" s="360"/>
      <c r="CP91" s="360"/>
      <c r="CQ91" s="360"/>
      <c r="CR91" s="360"/>
      <c r="CS91" s="360"/>
      <c r="CT91" s="360"/>
      <c r="CU91" s="360"/>
      <c r="CV91" s="360"/>
      <c r="CW91" s="360"/>
      <c r="CX91" s="360"/>
      <c r="CY91" s="360"/>
      <c r="CZ91" s="360"/>
      <c r="DA91" s="360"/>
      <c r="DB91" s="360"/>
    </row>
    <row r="92" spans="1:112" ht="11.25" customHeight="1" x14ac:dyDescent="0.3">
      <c r="A92" s="312" t="s">
        <v>348</v>
      </c>
      <c r="B92" s="312"/>
      <c r="C92" s="312"/>
      <c r="D92" s="312"/>
      <c r="E92" s="312"/>
      <c r="F92" s="312"/>
      <c r="G92" s="312"/>
      <c r="H92" s="312"/>
      <c r="I92" s="312"/>
      <c r="J92" s="312"/>
      <c r="K92" s="312"/>
      <c r="L92" s="312"/>
      <c r="M92" s="312"/>
      <c r="N92" s="312"/>
      <c r="O92" s="312"/>
      <c r="P92" s="312"/>
      <c r="Q92" s="312"/>
      <c r="R92" s="312"/>
      <c r="S92" s="312"/>
      <c r="T92" s="312"/>
      <c r="U92" s="312"/>
      <c r="V92" s="312"/>
      <c r="W92" s="312"/>
      <c r="X92" s="312"/>
      <c r="Y92" s="312"/>
      <c r="Z92" s="312"/>
      <c r="AA92" s="312"/>
      <c r="AB92" s="312"/>
      <c r="AC92" s="312"/>
      <c r="AD92" s="312"/>
      <c r="AE92" s="312"/>
      <c r="AF92" s="312"/>
      <c r="AG92" s="312"/>
      <c r="AH92" s="312"/>
      <c r="AI92" s="312"/>
      <c r="AJ92" s="312"/>
      <c r="AK92" s="312"/>
      <c r="AL92" s="312"/>
      <c r="AM92" s="312"/>
      <c r="AN92" s="312"/>
      <c r="AO92" s="312"/>
      <c r="AP92" s="312"/>
      <c r="AQ92" s="312"/>
      <c r="AR92" s="312"/>
      <c r="AS92" s="312"/>
      <c r="AT92" s="312"/>
      <c r="AU92" s="312"/>
      <c r="AV92" s="312"/>
      <c r="AW92" s="312"/>
      <c r="AX92" s="312"/>
      <c r="AY92" s="312"/>
      <c r="AZ92" s="312"/>
      <c r="BA92" s="312"/>
      <c r="BB92" s="312"/>
      <c r="BC92" s="312"/>
      <c r="BD92" s="312"/>
      <c r="BE92" s="312"/>
      <c r="BF92" s="312"/>
      <c r="BG92" s="312"/>
      <c r="BH92" s="312"/>
      <c r="BI92" s="312"/>
      <c r="BJ92" s="312"/>
      <c r="BK92" s="312"/>
      <c r="BL92" s="312"/>
      <c r="BM92" s="312"/>
      <c r="BN92" s="312"/>
      <c r="BO92" s="312"/>
      <c r="BP92" s="312"/>
      <c r="BQ92" s="312"/>
      <c r="BR92" s="312"/>
      <c r="BS92" s="312"/>
      <c r="BT92" s="312"/>
      <c r="BU92" s="312"/>
      <c r="BV92" s="312"/>
      <c r="BW92" s="312"/>
      <c r="BX92" s="312"/>
      <c r="BY92" s="312"/>
      <c r="BZ92" s="312"/>
      <c r="CA92" s="312"/>
      <c r="CB92" s="312"/>
      <c r="CC92" s="312"/>
      <c r="CD92" s="312"/>
      <c r="CE92" s="312"/>
      <c r="CF92" s="312"/>
      <c r="CG92" s="312"/>
      <c r="CH92" s="312"/>
      <c r="CI92" s="312"/>
      <c r="CJ92" s="312"/>
      <c r="CK92" s="312"/>
      <c r="CL92" s="312"/>
      <c r="CM92" s="312"/>
      <c r="CN92" s="312"/>
      <c r="CO92" s="312"/>
      <c r="CP92" s="312"/>
      <c r="CQ92" s="312"/>
      <c r="CR92" s="312"/>
      <c r="CS92" s="312"/>
      <c r="CT92" s="312"/>
      <c r="CU92" s="312"/>
      <c r="CV92" s="312"/>
      <c r="CW92" s="312"/>
      <c r="CX92" s="312"/>
      <c r="CY92" s="312"/>
      <c r="CZ92" s="312"/>
      <c r="DA92" s="312"/>
      <c r="DB92" s="312"/>
    </row>
    <row r="93" spans="1:112" ht="30.75" customHeight="1" x14ac:dyDescent="0.3">
      <c r="A93" s="325" t="s">
        <v>349</v>
      </c>
      <c r="B93" s="327"/>
      <c r="C93" s="327"/>
      <c r="D93" s="327"/>
      <c r="E93" s="327"/>
      <c r="F93" s="327"/>
      <c r="G93" s="327"/>
      <c r="H93" s="327"/>
      <c r="I93" s="327"/>
      <c r="J93" s="327"/>
      <c r="K93" s="327"/>
      <c r="L93" s="327"/>
      <c r="M93" s="327"/>
      <c r="N93" s="327"/>
      <c r="O93" s="327"/>
      <c r="P93" s="327"/>
      <c r="Q93" s="327"/>
      <c r="R93" s="327"/>
      <c r="S93" s="327"/>
      <c r="T93" s="327"/>
      <c r="U93" s="327"/>
      <c r="V93" s="327"/>
      <c r="W93" s="327"/>
      <c r="X93" s="327"/>
      <c r="Y93" s="327"/>
      <c r="Z93" s="327"/>
      <c r="AA93" s="327"/>
      <c r="AB93" s="327"/>
      <c r="AC93" s="327"/>
      <c r="AD93" s="327"/>
      <c r="AE93" s="327"/>
      <c r="AF93" s="327"/>
      <c r="AG93" s="327"/>
      <c r="AH93" s="327"/>
      <c r="AI93" s="327"/>
      <c r="AJ93" s="327"/>
      <c r="AK93" s="327"/>
      <c r="AL93" s="327"/>
      <c r="AM93" s="327"/>
      <c r="AN93" s="327"/>
      <c r="AO93" s="327"/>
      <c r="AP93" s="327"/>
      <c r="AQ93" s="327"/>
      <c r="AR93" s="327"/>
      <c r="AS93" s="327"/>
      <c r="AT93" s="327"/>
      <c r="AU93" s="327"/>
      <c r="AV93" s="327"/>
      <c r="AW93" s="327"/>
      <c r="AX93" s="327"/>
      <c r="AY93" s="327"/>
      <c r="AZ93" s="327"/>
      <c r="BA93" s="327"/>
      <c r="BB93" s="327"/>
      <c r="BC93" s="327"/>
      <c r="BD93" s="327"/>
      <c r="BE93" s="327"/>
      <c r="BF93" s="327"/>
      <c r="BG93" s="327"/>
      <c r="BH93" s="327"/>
      <c r="BI93" s="327"/>
      <c r="BJ93" s="327"/>
      <c r="BK93" s="327"/>
      <c r="BL93" s="327"/>
      <c r="BM93" s="327"/>
      <c r="BN93" s="327"/>
      <c r="BO93" s="327"/>
      <c r="BP93" s="327"/>
      <c r="BQ93" s="327"/>
      <c r="BR93" s="327"/>
      <c r="BS93" s="327"/>
      <c r="BT93" s="327"/>
      <c r="BU93" s="327"/>
      <c r="BV93" s="327"/>
      <c r="BW93" s="327"/>
      <c r="BX93" s="327"/>
      <c r="BY93" s="327"/>
      <c r="BZ93" s="327"/>
      <c r="CA93" s="327"/>
      <c r="CB93" s="327"/>
      <c r="CC93" s="327"/>
      <c r="CD93" s="327"/>
      <c r="CE93" s="327"/>
      <c r="CF93" s="327"/>
      <c r="CG93" s="327"/>
      <c r="CH93" s="327"/>
      <c r="CI93" s="327"/>
      <c r="CJ93" s="327"/>
      <c r="CK93" s="327"/>
      <c r="CL93" s="327"/>
      <c r="CM93" s="327"/>
      <c r="CN93" s="327"/>
      <c r="CO93" s="327"/>
      <c r="CP93" s="327"/>
      <c r="CQ93" s="327"/>
      <c r="CR93" s="327"/>
      <c r="CS93" s="327"/>
      <c r="CT93" s="327"/>
      <c r="CU93" s="327"/>
      <c r="CV93" s="327"/>
      <c r="CW93" s="327"/>
      <c r="CX93" s="327"/>
      <c r="CY93" s="327"/>
      <c r="CZ93" s="327"/>
      <c r="DA93" s="327"/>
      <c r="DB93" s="327"/>
    </row>
    <row r="94" spans="1:112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</row>
    <row r="95" spans="1:112" ht="56.25" customHeight="1" x14ac:dyDescent="0.3">
      <c r="A95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  <c r="AA95" s="306"/>
      <c r="AB95" s="306"/>
      <c r="AC95" s="306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  <c r="BD95" s="306"/>
      <c r="BE95" s="306"/>
      <c r="BF95" s="306"/>
      <c r="BG95" s="306"/>
      <c r="BH95" s="306"/>
      <c r="BI95" s="198"/>
      <c r="BJ95" s="198"/>
      <c r="BK95" s="198"/>
      <c r="BL95" s="198"/>
      <c r="BM95" s="198"/>
      <c r="BN95" s="198"/>
      <c r="BO95" s="198"/>
      <c r="BP95" s="198"/>
      <c r="BQ95" s="198"/>
      <c r="BR95" s="198"/>
      <c r="BS95" s="198"/>
      <c r="BT95" s="198"/>
      <c r="BU95" s="198"/>
      <c r="BV95" s="198"/>
      <c r="BW95" s="198"/>
      <c r="BX95" s="198"/>
      <c r="BY95" s="198"/>
      <c r="BZ95" s="198"/>
      <c r="CA95" s="198"/>
      <c r="CB95" s="198"/>
      <c r="CC95" s="198"/>
      <c r="CD95" s="198"/>
      <c r="CE95" s="198"/>
      <c r="CF95" s="198"/>
      <c r="CG95" s="9"/>
      <c r="CH95" s="9"/>
      <c r="CI95" s="9"/>
      <c r="CJ95" s="199" t="str">
        <f>ПОДПИСИ!D5</f>
        <v>С.А. Куропаткин</v>
      </c>
      <c r="CK95" s="199"/>
      <c r="CL95" s="199"/>
      <c r="CM95" s="199"/>
      <c r="CN95" s="199"/>
      <c r="CO95" s="199"/>
      <c r="CP95" s="199"/>
      <c r="CQ95" s="199"/>
      <c r="CR95" s="199"/>
      <c r="CS95" s="199"/>
      <c r="CT95" s="199"/>
      <c r="CU95" s="199"/>
      <c r="CV95" s="199"/>
      <c r="CW95" s="199"/>
      <c r="CX95" s="199"/>
      <c r="CY95" s="199"/>
      <c r="CZ95" s="199"/>
      <c r="DA95" s="199"/>
      <c r="DB95" s="199"/>
      <c r="DH95" s="70"/>
    </row>
    <row r="96" spans="1:112" ht="10.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I96" s="196" t="s">
        <v>7</v>
      </c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1"/>
      <c r="CH96" s="11"/>
      <c r="CI96" s="11"/>
      <c r="CJ96" s="188"/>
      <c r="CK96" s="188"/>
      <c r="CL96" s="188"/>
      <c r="CM96" s="188"/>
      <c r="CN96" s="188"/>
      <c r="CO96" s="188"/>
      <c r="CP96" s="188"/>
      <c r="CQ96" s="188"/>
      <c r="CR96" s="188"/>
      <c r="CS96" s="188"/>
      <c r="CT96" s="188"/>
      <c r="CU96" s="188"/>
      <c r="CV96" s="188"/>
      <c r="CW96" s="188"/>
      <c r="CX96" s="188"/>
      <c r="CY96" s="188"/>
      <c r="CZ96" s="188"/>
      <c r="DA96" s="188"/>
      <c r="DB96" s="188"/>
    </row>
    <row r="97" spans="1:112" ht="51.75" customHeight="1" x14ac:dyDescent="0.3">
      <c r="A97" s="188" t="str">
        <f>ПОДПИСИ!B10</f>
        <v xml:space="preserve">Главный инженер ООО «Энергострим» </v>
      </c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188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98"/>
      <c r="BJ97" s="198"/>
      <c r="BK97" s="198"/>
      <c r="BL97" s="198"/>
      <c r="BM97" s="198"/>
      <c r="BN97" s="198"/>
      <c r="BO97" s="198"/>
      <c r="BP97" s="198"/>
      <c r="BQ97" s="198"/>
      <c r="BR97" s="198"/>
      <c r="BS97" s="198"/>
      <c r="BT97" s="198"/>
      <c r="BU97" s="198"/>
      <c r="BV97" s="198"/>
      <c r="BW97" s="198"/>
      <c r="BX97" s="198"/>
      <c r="BY97" s="198"/>
      <c r="BZ97" s="198"/>
      <c r="CA97" s="198"/>
      <c r="CB97" s="198"/>
      <c r="CC97" s="198"/>
      <c r="CD97" s="198"/>
      <c r="CE97" s="198"/>
      <c r="CF97" s="198"/>
      <c r="CG97" s="9"/>
      <c r="CH97" s="9"/>
      <c r="CI97" s="9"/>
      <c r="CJ97" s="199" t="str">
        <f>ПОДПИСИ!D10</f>
        <v>В.К. Горохов</v>
      </c>
      <c r="CK97" s="199"/>
      <c r="CL97" s="199"/>
      <c r="CM97" s="199"/>
      <c r="CN97" s="199"/>
      <c r="CO97" s="199"/>
      <c r="CP97" s="199"/>
      <c r="CQ97" s="199"/>
      <c r="CR97" s="199"/>
      <c r="CS97" s="199"/>
      <c r="CT97" s="199"/>
      <c r="CU97" s="199"/>
      <c r="CV97" s="199"/>
      <c r="CW97" s="199"/>
      <c r="CX97" s="199"/>
      <c r="CY97" s="199"/>
      <c r="CZ97" s="199"/>
      <c r="DA97" s="199"/>
      <c r="DB97" s="199"/>
      <c r="DH97" s="70"/>
    </row>
    <row r="98" spans="1:112" ht="10.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196" t="s">
        <v>7</v>
      </c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1"/>
      <c r="CH98" s="11"/>
      <c r="CI98" s="11"/>
      <c r="CJ98" s="188"/>
      <c r="CK98" s="188"/>
      <c r="CL98" s="188"/>
      <c r="CM98" s="188"/>
      <c r="CN98" s="188"/>
      <c r="CO98" s="188"/>
      <c r="CP98" s="188"/>
      <c r="CQ98" s="188"/>
      <c r="CR98" s="188"/>
      <c r="CS98" s="188"/>
      <c r="CT98" s="188"/>
      <c r="CU98" s="188"/>
      <c r="CV98" s="188"/>
      <c r="CW98" s="188"/>
      <c r="CX98" s="188"/>
      <c r="CY98" s="188"/>
      <c r="CZ98" s="188"/>
      <c r="DA98" s="188"/>
      <c r="DB98" s="188"/>
      <c r="DH98" s="70"/>
    </row>
    <row r="99" spans="1:112" ht="69.900000000000006" customHeight="1" x14ac:dyDescent="0.3">
      <c r="A99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  <c r="AA99" s="306"/>
      <c r="AB99" s="306"/>
      <c r="AC99" s="306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  <c r="BD99" s="306"/>
      <c r="BE99" s="306"/>
      <c r="BF99" s="306"/>
      <c r="BG99" s="306"/>
      <c r="BH99" s="306"/>
      <c r="BI99" s="198"/>
      <c r="BJ99" s="198"/>
      <c r="BK99" s="198"/>
      <c r="BL99" s="198"/>
      <c r="BM99" s="198"/>
      <c r="BN99" s="198"/>
      <c r="BO99" s="198"/>
      <c r="BP99" s="198"/>
      <c r="BQ99" s="198"/>
      <c r="BR99" s="198"/>
      <c r="BS99" s="198"/>
      <c r="BT99" s="198"/>
      <c r="BU99" s="198"/>
      <c r="BV99" s="198"/>
      <c r="BW99" s="198"/>
      <c r="BX99" s="198"/>
      <c r="BY99" s="198"/>
      <c r="BZ99" s="198"/>
      <c r="CA99" s="198"/>
      <c r="CB99" s="198"/>
      <c r="CC99" s="198"/>
      <c r="CD99" s="198"/>
      <c r="CE99" s="198"/>
      <c r="CF99" s="198"/>
      <c r="CG99" s="16"/>
      <c r="CH99" s="16"/>
      <c r="CI99" s="16"/>
      <c r="CJ99" s="199" t="str">
        <f>ПОДПИСИ!D7</f>
        <v>А.Б. Казанцев</v>
      </c>
      <c r="CK99" s="199"/>
      <c r="CL99" s="199"/>
      <c r="CM99" s="199"/>
      <c r="CN99" s="199"/>
      <c r="CO99" s="199"/>
      <c r="CP99" s="199"/>
      <c r="CQ99" s="199"/>
      <c r="CR99" s="199"/>
      <c r="CS99" s="199"/>
      <c r="CT99" s="199"/>
      <c r="CU99" s="199"/>
      <c r="CV99" s="199"/>
      <c r="CW99" s="199"/>
      <c r="CX99" s="199"/>
      <c r="CY99" s="199"/>
      <c r="CZ99" s="199"/>
      <c r="DA99" s="199"/>
      <c r="DB99" s="199"/>
      <c r="DH99" s="70"/>
    </row>
    <row r="100" spans="1:112" ht="13.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196" t="s">
        <v>7</v>
      </c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1"/>
      <c r="CH100" s="11"/>
      <c r="CI100" s="11"/>
      <c r="CJ100" s="202"/>
      <c r="CK100" s="202"/>
      <c r="CL100" s="202"/>
      <c r="CM100" s="202"/>
      <c r="CN100" s="202"/>
      <c r="CO100" s="202"/>
      <c r="CP100" s="202"/>
      <c r="CQ100" s="202"/>
      <c r="CR100" s="202"/>
      <c r="CS100" s="202"/>
      <c r="CT100" s="202"/>
      <c r="CU100" s="202"/>
      <c r="CV100" s="202"/>
      <c r="CW100" s="202"/>
      <c r="CX100" s="202"/>
      <c r="CY100" s="202"/>
      <c r="CZ100" s="202"/>
      <c r="DA100" s="202"/>
      <c r="DB100" s="202"/>
      <c r="DH100" s="70"/>
    </row>
    <row r="101" spans="1:112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H101" s="70"/>
    </row>
    <row r="102" spans="1:112" ht="3.7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H102" s="70"/>
    </row>
    <row r="103" spans="1:112" ht="21" customHeight="1" x14ac:dyDescent="0.3">
      <c r="A103" s="313" t="s">
        <v>38</v>
      </c>
      <c r="B103" s="313"/>
      <c r="C103" s="313"/>
      <c r="D103" s="313"/>
      <c r="E103" s="313"/>
      <c r="F103" s="313"/>
      <c r="G103" s="313"/>
      <c r="H103" s="313"/>
      <c r="I103" s="313"/>
      <c r="J103" s="313"/>
      <c r="K103" s="313"/>
      <c r="L103" s="313"/>
      <c r="M103" s="313"/>
      <c r="N103" s="313"/>
      <c r="O103" s="313"/>
      <c r="P103" s="313"/>
      <c r="Q103" s="313"/>
      <c r="R103" s="313"/>
      <c r="S103" s="313"/>
      <c r="T103" s="313"/>
      <c r="U103" s="313"/>
      <c r="V103" s="313"/>
      <c r="W103" s="313"/>
      <c r="X103" s="313"/>
      <c r="Y103" s="313"/>
      <c r="Z103" s="313"/>
      <c r="AA103" s="313"/>
      <c r="AB103" s="313"/>
      <c r="AC103" s="313"/>
      <c r="AD103" s="313"/>
      <c r="AE103" s="313"/>
      <c r="AF103" s="313"/>
      <c r="AG103" s="313"/>
      <c r="AH103" s="313"/>
      <c r="AI103" s="313"/>
      <c r="AJ103" s="313"/>
      <c r="AK103" s="313"/>
      <c r="AL103" s="313"/>
      <c r="AM103" s="313"/>
      <c r="AN103" s="313"/>
      <c r="AO103" s="313"/>
      <c r="AP103" s="313"/>
      <c r="AQ103" s="313"/>
      <c r="AR103" s="313"/>
      <c r="AS103" s="313"/>
      <c r="AT103" s="313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313" t="s">
        <v>9</v>
      </c>
      <c r="BJ103" s="313"/>
      <c r="BK103" s="313"/>
      <c r="BL103" s="313"/>
      <c r="BM103" s="313"/>
      <c r="BN103" s="313"/>
      <c r="BO103" s="313"/>
      <c r="BP103" s="313"/>
      <c r="BQ103" s="313"/>
      <c r="BR103" s="313"/>
      <c r="BS103" s="313"/>
      <c r="BT103" s="313"/>
      <c r="BU103" s="313"/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  <c r="CS103" s="313"/>
      <c r="CT103" s="313"/>
      <c r="CU103" s="313"/>
      <c r="CV103" s="313"/>
      <c r="CW103" s="313"/>
      <c r="CX103" s="313"/>
      <c r="CY103" s="313"/>
      <c r="CZ103" s="313"/>
      <c r="DA103" s="313"/>
      <c r="DB103" s="313"/>
      <c r="DH103" s="70"/>
    </row>
    <row r="104" spans="1:112" ht="15.6" x14ac:dyDescent="0.3">
      <c r="A104" s="140" t="s">
        <v>251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140" t="s">
        <v>253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H104" s="70"/>
    </row>
    <row r="105" spans="1:112" ht="15.6" x14ac:dyDescent="0.3">
      <c r="A105" s="140" t="s">
        <v>252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H105" s="70"/>
    </row>
    <row r="106" spans="1:112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H106" s="70"/>
    </row>
    <row r="107" spans="1:112" ht="60.75" customHeight="1" x14ac:dyDescent="0.3">
      <c r="A107" s="200" t="str">
        <f>ПОДПИСИ!B10</f>
        <v xml:space="preserve">Главный инженер ООО «Энергострим» </v>
      </c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AS107" s="200"/>
      <c r="AT107" s="200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107" s="200"/>
      <c r="BK107" s="200"/>
      <c r="BL107" s="200"/>
      <c r="BM107" s="200"/>
      <c r="BN107" s="200"/>
      <c r="BO107" s="200"/>
      <c r="BP107" s="200"/>
      <c r="BQ107" s="200"/>
      <c r="BR107" s="200"/>
      <c r="BS107" s="200"/>
      <c r="BT107" s="200"/>
      <c r="BU107" s="200"/>
      <c r="BV107" s="200"/>
      <c r="BW107" s="200"/>
      <c r="BX107" s="200"/>
      <c r="BY107" s="200"/>
      <c r="BZ107" s="200"/>
      <c r="CA107" s="200"/>
      <c r="CB107" s="200"/>
      <c r="CC107" s="200"/>
      <c r="CD107" s="200"/>
      <c r="CE107" s="200"/>
      <c r="CF107" s="200"/>
      <c r="CG107" s="200"/>
      <c r="CH107" s="200"/>
      <c r="CI107" s="200"/>
      <c r="CJ107" s="200"/>
      <c r="CK107" s="200"/>
      <c r="CL107" s="200"/>
      <c r="CM107" s="200"/>
      <c r="CN107" s="200"/>
      <c r="CO107" s="200"/>
      <c r="CP107" s="200"/>
      <c r="CQ107" s="200"/>
      <c r="CR107" s="200"/>
      <c r="CS107" s="200"/>
      <c r="CT107" s="200"/>
      <c r="CU107" s="200"/>
      <c r="CV107" s="200"/>
      <c r="CW107" s="200"/>
      <c r="CX107" s="200"/>
      <c r="CY107" s="200"/>
      <c r="CZ107" s="200"/>
      <c r="DA107" s="200"/>
      <c r="DB107" s="200"/>
      <c r="DH107" s="70"/>
    </row>
    <row r="108" spans="1:112" ht="30" customHeight="1" x14ac:dyDescent="0.3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9"/>
      <c r="X108" s="9"/>
      <c r="Y108" s="9"/>
      <c r="Z108" s="199" t="str">
        <f>ПОДПИСИ!D10</f>
        <v>В.К. Горохов</v>
      </c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O108" s="199"/>
      <c r="AP108" s="199"/>
      <c r="AQ108" s="199"/>
      <c r="AR108" s="199"/>
      <c r="AS108" s="199"/>
      <c r="AT108" s="19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198"/>
      <c r="BJ108" s="198"/>
      <c r="BK108" s="198"/>
      <c r="BL108" s="198"/>
      <c r="BM108" s="198"/>
      <c r="BN108" s="198"/>
      <c r="BO108" s="198"/>
      <c r="BP108" s="198"/>
      <c r="BQ108" s="198"/>
      <c r="BR108" s="198"/>
      <c r="BS108" s="198"/>
      <c r="BT108" s="198"/>
      <c r="BU108" s="198"/>
      <c r="BV108" s="198"/>
      <c r="BW108" s="198"/>
      <c r="BX108" s="198"/>
      <c r="BY108" s="198"/>
      <c r="BZ108" s="198"/>
      <c r="CA108" s="198"/>
      <c r="CB108" s="198"/>
      <c r="CC108" s="198"/>
      <c r="CD108" s="198"/>
      <c r="CE108" s="9"/>
      <c r="CF108" s="9"/>
      <c r="CG108" s="9"/>
      <c r="CH108" s="199" t="str">
        <f>ПОДПИСИ!D5</f>
        <v>С.А. Куропаткин</v>
      </c>
      <c r="CI108" s="199"/>
      <c r="CJ108" s="199"/>
      <c r="CK108" s="199"/>
      <c r="CL108" s="199"/>
      <c r="CM108" s="199"/>
      <c r="CN108" s="199"/>
      <c r="CO108" s="199"/>
      <c r="CP108" s="199"/>
      <c r="CQ108" s="199"/>
      <c r="CR108" s="199"/>
      <c r="CS108" s="199"/>
      <c r="CT108" s="199"/>
      <c r="CU108" s="199"/>
      <c r="CV108" s="199"/>
      <c r="CW108" s="199"/>
      <c r="CX108" s="199"/>
      <c r="CY108" s="199"/>
      <c r="CZ108" s="199"/>
      <c r="DA108" s="199"/>
      <c r="DB108" s="199"/>
      <c r="DH108" s="70"/>
    </row>
    <row r="109" spans="1:112" ht="14.4" customHeight="1" x14ac:dyDescent="0.3">
      <c r="A109" s="189" t="s">
        <v>7</v>
      </c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189" t="s">
        <v>7</v>
      </c>
      <c r="BJ109" s="189"/>
      <c r="BK109" s="189"/>
      <c r="BL109" s="189"/>
      <c r="BM109" s="189"/>
      <c r="BN109" s="189"/>
      <c r="BO109" s="189"/>
      <c r="BP109" s="189"/>
      <c r="BQ109" s="189"/>
      <c r="BR109" s="189"/>
      <c r="BS109" s="189"/>
      <c r="BT109" s="189"/>
      <c r="BU109" s="189"/>
      <c r="BV109" s="189"/>
      <c r="BW109" s="189"/>
      <c r="BX109" s="189"/>
      <c r="BY109" s="189"/>
      <c r="BZ109" s="189"/>
      <c r="CA109" s="189"/>
      <c r="CB109" s="189"/>
      <c r="CC109" s="189"/>
      <c r="CD109" s="189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H109" s="70"/>
    </row>
    <row r="110" spans="1:112" ht="1.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H110" s="70"/>
    </row>
    <row r="111" spans="1:112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 t="s">
        <v>44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 t="s">
        <v>44</v>
      </c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H111" s="70"/>
    </row>
  </sheetData>
  <mergeCells count="106">
    <mergeCell ref="D71:DB71"/>
    <mergeCell ref="D72:DB72"/>
    <mergeCell ref="D73:DB73"/>
    <mergeCell ref="A76:DB76"/>
    <mergeCell ref="A77:DB77"/>
    <mergeCell ref="A78:DB78"/>
    <mergeCell ref="D65:DB65"/>
    <mergeCell ref="D66:DB66"/>
    <mergeCell ref="A93:DB93"/>
    <mergeCell ref="A87:DB87"/>
    <mergeCell ref="A88:DB88"/>
    <mergeCell ref="A89:DB89"/>
    <mergeCell ref="A90:DB90"/>
    <mergeCell ref="A91:DB91"/>
    <mergeCell ref="A92:DB92"/>
    <mergeCell ref="A79:DB79"/>
    <mergeCell ref="A80:DB80"/>
    <mergeCell ref="A81:DB81"/>
    <mergeCell ref="A84:DB84"/>
    <mergeCell ref="A85:DB85"/>
    <mergeCell ref="A86:DB86"/>
    <mergeCell ref="BP52:CO52"/>
    <mergeCell ref="D67:DB67"/>
    <mergeCell ref="D68:DB68"/>
    <mergeCell ref="D69:DB69"/>
    <mergeCell ref="D70:DB70"/>
    <mergeCell ref="D59:DB59"/>
    <mergeCell ref="D60:DB60"/>
    <mergeCell ref="D61:DB61"/>
    <mergeCell ref="D62:DB62"/>
    <mergeCell ref="D63:DB63"/>
    <mergeCell ref="D64:DB64"/>
    <mergeCell ref="D55:DB55"/>
    <mergeCell ref="D56:DB56"/>
    <mergeCell ref="D57:DB57"/>
    <mergeCell ref="D58:DB58"/>
    <mergeCell ref="A53:DB53"/>
    <mergeCell ref="D54:DB54"/>
    <mergeCell ref="S52:AR52"/>
    <mergeCell ref="A97:BH97"/>
    <mergeCell ref="BI97:CF97"/>
    <mergeCell ref="CJ97:DB97"/>
    <mergeCell ref="BI98:CF98"/>
    <mergeCell ref="CJ98:DB98"/>
    <mergeCell ref="A99:BH99"/>
    <mergeCell ref="BI99:CF99"/>
    <mergeCell ref="CJ99:DB99"/>
    <mergeCell ref="A95:BH95"/>
    <mergeCell ref="BI95:CF95"/>
    <mergeCell ref="CJ95:DB95"/>
    <mergeCell ref="BI96:CF96"/>
    <mergeCell ref="CJ96:DB96"/>
    <mergeCell ref="A108:V108"/>
    <mergeCell ref="Z108:AT108"/>
    <mergeCell ref="BI108:CD108"/>
    <mergeCell ref="CH108:DB108"/>
    <mergeCell ref="A109:V109"/>
    <mergeCell ref="BI109:CD109"/>
    <mergeCell ref="BI100:CF100"/>
    <mergeCell ref="CJ100:DB100"/>
    <mergeCell ref="A103:AT103"/>
    <mergeCell ref="BI103:DB103"/>
    <mergeCell ref="BI107:DB107"/>
    <mergeCell ref="A107:AT107"/>
    <mergeCell ref="A33:DB33"/>
    <mergeCell ref="A35:DB35"/>
    <mergeCell ref="A36:DB36"/>
    <mergeCell ref="A41:DB41"/>
    <mergeCell ref="A42:DB42"/>
    <mergeCell ref="S51:AR51"/>
    <mergeCell ref="A34:DB34"/>
    <mergeCell ref="A38:DB38"/>
    <mergeCell ref="A39:DB39"/>
    <mergeCell ref="A44:DB44"/>
    <mergeCell ref="A45:DB45"/>
    <mergeCell ref="A47:DB47"/>
    <mergeCell ref="A48:DB48"/>
    <mergeCell ref="BP51:CO51"/>
    <mergeCell ref="A25:DB25"/>
    <mergeCell ref="A26:DB26"/>
    <mergeCell ref="A27:DB27"/>
    <mergeCell ref="A29:DB29"/>
    <mergeCell ref="A30:DB30"/>
    <mergeCell ref="A32:DB32"/>
    <mergeCell ref="A17:DB17"/>
    <mergeCell ref="A19:DB19"/>
    <mergeCell ref="A21:DB21"/>
    <mergeCell ref="A22:DB22"/>
    <mergeCell ref="A24:DB24"/>
    <mergeCell ref="A15:AO15"/>
    <mergeCell ref="AP15:DB15"/>
    <mergeCell ref="AP16:DB16"/>
    <mergeCell ref="A8:DB8"/>
    <mergeCell ref="BC1:DB1"/>
    <mergeCell ref="A2:DB2"/>
    <mergeCell ref="A4:AA4"/>
    <mergeCell ref="CF4:DB4"/>
    <mergeCell ref="A6:DB6"/>
    <mergeCell ref="A7:DB7"/>
    <mergeCell ref="A13:AO13"/>
    <mergeCell ref="AP11:DB11"/>
    <mergeCell ref="A11:AO11"/>
    <mergeCell ref="A10:AO10"/>
    <mergeCell ref="AP13:DB13"/>
    <mergeCell ref="AP14:DB14"/>
    <mergeCell ref="AP12:DB12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rowBreaks count="1" manualBreakCount="1">
    <brk id="80" max="105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112">
    <tabColor theme="6" tint="0.79998168889431442"/>
    <pageSetUpPr fitToPage="1"/>
  </sheetPr>
  <dimension ref="A1:DH29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BG12" sqref="BG12:BV12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3.5" customHeight="1" x14ac:dyDescent="0.3">
      <c r="A2" s="331" t="s">
        <v>18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</row>
    <row r="3" spans="1:112" ht="15.6" x14ac:dyDescent="0.3">
      <c r="A3" s="331" t="s">
        <v>350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331"/>
      <c r="AT3" s="331"/>
      <c r="AU3" s="331"/>
      <c r="AV3" s="331"/>
      <c r="AW3" s="331"/>
      <c r="AX3" s="331"/>
      <c r="AY3" s="331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331"/>
      <c r="BM3" s="331"/>
      <c r="BN3" s="331"/>
      <c r="BO3" s="331"/>
      <c r="BP3" s="331"/>
      <c r="BQ3" s="331"/>
      <c r="BR3" s="331"/>
      <c r="BS3" s="331"/>
      <c r="BT3" s="331"/>
      <c r="BU3" s="331"/>
      <c r="BV3" s="331"/>
      <c r="BW3" s="331"/>
      <c r="BX3" s="331"/>
      <c r="BY3" s="331"/>
      <c r="BZ3" s="331"/>
      <c r="CA3" s="331"/>
      <c r="CB3" s="331"/>
      <c r="CC3" s="331"/>
      <c r="CD3" s="331"/>
      <c r="CE3" s="331"/>
      <c r="CF3" s="331"/>
      <c r="CG3" s="331"/>
      <c r="CH3" s="331"/>
      <c r="CI3" s="331"/>
      <c r="CJ3" s="331"/>
      <c r="CK3" s="331"/>
      <c r="CL3" s="331"/>
      <c r="CM3" s="331"/>
      <c r="CN3" s="331"/>
      <c r="CO3" s="331"/>
      <c r="CP3" s="331"/>
      <c r="CQ3" s="331"/>
      <c r="CR3" s="331"/>
      <c r="CS3" s="331"/>
      <c r="CT3" s="331"/>
      <c r="CU3" s="331"/>
      <c r="CV3" s="331"/>
      <c r="CW3" s="331"/>
      <c r="CX3" s="331"/>
      <c r="CY3" s="331"/>
      <c r="CZ3" s="331"/>
      <c r="DA3" s="331"/>
      <c r="DB3" s="331"/>
    </row>
    <row r="4" spans="1:112" ht="15.6" x14ac:dyDescent="0.3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50" t="str">
        <f>ФОРМА!B11</f>
        <v>15.11.2024 г.</v>
      </c>
      <c r="CG4" s="350"/>
      <c r="CH4" s="350"/>
      <c r="CI4" s="350"/>
      <c r="CJ4" s="350"/>
      <c r="CK4" s="350"/>
      <c r="CL4" s="350"/>
      <c r="CM4" s="350"/>
      <c r="CN4" s="350"/>
      <c r="CO4" s="350"/>
      <c r="CP4" s="350"/>
      <c r="CQ4" s="350"/>
      <c r="CR4" s="350"/>
      <c r="CS4" s="350"/>
      <c r="CT4" s="350"/>
      <c r="CU4" s="350"/>
      <c r="CV4" s="350"/>
      <c r="CW4" s="350"/>
      <c r="CX4" s="350"/>
      <c r="CY4" s="350"/>
      <c r="CZ4" s="350"/>
      <c r="DA4" s="350"/>
      <c r="DB4" s="350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81.75" customHeight="1" x14ac:dyDescent="0.3">
      <c r="A6" s="364" t="str">
        <f>CONCATENATE("Сооружение и оборудование Пускового комплекса «",ФОРМА!B6,"»")</f>
        <v>Сооружение и оборудование 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  <c r="AA6" s="364"/>
      <c r="AB6" s="364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4"/>
      <c r="AV6" s="364"/>
      <c r="AW6" s="364"/>
      <c r="AX6" s="364"/>
      <c r="AY6" s="364"/>
      <c r="AZ6" s="364"/>
      <c r="BA6" s="364"/>
      <c r="BB6" s="364"/>
      <c r="BC6" s="364"/>
      <c r="BD6" s="364"/>
      <c r="BE6" s="364"/>
      <c r="BF6" s="364"/>
      <c r="BG6" s="364"/>
      <c r="BH6" s="364"/>
      <c r="BI6" s="364"/>
      <c r="BJ6" s="364"/>
      <c r="BK6" s="364"/>
      <c r="BL6" s="364"/>
      <c r="BM6" s="364"/>
      <c r="BN6" s="364"/>
      <c r="BO6" s="364"/>
      <c r="BP6" s="364"/>
      <c r="BQ6" s="364"/>
      <c r="BR6" s="364"/>
      <c r="BS6" s="364"/>
      <c r="BT6" s="364"/>
      <c r="BU6" s="364"/>
      <c r="BV6" s="364"/>
      <c r="BW6" s="364"/>
      <c r="BX6" s="364"/>
      <c r="BY6" s="364"/>
      <c r="BZ6" s="364"/>
      <c r="CA6" s="364"/>
      <c r="CB6" s="364"/>
      <c r="CC6" s="364"/>
      <c r="CD6" s="364"/>
      <c r="CE6" s="364"/>
      <c r="CF6" s="364"/>
      <c r="CG6" s="364"/>
      <c r="CH6" s="364"/>
      <c r="CI6" s="364"/>
      <c r="CJ6" s="364"/>
      <c r="CK6" s="364"/>
      <c r="CL6" s="364"/>
      <c r="CM6" s="364"/>
      <c r="CN6" s="364"/>
      <c r="CO6" s="364"/>
      <c r="CP6" s="364"/>
      <c r="CQ6" s="364"/>
      <c r="CR6" s="364"/>
      <c r="CS6" s="364"/>
      <c r="CT6" s="364"/>
      <c r="CU6" s="364"/>
      <c r="CV6" s="364"/>
      <c r="CW6" s="364"/>
      <c r="CX6" s="364"/>
      <c r="CY6" s="364"/>
      <c r="CZ6" s="364"/>
      <c r="DA6" s="364"/>
      <c r="DB6" s="364"/>
    </row>
    <row r="7" spans="1:112" ht="7.5" customHeight="1" x14ac:dyDescent="0.3">
      <c r="A7" s="315"/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</row>
    <row r="8" spans="1:112" x14ac:dyDescent="0.3">
      <c r="A8" s="365" t="str">
        <f>CONCATENATE(ФОРМА!A15,ФОРМА!B15,ФОРМА!C15)</f>
        <v>Техническое решение 1.2.Установка трехфазного прибора учета электроэнергии в кабельном киоске</v>
      </c>
      <c r="B8" s="365"/>
      <c r="C8" s="365"/>
      <c r="D8" s="365"/>
      <c r="E8" s="365"/>
      <c r="F8" s="365"/>
      <c r="G8" s="365"/>
      <c r="H8" s="365"/>
      <c r="I8" s="365"/>
      <c r="J8" s="365"/>
      <c r="K8" s="365"/>
      <c r="L8" s="365"/>
      <c r="M8" s="365"/>
      <c r="N8" s="365"/>
      <c r="O8" s="365"/>
      <c r="P8" s="365"/>
      <c r="Q8" s="365"/>
      <c r="R8" s="365"/>
      <c r="S8" s="365"/>
      <c r="T8" s="365"/>
      <c r="U8" s="365"/>
      <c r="V8" s="365"/>
      <c r="W8" s="365"/>
      <c r="X8" s="365"/>
      <c r="Y8" s="365"/>
      <c r="Z8" s="365"/>
      <c r="AA8" s="365"/>
      <c r="AB8" s="365"/>
      <c r="AC8" s="365"/>
      <c r="AD8" s="365"/>
      <c r="AE8" s="365"/>
      <c r="AF8" s="365"/>
      <c r="AG8" s="365"/>
      <c r="AH8" s="365"/>
      <c r="AI8" s="365"/>
      <c r="AJ8" s="365"/>
      <c r="AK8" s="365"/>
      <c r="AL8" s="365"/>
      <c r="AM8" s="365"/>
      <c r="AN8" s="365"/>
      <c r="AO8" s="365"/>
      <c r="AP8" s="365"/>
      <c r="AQ8" s="365"/>
      <c r="AR8" s="365"/>
      <c r="AS8" s="365"/>
      <c r="AT8" s="365"/>
      <c r="AU8" s="365"/>
      <c r="AV8" s="365"/>
      <c r="AW8" s="365"/>
      <c r="AX8" s="365"/>
      <c r="AY8" s="365"/>
      <c r="AZ8" s="365"/>
      <c r="BA8" s="365"/>
      <c r="BB8" s="365"/>
      <c r="BC8" s="365"/>
      <c r="BD8" s="365"/>
      <c r="BE8" s="365"/>
      <c r="BF8" s="365"/>
      <c r="BG8" s="365"/>
      <c r="BH8" s="365"/>
      <c r="BI8" s="365"/>
      <c r="BJ8" s="365"/>
      <c r="BK8" s="365"/>
      <c r="BL8" s="365"/>
      <c r="BM8" s="365"/>
      <c r="BN8" s="365"/>
      <c r="BO8" s="365"/>
      <c r="BP8" s="365"/>
      <c r="BQ8" s="365"/>
      <c r="BR8" s="365"/>
      <c r="BS8" s="365"/>
      <c r="BT8" s="365"/>
      <c r="BU8" s="365"/>
      <c r="BV8" s="365"/>
      <c r="BW8" s="365"/>
      <c r="BX8" s="365"/>
      <c r="BY8" s="365"/>
      <c r="BZ8" s="365"/>
      <c r="CA8" s="365"/>
      <c r="CB8" s="365"/>
      <c r="CC8" s="365"/>
      <c r="CD8" s="365"/>
      <c r="CE8" s="365"/>
      <c r="CF8" s="365"/>
      <c r="CG8" s="365"/>
      <c r="CH8" s="365"/>
      <c r="CI8" s="365"/>
      <c r="CJ8" s="365"/>
      <c r="CK8" s="365"/>
      <c r="CL8" s="365"/>
      <c r="CM8" s="365"/>
      <c r="CN8" s="365"/>
      <c r="CO8" s="365"/>
      <c r="CP8" s="365"/>
      <c r="CQ8" s="365"/>
      <c r="CR8" s="365"/>
      <c r="CS8" s="365"/>
      <c r="CT8" s="365"/>
      <c r="CU8" s="365"/>
      <c r="CV8" s="365"/>
      <c r="CW8" s="365"/>
      <c r="CX8" s="365"/>
      <c r="CY8" s="365"/>
      <c r="CZ8" s="365"/>
      <c r="DA8" s="365"/>
      <c r="DB8" s="365"/>
    </row>
    <row r="9" spans="1:112" x14ac:dyDescent="0.3">
      <c r="A9" s="365" t="s">
        <v>161</v>
      </c>
      <c r="B9" s="365"/>
      <c r="C9" s="365"/>
      <c r="D9" s="365"/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  <c r="AC9" s="365"/>
      <c r="AD9" s="365"/>
      <c r="AE9" s="365"/>
      <c r="AF9" s="365"/>
      <c r="AG9" s="365"/>
      <c r="AH9" s="289" t="s">
        <v>351</v>
      </c>
      <c r="AI9" s="289"/>
      <c r="AJ9" s="289"/>
      <c r="AK9" s="289"/>
      <c r="AL9" s="289"/>
      <c r="AM9" s="289"/>
      <c r="AN9" s="289"/>
      <c r="AO9" s="289"/>
      <c r="AP9" s="289"/>
      <c r="AQ9" s="365" t="s">
        <v>352</v>
      </c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/>
      <c r="BE9" s="365"/>
      <c r="BF9" s="365"/>
      <c r="BG9" s="365"/>
      <c r="BH9" s="365"/>
      <c r="BI9" s="365"/>
      <c r="BJ9" s="365"/>
      <c r="BK9" s="365"/>
      <c r="BL9" s="365"/>
      <c r="BM9" s="365"/>
      <c r="BN9" s="365"/>
      <c r="BO9" s="365"/>
      <c r="BP9" s="365"/>
      <c r="BQ9" s="365"/>
      <c r="BR9" s="365"/>
      <c r="BS9" s="365"/>
      <c r="BT9" s="365"/>
      <c r="BU9" s="365"/>
      <c r="BV9" s="365"/>
      <c r="BW9" s="365" t="s">
        <v>353</v>
      </c>
      <c r="BX9" s="365"/>
      <c r="BY9" s="365"/>
      <c r="BZ9" s="365"/>
      <c r="CA9" s="365"/>
      <c r="CB9" s="365"/>
      <c r="CC9" s="365"/>
      <c r="CD9" s="365"/>
      <c r="CE9" s="365"/>
      <c r="CF9" s="365"/>
      <c r="CG9" s="365"/>
      <c r="CH9" s="365"/>
      <c r="CI9" s="365"/>
      <c r="CJ9" s="365"/>
      <c r="CK9" s="365"/>
      <c r="CL9" s="365"/>
      <c r="CM9" s="365"/>
      <c r="CN9" s="365"/>
      <c r="CO9" s="365"/>
      <c r="CP9" s="365"/>
      <c r="CQ9" s="365"/>
      <c r="CR9" s="365"/>
      <c r="CS9" s="365"/>
      <c r="CT9" s="365"/>
      <c r="CU9" s="365"/>
      <c r="CV9" s="365"/>
      <c r="CW9" s="365"/>
      <c r="CX9" s="365"/>
      <c r="CY9" s="365"/>
      <c r="CZ9" s="365"/>
      <c r="DA9" s="365"/>
      <c r="DB9" s="365"/>
    </row>
    <row r="10" spans="1:112" ht="44.25" customHeight="1" x14ac:dyDescent="0.3">
      <c r="A10" s="365"/>
      <c r="B10" s="365"/>
      <c r="C10" s="365"/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  <c r="AA10" s="365"/>
      <c r="AB10" s="365"/>
      <c r="AC10" s="365"/>
      <c r="AD10" s="365"/>
      <c r="AE10" s="365"/>
      <c r="AF10" s="365"/>
      <c r="AG10" s="365"/>
      <c r="AH10" s="289"/>
      <c r="AI10" s="289"/>
      <c r="AJ10" s="289"/>
      <c r="AK10" s="289"/>
      <c r="AL10" s="289"/>
      <c r="AM10" s="289"/>
      <c r="AN10" s="289"/>
      <c r="AO10" s="289"/>
      <c r="AP10" s="289"/>
      <c r="AQ10" s="289" t="s">
        <v>354</v>
      </c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 t="s">
        <v>355</v>
      </c>
      <c r="BH10" s="289"/>
      <c r="BI10" s="289"/>
      <c r="BJ10" s="289"/>
      <c r="BK10" s="289"/>
      <c r="BL10" s="289"/>
      <c r="BM10" s="289"/>
      <c r="BN10" s="289"/>
      <c r="BO10" s="289"/>
      <c r="BP10" s="289"/>
      <c r="BQ10" s="289"/>
      <c r="BR10" s="289"/>
      <c r="BS10" s="289"/>
      <c r="BT10" s="289"/>
      <c r="BU10" s="289"/>
      <c r="BV10" s="289"/>
      <c r="BW10" s="289" t="s">
        <v>356</v>
      </c>
      <c r="BX10" s="289"/>
      <c r="BY10" s="289"/>
      <c r="BZ10" s="289"/>
      <c r="CA10" s="289"/>
      <c r="CB10" s="289"/>
      <c r="CC10" s="289"/>
      <c r="CD10" s="289"/>
      <c r="CE10" s="289"/>
      <c r="CF10" s="289"/>
      <c r="CG10" s="289"/>
      <c r="CH10" s="289"/>
      <c r="CI10" s="289"/>
      <c r="CJ10" s="289"/>
      <c r="CK10" s="289"/>
      <c r="CL10" s="289"/>
      <c r="CM10" s="289" t="s">
        <v>357</v>
      </c>
      <c r="CN10" s="289"/>
      <c r="CO10" s="289"/>
      <c r="CP10" s="289"/>
      <c r="CQ10" s="289"/>
      <c r="CR10" s="289"/>
      <c r="CS10" s="289"/>
      <c r="CT10" s="289"/>
      <c r="CU10" s="289"/>
      <c r="CV10" s="289"/>
      <c r="CW10" s="289"/>
      <c r="CX10" s="289"/>
      <c r="CY10" s="289"/>
      <c r="CZ10" s="289"/>
      <c r="DA10" s="289"/>
      <c r="DB10" s="289"/>
    </row>
    <row r="11" spans="1:112" x14ac:dyDescent="0.3">
      <c r="A11" s="366">
        <v>1</v>
      </c>
      <c r="B11" s="366"/>
      <c r="C11" s="366"/>
      <c r="D11" s="366"/>
      <c r="E11" s="366"/>
      <c r="F11" s="366"/>
      <c r="G11" s="366"/>
      <c r="H11" s="366"/>
      <c r="I11" s="366"/>
      <c r="J11" s="366"/>
      <c r="K11" s="366"/>
      <c r="L11" s="366"/>
      <c r="M11" s="366"/>
      <c r="N11" s="366"/>
      <c r="O11" s="366"/>
      <c r="P11" s="366"/>
      <c r="Q11" s="366"/>
      <c r="R11" s="366"/>
      <c r="S11" s="366"/>
      <c r="T11" s="366"/>
      <c r="U11" s="366"/>
      <c r="V11" s="366"/>
      <c r="W11" s="366"/>
      <c r="X11" s="366"/>
      <c r="Y11" s="366"/>
      <c r="Z11" s="366"/>
      <c r="AA11" s="366"/>
      <c r="AB11" s="366"/>
      <c r="AC11" s="366"/>
      <c r="AD11" s="366"/>
      <c r="AE11" s="366"/>
      <c r="AF11" s="366"/>
      <c r="AG11" s="366"/>
      <c r="AH11" s="366">
        <v>2</v>
      </c>
      <c r="AI11" s="366"/>
      <c r="AJ11" s="366"/>
      <c r="AK11" s="366"/>
      <c r="AL11" s="366"/>
      <c r="AM11" s="366"/>
      <c r="AN11" s="366"/>
      <c r="AO11" s="366"/>
      <c r="AP11" s="366"/>
      <c r="AQ11" s="366">
        <v>3</v>
      </c>
      <c r="AR11" s="366"/>
      <c r="AS11" s="366"/>
      <c r="AT11" s="366"/>
      <c r="AU11" s="366"/>
      <c r="AV11" s="366"/>
      <c r="AW11" s="366"/>
      <c r="AX11" s="366"/>
      <c r="AY11" s="366"/>
      <c r="AZ11" s="366"/>
      <c r="BA11" s="366"/>
      <c r="BB11" s="366"/>
      <c r="BC11" s="366"/>
      <c r="BD11" s="366"/>
      <c r="BE11" s="366"/>
      <c r="BF11" s="366"/>
      <c r="BG11" s="366">
        <v>4</v>
      </c>
      <c r="BH11" s="366"/>
      <c r="BI11" s="366"/>
      <c r="BJ11" s="366"/>
      <c r="BK11" s="366"/>
      <c r="BL11" s="366"/>
      <c r="BM11" s="366"/>
      <c r="BN11" s="366"/>
      <c r="BO11" s="366"/>
      <c r="BP11" s="366"/>
      <c r="BQ11" s="366"/>
      <c r="BR11" s="366"/>
      <c r="BS11" s="366"/>
      <c r="BT11" s="366"/>
      <c r="BU11" s="366"/>
      <c r="BV11" s="366"/>
      <c r="BW11" s="366">
        <v>5</v>
      </c>
      <c r="BX11" s="366"/>
      <c r="BY11" s="366"/>
      <c r="BZ11" s="366"/>
      <c r="CA11" s="366"/>
      <c r="CB11" s="366"/>
      <c r="CC11" s="366"/>
      <c r="CD11" s="366"/>
      <c r="CE11" s="366"/>
      <c r="CF11" s="366"/>
      <c r="CG11" s="366"/>
      <c r="CH11" s="366"/>
      <c r="CI11" s="366"/>
      <c r="CJ11" s="366"/>
      <c r="CK11" s="366"/>
      <c r="CL11" s="366"/>
      <c r="CM11" s="366">
        <v>6</v>
      </c>
      <c r="CN11" s="366"/>
      <c r="CO11" s="366"/>
      <c r="CP11" s="366"/>
      <c r="CQ11" s="366"/>
      <c r="CR11" s="366"/>
      <c r="CS11" s="366"/>
      <c r="CT11" s="366"/>
      <c r="CU11" s="366"/>
      <c r="CV11" s="366"/>
      <c r="CW11" s="366"/>
      <c r="CX11" s="366"/>
      <c r="CY11" s="366"/>
      <c r="CZ11" s="366"/>
      <c r="DA11" s="366"/>
      <c r="DB11" s="366"/>
    </row>
    <row r="12" spans="1:112" ht="54.75" customHeight="1" x14ac:dyDescent="0.3">
      <c r="A12" s="367" t="str">
        <f>CONCATENATE(ФОРМА!A20, " ", ФОРМА!B20)</f>
        <v>Трехфазный прибор учета электроэнергии НАРТИС-И3СО-SP31-А1R1-230-5-100A-SN-RF433/1-P1-EHKMOQ1V3-D</v>
      </c>
      <c r="B12" s="367"/>
      <c r="C12" s="367"/>
      <c r="D12" s="367"/>
      <c r="E12" s="367"/>
      <c r="F12" s="367"/>
      <c r="G12" s="367"/>
      <c r="H12" s="367"/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67"/>
      <c r="AA12" s="367"/>
      <c r="AB12" s="367"/>
      <c r="AC12" s="367"/>
      <c r="AD12" s="367"/>
      <c r="AE12" s="367"/>
      <c r="AF12" s="367"/>
      <c r="AG12" s="367"/>
      <c r="AH12" s="365" t="s">
        <v>132</v>
      </c>
      <c r="AI12" s="365"/>
      <c r="AJ12" s="365"/>
      <c r="AK12" s="365"/>
      <c r="AL12" s="365"/>
      <c r="AM12" s="365"/>
      <c r="AN12" s="365"/>
      <c r="AO12" s="365"/>
      <c r="AP12" s="365"/>
      <c r="AQ12" s="366"/>
      <c r="AR12" s="366"/>
      <c r="AS12" s="366"/>
      <c r="AT12" s="366"/>
      <c r="AU12" s="366"/>
      <c r="AV12" s="366"/>
      <c r="AW12" s="366"/>
      <c r="AX12" s="366"/>
      <c r="AY12" s="366"/>
      <c r="AZ12" s="366"/>
      <c r="BA12" s="366"/>
      <c r="BB12" s="366"/>
      <c r="BC12" s="366"/>
      <c r="BD12" s="366"/>
      <c r="BE12" s="366"/>
      <c r="BF12" s="366"/>
      <c r="BG12" s="366">
        <f>ФОРМА!B10</f>
        <v>2</v>
      </c>
      <c r="BH12" s="366"/>
      <c r="BI12" s="366"/>
      <c r="BJ12" s="366"/>
      <c r="BK12" s="366"/>
      <c r="BL12" s="366"/>
      <c r="BM12" s="366"/>
      <c r="BN12" s="366"/>
      <c r="BO12" s="366"/>
      <c r="BP12" s="366"/>
      <c r="BQ12" s="366"/>
      <c r="BR12" s="366"/>
      <c r="BS12" s="366"/>
      <c r="BT12" s="366"/>
      <c r="BU12" s="366"/>
      <c r="BV12" s="366"/>
      <c r="BW12" s="366"/>
      <c r="BX12" s="366"/>
      <c r="BY12" s="366"/>
      <c r="BZ12" s="366"/>
      <c r="CA12" s="366"/>
      <c r="CB12" s="366"/>
      <c r="CC12" s="366"/>
      <c r="CD12" s="366"/>
      <c r="CE12" s="366"/>
      <c r="CF12" s="366"/>
      <c r="CG12" s="366"/>
      <c r="CH12" s="366"/>
      <c r="CI12" s="366"/>
      <c r="CJ12" s="366"/>
      <c r="CK12" s="366"/>
      <c r="CL12" s="366"/>
      <c r="CM12" s="366">
        <f>BG12</f>
        <v>2</v>
      </c>
      <c r="CN12" s="366"/>
      <c r="CO12" s="366"/>
      <c r="CP12" s="366"/>
      <c r="CQ12" s="366"/>
      <c r="CR12" s="366"/>
      <c r="CS12" s="366"/>
      <c r="CT12" s="366"/>
      <c r="CU12" s="366"/>
      <c r="CV12" s="366"/>
      <c r="CW12" s="366"/>
      <c r="CX12" s="366"/>
      <c r="CY12" s="366"/>
      <c r="CZ12" s="366"/>
      <c r="DA12" s="366"/>
      <c r="DB12" s="366"/>
    </row>
    <row r="13" spans="1:112" ht="9" customHeight="1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</row>
    <row r="14" spans="1:112" ht="69.900000000000006" customHeight="1" x14ac:dyDescent="0.3">
      <c r="A14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14" s="306"/>
      <c r="C14" s="306"/>
      <c r="D14" s="306"/>
      <c r="E14" s="306"/>
      <c r="F14" s="306"/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306"/>
      <c r="AG14" s="306"/>
      <c r="AH14" s="306"/>
      <c r="AI14" s="306"/>
      <c r="AJ14" s="306"/>
      <c r="AK14" s="306"/>
      <c r="AL14" s="306"/>
      <c r="AM14" s="306"/>
      <c r="AN14" s="306"/>
      <c r="AO14" s="306"/>
      <c r="AP14" s="306"/>
      <c r="AQ14" s="306"/>
      <c r="AR14" s="306"/>
      <c r="AS14" s="306"/>
      <c r="AT14" s="306"/>
      <c r="AU14" s="306"/>
      <c r="AV14" s="306"/>
      <c r="AW14" s="306"/>
      <c r="AX14" s="306"/>
      <c r="AY14" s="306"/>
      <c r="AZ14" s="306"/>
      <c r="BA14" s="306"/>
      <c r="BB14" s="306"/>
      <c r="BC14" s="306"/>
      <c r="BD14" s="306"/>
      <c r="BE14" s="306"/>
      <c r="BF14" s="306"/>
      <c r="BG14" s="306"/>
      <c r="BH14" s="306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  <c r="BY14" s="198"/>
      <c r="BZ14" s="198"/>
      <c r="CA14" s="198"/>
      <c r="CB14" s="198"/>
      <c r="CC14" s="198"/>
      <c r="CD14" s="198"/>
      <c r="CE14" s="198"/>
      <c r="CF14" s="198"/>
      <c r="CG14" s="9"/>
      <c r="CH14" s="9"/>
      <c r="CI14" s="9"/>
      <c r="CJ14" s="199" t="str">
        <f>ПОДПИСИ!D5</f>
        <v>С.А. Куропаткин</v>
      </c>
      <c r="CK14" s="199"/>
      <c r="CL14" s="199"/>
      <c r="CM14" s="199"/>
      <c r="CN14" s="199"/>
      <c r="CO14" s="199"/>
      <c r="CP14" s="199"/>
      <c r="CQ14" s="199"/>
      <c r="CR14" s="199"/>
      <c r="CS14" s="199"/>
      <c r="CT14" s="199"/>
      <c r="CU14" s="199"/>
      <c r="CV14" s="199"/>
      <c r="CW14" s="199"/>
      <c r="CX14" s="199"/>
      <c r="CY14" s="199"/>
      <c r="CZ14" s="199"/>
      <c r="DA14" s="199"/>
      <c r="DB14" s="199"/>
      <c r="DH14" s="70"/>
    </row>
    <row r="15" spans="1:112" ht="10.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I15" s="196" t="s">
        <v>7</v>
      </c>
      <c r="BJ15" s="196"/>
      <c r="BK15" s="196"/>
      <c r="BL15" s="196"/>
      <c r="BM15" s="196"/>
      <c r="BN15" s="196"/>
      <c r="BO15" s="196"/>
      <c r="BP15" s="196"/>
      <c r="BQ15" s="196"/>
      <c r="BR15" s="196"/>
      <c r="BS15" s="196"/>
      <c r="BT15" s="196"/>
      <c r="BU15" s="196"/>
      <c r="BV15" s="196"/>
      <c r="BW15" s="196"/>
      <c r="BX15" s="196"/>
      <c r="BY15" s="196"/>
      <c r="BZ15" s="196"/>
      <c r="CA15" s="196"/>
      <c r="CB15" s="196"/>
      <c r="CC15" s="196"/>
      <c r="CD15" s="196"/>
      <c r="CE15" s="196"/>
      <c r="CF15" s="196"/>
      <c r="CG15" s="11"/>
      <c r="CH15" s="11"/>
      <c r="CI15" s="11"/>
      <c r="CJ15" s="188"/>
      <c r="CK15" s="188"/>
      <c r="CL15" s="188"/>
      <c r="CM15" s="188"/>
      <c r="CN15" s="188"/>
      <c r="CO15" s="188"/>
      <c r="CP15" s="188"/>
      <c r="CQ15" s="188"/>
      <c r="CR15" s="188"/>
      <c r="CS15" s="188"/>
      <c r="CT15" s="188"/>
      <c r="CU15" s="188"/>
      <c r="CV15" s="188"/>
      <c r="CW15" s="188"/>
      <c r="CX15" s="188"/>
      <c r="CY15" s="188"/>
      <c r="CZ15" s="188"/>
      <c r="DA15" s="188"/>
      <c r="DB15" s="188"/>
    </row>
    <row r="16" spans="1:112" ht="69.900000000000006" customHeight="1" x14ac:dyDescent="0.3">
      <c r="A16" s="188" t="str">
        <f>ПОДПИСИ!B10</f>
        <v xml:space="preserve">Главный инженер ООО «Энергострим» </v>
      </c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9"/>
      <c r="CH16" s="9"/>
      <c r="CI16" s="9"/>
      <c r="CJ16" s="199" t="str">
        <f>ПОДПИСИ!D10</f>
        <v>В.К. Горохов</v>
      </c>
      <c r="CK16" s="199"/>
      <c r="CL16" s="199"/>
      <c r="CM16" s="199"/>
      <c r="CN16" s="199"/>
      <c r="CO16" s="199"/>
      <c r="CP16" s="199"/>
      <c r="CQ16" s="199"/>
      <c r="CR16" s="199"/>
      <c r="CS16" s="199"/>
      <c r="CT16" s="199"/>
      <c r="CU16" s="199"/>
      <c r="CV16" s="199"/>
      <c r="CW16" s="199"/>
      <c r="CX16" s="199"/>
      <c r="CY16" s="199"/>
      <c r="CZ16" s="199"/>
      <c r="DA16" s="199"/>
      <c r="DB16" s="199"/>
      <c r="DH16" s="70"/>
    </row>
    <row r="17" spans="1:112" ht="10.5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96" t="s">
        <v>7</v>
      </c>
      <c r="BJ17" s="196"/>
      <c r="BK17" s="196"/>
      <c r="BL17" s="196"/>
      <c r="BM17" s="196"/>
      <c r="BN17" s="196"/>
      <c r="BO17" s="196"/>
      <c r="BP17" s="196"/>
      <c r="BQ17" s="196"/>
      <c r="BR17" s="196"/>
      <c r="BS17" s="196"/>
      <c r="BT17" s="196"/>
      <c r="BU17" s="196"/>
      <c r="BV17" s="196"/>
      <c r="BW17" s="196"/>
      <c r="BX17" s="196"/>
      <c r="BY17" s="196"/>
      <c r="BZ17" s="196"/>
      <c r="CA17" s="196"/>
      <c r="CB17" s="196"/>
      <c r="CC17" s="196"/>
      <c r="CD17" s="196"/>
      <c r="CE17" s="196"/>
      <c r="CF17" s="196"/>
      <c r="CG17" s="11"/>
      <c r="CH17" s="11"/>
      <c r="CI17" s="11"/>
      <c r="CJ17" s="188"/>
      <c r="CK17" s="188"/>
      <c r="CL17" s="188"/>
      <c r="CM17" s="188"/>
      <c r="CN17" s="188"/>
      <c r="CO17" s="188"/>
      <c r="CP17" s="188"/>
      <c r="CQ17" s="188"/>
      <c r="CR17" s="188"/>
      <c r="CS17" s="188"/>
      <c r="CT17" s="188"/>
      <c r="CU17" s="188"/>
      <c r="CV17" s="188"/>
      <c r="CW17" s="188"/>
      <c r="CX17" s="188"/>
      <c r="CY17" s="188"/>
      <c r="CZ17" s="188"/>
      <c r="DA17" s="188"/>
      <c r="DB17" s="188"/>
      <c r="DH17" s="70"/>
    </row>
    <row r="18" spans="1:112" ht="69.900000000000006" customHeight="1" x14ac:dyDescent="0.3">
      <c r="A18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8" s="306"/>
      <c r="C18" s="306"/>
      <c r="D18" s="306"/>
      <c r="E18" s="306"/>
      <c r="F18" s="306"/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  <c r="AA18" s="306"/>
      <c r="AB18" s="306"/>
      <c r="AC18" s="306"/>
      <c r="AD18" s="306"/>
      <c r="AE18" s="306"/>
      <c r="AF18" s="306"/>
      <c r="AG18" s="306"/>
      <c r="AH18" s="306"/>
      <c r="AI18" s="306"/>
      <c r="AJ18" s="306"/>
      <c r="AK18" s="306"/>
      <c r="AL18" s="306"/>
      <c r="AM18" s="306"/>
      <c r="AN18" s="306"/>
      <c r="AO18" s="306"/>
      <c r="AP18" s="306"/>
      <c r="AQ18" s="306"/>
      <c r="AR18" s="306"/>
      <c r="AS18" s="306"/>
      <c r="AT18" s="306"/>
      <c r="AU18" s="306"/>
      <c r="AV18" s="306"/>
      <c r="AW18" s="306"/>
      <c r="AX18" s="306"/>
      <c r="AY18" s="306"/>
      <c r="AZ18" s="306"/>
      <c r="BA18" s="306"/>
      <c r="BB18" s="306"/>
      <c r="BC18" s="306"/>
      <c r="BD18" s="306"/>
      <c r="BE18" s="306"/>
      <c r="BF18" s="306"/>
      <c r="BG18" s="306"/>
      <c r="BH18" s="306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6"/>
      <c r="CH18" s="16"/>
      <c r="CI18" s="16"/>
      <c r="CJ18" s="199" t="str">
        <f>ПОДПИСИ!D7</f>
        <v>А.Б. Казанцев</v>
      </c>
      <c r="CK18" s="199"/>
      <c r="CL18" s="199"/>
      <c r="CM18" s="199"/>
      <c r="CN18" s="199"/>
      <c r="CO18" s="199"/>
      <c r="CP18" s="199"/>
      <c r="CQ18" s="199"/>
      <c r="CR18" s="199"/>
      <c r="CS18" s="199"/>
      <c r="CT18" s="199"/>
      <c r="CU18" s="199"/>
      <c r="CV18" s="199"/>
      <c r="CW18" s="199"/>
      <c r="CX18" s="199"/>
      <c r="CY18" s="199"/>
      <c r="CZ18" s="199"/>
      <c r="DA18" s="199"/>
      <c r="DB18" s="199"/>
      <c r="DH18" s="70"/>
    </row>
    <row r="19" spans="1:112" ht="13.5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96" t="s">
        <v>7</v>
      </c>
      <c r="BJ19" s="196"/>
      <c r="BK19" s="196"/>
      <c r="BL19" s="196"/>
      <c r="BM19" s="196"/>
      <c r="BN19" s="196"/>
      <c r="BO19" s="196"/>
      <c r="BP19" s="196"/>
      <c r="BQ19" s="196"/>
      <c r="BR19" s="196"/>
      <c r="BS19" s="196"/>
      <c r="BT19" s="196"/>
      <c r="BU19" s="196"/>
      <c r="BV19" s="196"/>
      <c r="BW19" s="196"/>
      <c r="BX19" s="196"/>
      <c r="BY19" s="196"/>
      <c r="BZ19" s="196"/>
      <c r="CA19" s="196"/>
      <c r="CB19" s="196"/>
      <c r="CC19" s="196"/>
      <c r="CD19" s="196"/>
      <c r="CE19" s="196"/>
      <c r="CF19" s="196"/>
      <c r="CG19" s="11"/>
      <c r="CH19" s="11"/>
      <c r="CI19" s="11"/>
      <c r="CJ19" s="202"/>
      <c r="CK19" s="202"/>
      <c r="CL19" s="202"/>
      <c r="CM19" s="202"/>
      <c r="CN19" s="202"/>
      <c r="CO19" s="202"/>
      <c r="CP19" s="202"/>
      <c r="CQ19" s="202"/>
      <c r="CR19" s="202"/>
      <c r="CS19" s="202"/>
      <c r="CT19" s="202"/>
      <c r="CU19" s="202"/>
      <c r="CV19" s="202"/>
      <c r="CW19" s="202"/>
      <c r="CX19" s="202"/>
      <c r="CY19" s="202"/>
      <c r="CZ19" s="202"/>
      <c r="DA19" s="202"/>
      <c r="DB19" s="202"/>
      <c r="DH19" s="70"/>
    </row>
    <row r="20" spans="1:112" ht="13.5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H20" s="70"/>
    </row>
    <row r="21" spans="1:112" ht="21" customHeight="1" x14ac:dyDescent="0.3">
      <c r="A21" s="313" t="s">
        <v>38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313"/>
      <c r="AN21" s="313"/>
      <c r="AO21" s="313"/>
      <c r="AP21" s="313"/>
      <c r="AQ21" s="313"/>
      <c r="AR21" s="313"/>
      <c r="AS21" s="313"/>
      <c r="AT21" s="313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313" t="s">
        <v>9</v>
      </c>
      <c r="BJ21" s="313"/>
      <c r="BK21" s="313"/>
      <c r="BL21" s="313"/>
      <c r="BM21" s="313"/>
      <c r="BN21" s="313"/>
      <c r="BO21" s="313"/>
      <c r="BP21" s="313"/>
      <c r="BQ21" s="313"/>
      <c r="BR21" s="313"/>
      <c r="BS21" s="313"/>
      <c r="BT21" s="313"/>
      <c r="BU21" s="313"/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  <c r="CS21" s="313"/>
      <c r="CT21" s="313"/>
      <c r="CU21" s="313"/>
      <c r="CV21" s="313"/>
      <c r="CW21" s="313"/>
      <c r="CX21" s="313"/>
      <c r="CY21" s="313"/>
      <c r="CZ21" s="313"/>
      <c r="DA21" s="313"/>
      <c r="DB21" s="313"/>
      <c r="DH21" s="70"/>
    </row>
    <row r="22" spans="1:112" ht="15.6" x14ac:dyDescent="0.3">
      <c r="A22" s="140" t="s">
        <v>251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40" t="s">
        <v>253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H22" s="70"/>
    </row>
    <row r="23" spans="1:112" ht="15.6" x14ac:dyDescent="0.3">
      <c r="A23" s="140" t="s">
        <v>252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H23" s="70"/>
    </row>
    <row r="24" spans="1:11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H24" s="70"/>
    </row>
    <row r="25" spans="1:112" ht="60.75" customHeight="1" x14ac:dyDescent="0.3">
      <c r="A25" s="200" t="str">
        <f>ПОДПИСИ!B10</f>
        <v xml:space="preserve">Главный инженер ООО «Энергострим» 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25" s="200"/>
      <c r="BK25" s="200"/>
      <c r="BL25" s="200"/>
      <c r="BM25" s="200"/>
      <c r="BN25" s="200"/>
      <c r="BO25" s="200"/>
      <c r="BP25" s="200"/>
      <c r="BQ25" s="200"/>
      <c r="BR25" s="200"/>
      <c r="BS25" s="200"/>
      <c r="BT25" s="200"/>
      <c r="BU25" s="200"/>
      <c r="BV25" s="200"/>
      <c r="BW25" s="200"/>
      <c r="BX25" s="200"/>
      <c r="BY25" s="200"/>
      <c r="BZ25" s="200"/>
      <c r="CA25" s="200"/>
      <c r="CB25" s="200"/>
      <c r="CC25" s="200"/>
      <c r="CD25" s="200"/>
      <c r="CE25" s="200"/>
      <c r="CF25" s="200"/>
      <c r="CG25" s="200"/>
      <c r="CH25" s="200"/>
      <c r="CI25" s="200"/>
      <c r="CJ25" s="200"/>
      <c r="CK25" s="200"/>
      <c r="CL25" s="200"/>
      <c r="CM25" s="200"/>
      <c r="CN25" s="200"/>
      <c r="CO25" s="200"/>
      <c r="CP25" s="200"/>
      <c r="CQ25" s="200"/>
      <c r="CR25" s="200"/>
      <c r="CS25" s="200"/>
      <c r="CT25" s="200"/>
      <c r="CU25" s="200"/>
      <c r="CV25" s="200"/>
      <c r="CW25" s="200"/>
      <c r="CX25" s="200"/>
      <c r="CY25" s="200"/>
      <c r="CZ25" s="200"/>
      <c r="DA25" s="200"/>
      <c r="DB25" s="200"/>
      <c r="DH25" s="70"/>
    </row>
    <row r="26" spans="1:112" ht="69.900000000000006" customHeight="1" x14ac:dyDescent="0.3">
      <c r="A26" s="198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9"/>
      <c r="X26" s="9"/>
      <c r="Y26" s="9"/>
      <c r="Z26" s="199" t="str">
        <f>ПОДПИСИ!D10</f>
        <v>В.К. Горохов</v>
      </c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  <c r="BS26" s="198"/>
      <c r="BT26" s="198"/>
      <c r="BU26" s="198"/>
      <c r="BV26" s="198"/>
      <c r="BW26" s="198"/>
      <c r="BX26" s="198"/>
      <c r="BY26" s="198"/>
      <c r="BZ26" s="198"/>
      <c r="CA26" s="198"/>
      <c r="CB26" s="198"/>
      <c r="CC26" s="198"/>
      <c r="CD26" s="198"/>
      <c r="CE26" s="9"/>
      <c r="CF26" s="9"/>
      <c r="CG26" s="9"/>
      <c r="CH26" s="199" t="str">
        <f>ПОДПИСИ!D5</f>
        <v>С.А. Куропаткин</v>
      </c>
      <c r="CI26" s="199"/>
      <c r="CJ26" s="199"/>
      <c r="CK26" s="199"/>
      <c r="CL26" s="199"/>
      <c r="CM26" s="199"/>
      <c r="CN26" s="199"/>
      <c r="CO26" s="199"/>
      <c r="CP26" s="199"/>
      <c r="CQ26" s="199"/>
      <c r="CR26" s="199"/>
      <c r="CS26" s="199"/>
      <c r="CT26" s="199"/>
      <c r="CU26" s="199"/>
      <c r="CV26" s="199"/>
      <c r="CW26" s="199"/>
      <c r="CX26" s="199"/>
      <c r="CY26" s="199"/>
      <c r="CZ26" s="199"/>
      <c r="DA26" s="199"/>
      <c r="DB26" s="199"/>
      <c r="DH26" s="70"/>
    </row>
    <row r="27" spans="1:112" ht="14.4" customHeight="1" x14ac:dyDescent="0.3">
      <c r="A27" s="189" t="s">
        <v>7</v>
      </c>
      <c r="B27" s="189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89" t="s">
        <v>7</v>
      </c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H27" s="70"/>
    </row>
    <row r="28" spans="1:112" ht="1.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H28" s="70"/>
    </row>
    <row r="29" spans="1:112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 t="s">
        <v>44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 t="s">
        <v>44</v>
      </c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H29" s="70"/>
    </row>
  </sheetData>
  <mergeCells count="53">
    <mergeCell ref="A25:AT25"/>
    <mergeCell ref="BW12:CL12"/>
    <mergeCell ref="A27:V27"/>
    <mergeCell ref="BI27:CD27"/>
    <mergeCell ref="A3:DB3"/>
    <mergeCell ref="A9:AG10"/>
    <mergeCell ref="AH9:AP10"/>
    <mergeCell ref="BI25:DB25"/>
    <mergeCell ref="A26:V26"/>
    <mergeCell ref="Z26:AT26"/>
    <mergeCell ref="BI26:CD26"/>
    <mergeCell ref="CH26:DB26"/>
    <mergeCell ref="A18:BH18"/>
    <mergeCell ref="BI18:CF18"/>
    <mergeCell ref="CJ18:DB18"/>
    <mergeCell ref="BI19:CF19"/>
    <mergeCell ref="CJ19:DB19"/>
    <mergeCell ref="A21:AT21"/>
    <mergeCell ref="BI21:DB21"/>
    <mergeCell ref="BI15:CF15"/>
    <mergeCell ref="CJ15:DB15"/>
    <mergeCell ref="A16:BH16"/>
    <mergeCell ref="BI16:CF16"/>
    <mergeCell ref="CJ16:DB16"/>
    <mergeCell ref="BI17:CF17"/>
    <mergeCell ref="CJ17:DB17"/>
    <mergeCell ref="A14:BH14"/>
    <mergeCell ref="BI14:CF14"/>
    <mergeCell ref="CJ14:DB14"/>
    <mergeCell ref="AQ10:BF10"/>
    <mergeCell ref="BG10:BV10"/>
    <mergeCell ref="AQ11:BF11"/>
    <mergeCell ref="BG11:BV11"/>
    <mergeCell ref="BW11:CL11"/>
    <mergeCell ref="CM12:DB12"/>
    <mergeCell ref="CM11:DB11"/>
    <mergeCell ref="AH11:AP11"/>
    <mergeCell ref="A11:AG11"/>
    <mergeCell ref="A12:AG12"/>
    <mergeCell ref="AH12:AP12"/>
    <mergeCell ref="AQ12:BF12"/>
    <mergeCell ref="BG12:BV12"/>
    <mergeCell ref="BW10:CL10"/>
    <mergeCell ref="CM10:DB10"/>
    <mergeCell ref="BW9:DB9"/>
    <mergeCell ref="AQ9:BV9"/>
    <mergeCell ref="A8:DB8"/>
    <mergeCell ref="BC1:DB1"/>
    <mergeCell ref="A2:DB2"/>
    <mergeCell ref="A4:AA4"/>
    <mergeCell ref="CF4:DB4"/>
    <mergeCell ref="A7:DB7"/>
    <mergeCell ref="A6:DB6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113" filterMode="1">
    <tabColor theme="6" tint="0.79998168889431442"/>
    <pageSetUpPr fitToPage="1"/>
  </sheetPr>
  <dimension ref="A1:DH48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DC34" sqref="DC34"/>
    </sheetView>
  </sheetViews>
  <sheetFormatPr defaultRowHeight="14.4" outlineLevelRow="1" x14ac:dyDescent="0.3"/>
  <cols>
    <col min="1" max="26" width="0.88671875" customWidth="1"/>
    <col min="27" max="27" width="4.88671875" customWidth="1"/>
    <col min="28" max="33" width="0.88671875" hidden="1" customWidth="1"/>
    <col min="34" max="45" width="0.88671875" customWidth="1"/>
    <col min="46" max="46" width="4.6640625" customWidth="1"/>
    <col min="47" max="60" width="0.88671875" customWidth="1"/>
    <col min="61" max="61" width="4.44140625" customWidth="1"/>
    <col min="62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5.6" x14ac:dyDescent="0.3">
      <c r="A2" s="331" t="s">
        <v>17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</row>
    <row r="3" spans="1:112" ht="15.6" x14ac:dyDescent="0.3">
      <c r="A3" s="298" t="s">
        <v>350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/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8"/>
      <c r="AN3" s="298"/>
      <c r="AO3" s="298"/>
      <c r="AP3" s="298"/>
      <c r="AQ3" s="298"/>
      <c r="AR3" s="298"/>
      <c r="AS3" s="298"/>
      <c r="AT3" s="298"/>
      <c r="AU3" s="298"/>
      <c r="AV3" s="298"/>
      <c r="AW3" s="298"/>
      <c r="AX3" s="298"/>
      <c r="AY3" s="298"/>
      <c r="AZ3" s="298"/>
      <c r="BA3" s="298"/>
      <c r="BB3" s="298"/>
      <c r="BC3" s="298"/>
      <c r="BD3" s="298"/>
      <c r="BE3" s="298"/>
      <c r="BF3" s="298"/>
      <c r="BG3" s="298"/>
      <c r="BH3" s="298"/>
      <c r="BI3" s="298"/>
      <c r="BJ3" s="298"/>
      <c r="BK3" s="298"/>
      <c r="BL3" s="298"/>
      <c r="BM3" s="298"/>
      <c r="BN3" s="298"/>
      <c r="BO3" s="298"/>
      <c r="BP3" s="298"/>
      <c r="BQ3" s="298"/>
      <c r="BR3" s="298"/>
      <c r="BS3" s="298"/>
      <c r="BT3" s="298"/>
      <c r="BU3" s="298"/>
      <c r="BV3" s="298"/>
      <c r="BW3" s="298"/>
      <c r="BX3" s="298"/>
      <c r="BY3" s="298"/>
      <c r="BZ3" s="298"/>
      <c r="CA3" s="298"/>
      <c r="CB3" s="298"/>
      <c r="CC3" s="298"/>
      <c r="CD3" s="298"/>
      <c r="CE3" s="298"/>
      <c r="CF3" s="298"/>
      <c r="CG3" s="298"/>
      <c r="CH3" s="298"/>
      <c r="CI3" s="298"/>
      <c r="CJ3" s="298"/>
      <c r="CK3" s="298"/>
      <c r="CL3" s="298"/>
      <c r="CM3" s="298"/>
      <c r="CN3" s="298"/>
      <c r="CO3" s="298"/>
      <c r="CP3" s="298"/>
      <c r="CQ3" s="298"/>
      <c r="CR3" s="298"/>
      <c r="CS3" s="298"/>
      <c r="CT3" s="298"/>
      <c r="CU3" s="298"/>
      <c r="CV3" s="298"/>
      <c r="CW3" s="298"/>
      <c r="CX3" s="298"/>
      <c r="CY3" s="298"/>
      <c r="CZ3" s="298"/>
      <c r="DA3" s="298"/>
      <c r="DB3" s="298"/>
    </row>
    <row r="4" spans="1:112" ht="15.6" x14ac:dyDescent="0.3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50" t="str">
        <f>ФОРМА!B11</f>
        <v>15.11.2024 г.</v>
      </c>
      <c r="CG4" s="350"/>
      <c r="CH4" s="350"/>
      <c r="CI4" s="350"/>
      <c r="CJ4" s="350"/>
      <c r="CK4" s="350"/>
      <c r="CL4" s="350"/>
      <c r="CM4" s="350"/>
      <c r="CN4" s="350"/>
      <c r="CO4" s="350"/>
      <c r="CP4" s="350"/>
      <c r="CQ4" s="350"/>
      <c r="CR4" s="350"/>
      <c r="CS4" s="350"/>
      <c r="CT4" s="350"/>
      <c r="CU4" s="350"/>
      <c r="CV4" s="350"/>
      <c r="CW4" s="350"/>
      <c r="CX4" s="350"/>
      <c r="CY4" s="350"/>
      <c r="CZ4" s="350"/>
      <c r="DA4" s="350"/>
      <c r="DB4" s="350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96.75" customHeight="1" x14ac:dyDescent="0.3">
      <c r="A6" s="364" t="str">
        <f>CONCATENATE("Технологические и архитектурно-строительные решения по зданию, сооружению на
создание/модернизацию Пускового комплекса «",ФОРМА!B6,"»")</f>
        <v>Технологические и архитектурно-строительные решения по зданию, сооружению на
создание/модернизацию Пускового комплекса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  <c r="AA6" s="364"/>
      <c r="AB6" s="364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4"/>
      <c r="AV6" s="364"/>
      <c r="AW6" s="364"/>
      <c r="AX6" s="364"/>
      <c r="AY6" s="364"/>
      <c r="AZ6" s="364"/>
      <c r="BA6" s="364"/>
      <c r="BB6" s="364"/>
      <c r="BC6" s="364"/>
      <c r="BD6" s="364"/>
      <c r="BE6" s="364"/>
      <c r="BF6" s="364"/>
      <c r="BG6" s="364"/>
      <c r="BH6" s="364"/>
      <c r="BI6" s="364"/>
      <c r="BJ6" s="364"/>
      <c r="BK6" s="364"/>
      <c r="BL6" s="364"/>
      <c r="BM6" s="364"/>
      <c r="BN6" s="364"/>
      <c r="BO6" s="364"/>
      <c r="BP6" s="364"/>
      <c r="BQ6" s="364"/>
      <c r="BR6" s="364"/>
      <c r="BS6" s="364"/>
      <c r="BT6" s="364"/>
      <c r="BU6" s="364"/>
      <c r="BV6" s="364"/>
      <c r="BW6" s="364"/>
      <c r="BX6" s="364"/>
      <c r="BY6" s="364"/>
      <c r="BZ6" s="364"/>
      <c r="CA6" s="364"/>
      <c r="CB6" s="364"/>
      <c r="CC6" s="364"/>
      <c r="CD6" s="364"/>
      <c r="CE6" s="364"/>
      <c r="CF6" s="364"/>
      <c r="CG6" s="364"/>
      <c r="CH6" s="364"/>
      <c r="CI6" s="364"/>
      <c r="CJ6" s="364"/>
      <c r="CK6" s="364"/>
      <c r="CL6" s="364"/>
      <c r="CM6" s="364"/>
      <c r="CN6" s="364"/>
      <c r="CO6" s="364"/>
      <c r="CP6" s="364"/>
      <c r="CQ6" s="364"/>
      <c r="CR6" s="364"/>
      <c r="CS6" s="364"/>
      <c r="CT6" s="364"/>
      <c r="CU6" s="364"/>
      <c r="CV6" s="364"/>
      <c r="CW6" s="364"/>
      <c r="CX6" s="364"/>
      <c r="CY6" s="364"/>
      <c r="CZ6" s="364"/>
      <c r="DA6" s="364"/>
      <c r="DB6" s="364"/>
    </row>
    <row r="7" spans="1:112" ht="12" customHeight="1" x14ac:dyDescent="0.3">
      <c r="A7" s="315"/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6"/>
      <c r="BH7" s="316"/>
      <c r="BI7" s="316"/>
      <c r="BJ7" s="316"/>
      <c r="BK7" s="316"/>
      <c r="BL7" s="316"/>
      <c r="BM7" s="316"/>
      <c r="BN7" s="316"/>
      <c r="BO7" s="316"/>
      <c r="BP7" s="316"/>
      <c r="BQ7" s="316"/>
      <c r="BR7" s="316"/>
      <c r="BS7" s="316"/>
      <c r="BT7" s="316"/>
      <c r="BU7" s="316"/>
      <c r="BV7" s="316"/>
      <c r="BW7" s="316"/>
      <c r="BX7" s="316"/>
      <c r="BY7" s="316"/>
      <c r="BZ7" s="316"/>
      <c r="CA7" s="316"/>
      <c r="CB7" s="316"/>
      <c r="CC7" s="316"/>
      <c r="CD7" s="316"/>
      <c r="CE7" s="316"/>
      <c r="CF7" s="316"/>
      <c r="CG7" s="316"/>
      <c r="CH7" s="316"/>
      <c r="CI7" s="316"/>
      <c r="CJ7" s="316"/>
      <c r="CK7" s="316"/>
      <c r="CL7" s="316"/>
      <c r="CM7" s="316"/>
      <c r="CN7" s="316"/>
      <c r="CO7" s="316"/>
      <c r="CP7" s="316"/>
      <c r="CQ7" s="316"/>
      <c r="CR7" s="316"/>
      <c r="CS7" s="316"/>
      <c r="CT7" s="316"/>
      <c r="CU7" s="316"/>
      <c r="CV7" s="316"/>
      <c r="CW7" s="316"/>
      <c r="CX7" s="316"/>
      <c r="CY7" s="316"/>
      <c r="CZ7" s="316"/>
      <c r="DA7" s="316"/>
      <c r="DB7" s="316"/>
    </row>
    <row r="8" spans="1:112" x14ac:dyDescent="0.3">
      <c r="A8" s="368" t="s">
        <v>116</v>
      </c>
      <c r="B8" s="368"/>
      <c r="C8" s="368"/>
      <c r="D8" s="368"/>
      <c r="E8" s="368"/>
      <c r="F8" s="368"/>
      <c r="G8" s="368" t="s">
        <v>167</v>
      </c>
      <c r="H8" s="368"/>
      <c r="I8" s="368"/>
      <c r="J8" s="368"/>
      <c r="K8" s="368"/>
      <c r="L8" s="368"/>
      <c r="M8" s="368"/>
      <c r="N8" s="368"/>
      <c r="O8" s="368"/>
      <c r="P8" s="368"/>
      <c r="Q8" s="368"/>
      <c r="R8" s="368"/>
      <c r="S8" s="368"/>
      <c r="T8" s="368"/>
      <c r="U8" s="368"/>
      <c r="V8" s="368"/>
      <c r="W8" s="368"/>
      <c r="X8" s="368"/>
      <c r="Y8" s="368"/>
      <c r="Z8" s="368"/>
      <c r="AA8" s="368"/>
      <c r="AB8" s="368"/>
      <c r="AC8" s="368"/>
      <c r="AD8" s="368"/>
      <c r="AE8" s="368"/>
      <c r="AF8" s="368"/>
      <c r="AG8" s="368"/>
      <c r="AH8" s="368" t="s">
        <v>168</v>
      </c>
      <c r="AI8" s="368"/>
      <c r="AJ8" s="368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 t="s">
        <v>218</v>
      </c>
      <c r="AV8" s="368"/>
      <c r="AW8" s="368"/>
      <c r="AX8" s="368"/>
      <c r="AY8" s="368"/>
      <c r="AZ8" s="368"/>
      <c r="BA8" s="368"/>
      <c r="BB8" s="368"/>
      <c r="BC8" s="368"/>
      <c r="BD8" s="368"/>
      <c r="BE8" s="368"/>
      <c r="BF8" s="368"/>
      <c r="BG8" s="368"/>
      <c r="BH8" s="368"/>
      <c r="BI8" s="368"/>
      <c r="BJ8" s="368" t="s">
        <v>217</v>
      </c>
      <c r="BK8" s="368"/>
      <c r="BL8" s="368"/>
      <c r="BM8" s="368"/>
      <c r="BN8" s="368"/>
      <c r="BO8" s="368"/>
      <c r="BP8" s="368"/>
      <c r="BQ8" s="368"/>
      <c r="BR8" s="368"/>
      <c r="BS8" s="368"/>
      <c r="BT8" s="368"/>
      <c r="BU8" s="368"/>
      <c r="BV8" s="368"/>
      <c r="BW8" s="368"/>
      <c r="BX8" s="368"/>
      <c r="BY8" s="368"/>
      <c r="BZ8" s="368"/>
      <c r="CA8" s="368"/>
      <c r="CB8" s="368"/>
      <c r="CC8" s="368"/>
      <c r="CD8" s="368"/>
      <c r="CE8" s="368"/>
      <c r="CF8" s="368"/>
      <c r="CG8" s="368"/>
      <c r="CH8" s="368"/>
      <c r="CI8" s="368"/>
      <c r="CJ8" s="368"/>
      <c r="CK8" s="368"/>
      <c r="CL8" s="368"/>
      <c r="CM8" s="368"/>
      <c r="CN8" s="368"/>
      <c r="CO8" s="368"/>
      <c r="CP8" s="368"/>
      <c r="CQ8" s="368"/>
      <c r="CR8" s="368"/>
      <c r="CS8" s="368"/>
      <c r="CT8" s="368"/>
      <c r="CU8" s="368"/>
      <c r="CV8" s="368"/>
      <c r="CW8" s="368"/>
      <c r="CX8" s="368"/>
      <c r="CY8" s="368"/>
      <c r="CZ8" s="368"/>
      <c r="DA8" s="368"/>
      <c r="DB8" s="368"/>
      <c r="DD8" s="420" t="s">
        <v>454</v>
      </c>
    </row>
    <row r="9" spans="1:112" x14ac:dyDescent="0.3">
      <c r="A9" s="368"/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8"/>
      <c r="N9" s="368"/>
      <c r="O9" s="368"/>
      <c r="P9" s="368"/>
      <c r="Q9" s="368"/>
      <c r="R9" s="368"/>
      <c r="S9" s="368"/>
      <c r="T9" s="368"/>
      <c r="U9" s="368"/>
      <c r="V9" s="368"/>
      <c r="W9" s="368"/>
      <c r="X9" s="368"/>
      <c r="Y9" s="368"/>
      <c r="Z9" s="368"/>
      <c r="AA9" s="368"/>
      <c r="AB9" s="368"/>
      <c r="AC9" s="368"/>
      <c r="AD9" s="368"/>
      <c r="AE9" s="368"/>
      <c r="AF9" s="368"/>
      <c r="AG9" s="368"/>
      <c r="AH9" s="368"/>
      <c r="AI9" s="368"/>
      <c r="AJ9" s="368"/>
      <c r="AK9" s="368"/>
      <c r="AL9" s="368"/>
      <c r="AM9" s="368"/>
      <c r="AN9" s="368"/>
      <c r="AO9" s="368"/>
      <c r="AP9" s="368"/>
      <c r="AQ9" s="368"/>
      <c r="AR9" s="368"/>
      <c r="AS9" s="368"/>
      <c r="AT9" s="368"/>
      <c r="AU9" s="368"/>
      <c r="AV9" s="368"/>
      <c r="AW9" s="368"/>
      <c r="AX9" s="368"/>
      <c r="AY9" s="368"/>
      <c r="AZ9" s="368"/>
      <c r="BA9" s="368"/>
      <c r="BB9" s="368"/>
      <c r="BC9" s="368"/>
      <c r="BD9" s="368"/>
      <c r="BE9" s="368"/>
      <c r="BF9" s="368"/>
      <c r="BG9" s="368"/>
      <c r="BH9" s="368"/>
      <c r="BI9" s="368"/>
      <c r="BJ9" s="368" t="s">
        <v>162</v>
      </c>
      <c r="BK9" s="368"/>
      <c r="BL9" s="368"/>
      <c r="BM9" s="368"/>
      <c r="BN9" s="368"/>
      <c r="BO9" s="368"/>
      <c r="BP9" s="368"/>
      <c r="BQ9" s="368"/>
      <c r="BR9" s="368"/>
      <c r="BS9" s="368"/>
      <c r="BT9" s="368"/>
      <c r="BU9" s="368"/>
      <c r="BV9" s="368"/>
      <c r="BW9" s="368"/>
      <c r="BX9" s="368"/>
      <c r="BY9" s="368"/>
      <c r="BZ9" s="368"/>
      <c r="CA9" s="368"/>
      <c r="CB9" s="368"/>
      <c r="CC9" s="368"/>
      <c r="CD9" s="368"/>
      <c r="CE9" s="368"/>
      <c r="CF9" s="368"/>
      <c r="CG9" s="368"/>
      <c r="CH9" s="368"/>
      <c r="CI9" s="368"/>
      <c r="CJ9" s="368" t="s">
        <v>175</v>
      </c>
      <c r="CK9" s="368"/>
      <c r="CL9" s="368"/>
      <c r="CM9" s="368"/>
      <c r="CN9" s="368"/>
      <c r="CO9" s="368"/>
      <c r="CP9" s="368"/>
      <c r="CQ9" s="368"/>
      <c r="CR9" s="368"/>
      <c r="CS9" s="368"/>
      <c r="CT9" s="368"/>
      <c r="CU9" s="368"/>
      <c r="CV9" s="368"/>
      <c r="CW9" s="368"/>
      <c r="CX9" s="368"/>
      <c r="CY9" s="368"/>
      <c r="CZ9" s="368"/>
      <c r="DA9" s="368"/>
      <c r="DB9" s="368"/>
      <c r="DD9" s="420"/>
    </row>
    <row r="10" spans="1:112" ht="55.5" customHeight="1" x14ac:dyDescent="0.3">
      <c r="A10" s="369">
        <f>'Приложение 1 к АК'!A10:F10</f>
        <v>1</v>
      </c>
      <c r="B10" s="369"/>
      <c r="C10" s="369"/>
      <c r="D10" s="369"/>
      <c r="E10" s="369"/>
      <c r="F10" s="369"/>
      <c r="G10" s="369" t="str">
        <f>'Приложение 1 к АК'!G10:AF10</f>
        <v>СПб, г. Зеленогорск, д. 506 Монтаж в кабельном киоске</v>
      </c>
      <c r="H10" s="369"/>
      <c r="I10" s="369"/>
      <c r="J10" s="369"/>
      <c r="K10" s="369"/>
      <c r="L10" s="369"/>
      <c r="M10" s="369"/>
      <c r="N10" s="369"/>
      <c r="O10" s="369"/>
      <c r="P10" s="369"/>
      <c r="Q10" s="369"/>
      <c r="R10" s="369"/>
      <c r="S10" s="369"/>
      <c r="T10" s="369"/>
      <c r="U10" s="369"/>
      <c r="V10" s="369"/>
      <c r="W10" s="369"/>
      <c r="X10" s="369"/>
      <c r="Y10" s="369"/>
      <c r="Z10" s="369"/>
      <c r="AA10" s="369"/>
      <c r="AB10" s="369"/>
      <c r="AC10" s="369"/>
      <c r="AD10" s="369"/>
      <c r="AE10" s="369"/>
      <c r="AF10" s="369"/>
      <c r="AG10" s="369"/>
      <c r="AH10" s="369" t="str">
        <f>'Приложение 1 к АК'!AG10</f>
        <v>Курортный РЭС</v>
      </c>
      <c r="AI10" s="369"/>
      <c r="AJ10" s="369"/>
      <c r="AK10" s="369"/>
      <c r="AL10" s="369"/>
      <c r="AM10" s="369"/>
      <c r="AN10" s="369"/>
      <c r="AO10" s="369"/>
      <c r="AP10" s="369"/>
      <c r="AQ10" s="369"/>
      <c r="AR10" s="369"/>
      <c r="AS10" s="369"/>
      <c r="AT10" s="369"/>
      <c r="AU10" s="369" t="str">
        <f>ФОРМА!D20</f>
        <v>ГУП "Водоканал"</v>
      </c>
      <c r="AV10" s="369"/>
      <c r="AW10" s="369"/>
      <c r="AX10" s="369"/>
      <c r="AY10" s="369"/>
      <c r="AZ10" s="369"/>
      <c r="BA10" s="369"/>
      <c r="BB10" s="369"/>
      <c r="BC10" s="369"/>
      <c r="BD10" s="369"/>
      <c r="BE10" s="369"/>
      <c r="BF10" s="369"/>
      <c r="BG10" s="369"/>
      <c r="BH10" s="369"/>
      <c r="BI10" s="369"/>
      <c r="BJ10" s="369" t="str">
        <f>ФОРМА!B20</f>
        <v>НАРТИС-И3СО-SP31-А1R1-230-5-100A-SN-RF433/1-P1-EHKMOQ1V3-D</v>
      </c>
      <c r="BK10" s="369"/>
      <c r="BL10" s="369"/>
      <c r="BM10" s="369"/>
      <c r="BN10" s="369"/>
      <c r="BO10" s="369"/>
      <c r="BP10" s="369"/>
      <c r="BQ10" s="369"/>
      <c r="BR10" s="369"/>
      <c r="BS10" s="369"/>
      <c r="BT10" s="369"/>
      <c r="BU10" s="369"/>
      <c r="BV10" s="369"/>
      <c r="BW10" s="369"/>
      <c r="BX10" s="369"/>
      <c r="BY10" s="369"/>
      <c r="BZ10" s="369"/>
      <c r="CA10" s="369"/>
      <c r="CB10" s="369"/>
      <c r="CC10" s="369"/>
      <c r="CD10" s="369"/>
      <c r="CE10" s="369"/>
      <c r="CF10" s="369"/>
      <c r="CG10" s="369"/>
      <c r="CH10" s="369"/>
      <c r="CI10" s="369"/>
      <c r="CJ10" s="370" t="str">
        <f>ФОРМА!C20</f>
        <v>023240077933</v>
      </c>
      <c r="CK10" s="369"/>
      <c r="CL10" s="369"/>
      <c r="CM10" s="369"/>
      <c r="CN10" s="369"/>
      <c r="CO10" s="369"/>
      <c r="CP10" s="369"/>
      <c r="CQ10" s="369"/>
      <c r="CR10" s="369"/>
      <c r="CS10" s="369"/>
      <c r="CT10" s="369"/>
      <c r="CU10" s="369"/>
      <c r="CV10" s="369"/>
      <c r="CW10" s="369"/>
      <c r="CX10" s="369"/>
      <c r="CY10" s="369"/>
      <c r="CZ10" s="369"/>
      <c r="DA10" s="369"/>
      <c r="DB10" s="369"/>
      <c r="DD10">
        <f>IF(AU10=0,0,1)</f>
        <v>1</v>
      </c>
    </row>
    <row r="11" spans="1:112" ht="55.5" customHeight="1" x14ac:dyDescent="0.3">
      <c r="A11" s="369">
        <f>'Приложение 1 к АК'!A11:F11</f>
        <v>2</v>
      </c>
      <c r="B11" s="369"/>
      <c r="C11" s="369"/>
      <c r="D11" s="369"/>
      <c r="E11" s="369"/>
      <c r="F11" s="369"/>
      <c r="G11" s="369" t="str">
        <f>'Приложение 1 к АК'!G11:AF11</f>
        <v>СПб, г. Зеленогорск, д. 506 Монтаж в кабельном киоске</v>
      </c>
      <c r="H11" s="369"/>
      <c r="I11" s="369"/>
      <c r="J11" s="369"/>
      <c r="K11" s="369"/>
      <c r="L11" s="369"/>
      <c r="M11" s="369"/>
      <c r="N11" s="369"/>
      <c r="O11" s="369"/>
      <c r="P11" s="369"/>
      <c r="Q11" s="369"/>
      <c r="R11" s="369"/>
      <c r="S11" s="369"/>
      <c r="T11" s="369"/>
      <c r="U11" s="369"/>
      <c r="V11" s="369"/>
      <c r="W11" s="369"/>
      <c r="X11" s="369"/>
      <c r="Y11" s="369"/>
      <c r="Z11" s="369"/>
      <c r="AA11" s="369"/>
      <c r="AB11" s="369"/>
      <c r="AC11" s="369"/>
      <c r="AD11" s="369"/>
      <c r="AE11" s="369"/>
      <c r="AF11" s="369"/>
      <c r="AG11" s="369"/>
      <c r="AH11" s="369" t="str">
        <f>'Приложение 1 к АК'!AG11</f>
        <v>Курортный РЭС</v>
      </c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 t="str">
        <f>ФОРМА!D21</f>
        <v>ГУП "Водоканал"</v>
      </c>
      <c r="AV11" s="369"/>
      <c r="AW11" s="369"/>
      <c r="AX11" s="369"/>
      <c r="AY11" s="369"/>
      <c r="AZ11" s="369"/>
      <c r="BA11" s="369"/>
      <c r="BB11" s="369"/>
      <c r="BC11" s="369"/>
      <c r="BD11" s="369"/>
      <c r="BE11" s="369"/>
      <c r="BF11" s="369"/>
      <c r="BG11" s="369"/>
      <c r="BH11" s="369"/>
      <c r="BI11" s="369"/>
      <c r="BJ11" s="369" t="str">
        <f>ФОРМА!B21</f>
        <v>НАРТИС-И3СО-SP31-А1R1-230-5-100A-SN-RF433/1-P1-EHKMOQ1V3-D</v>
      </c>
      <c r="BK11" s="369"/>
      <c r="BL11" s="369"/>
      <c r="BM11" s="369"/>
      <c r="BN11" s="369"/>
      <c r="BO11" s="369"/>
      <c r="BP11" s="369"/>
      <c r="BQ11" s="369"/>
      <c r="BR11" s="369"/>
      <c r="BS11" s="369"/>
      <c r="BT11" s="369"/>
      <c r="BU11" s="369"/>
      <c r="BV11" s="369"/>
      <c r="BW11" s="369"/>
      <c r="BX11" s="369"/>
      <c r="BY11" s="369"/>
      <c r="BZ11" s="369"/>
      <c r="CA11" s="369"/>
      <c r="CB11" s="369"/>
      <c r="CC11" s="369"/>
      <c r="CD11" s="369"/>
      <c r="CE11" s="369"/>
      <c r="CF11" s="369"/>
      <c r="CG11" s="369"/>
      <c r="CH11" s="369"/>
      <c r="CI11" s="369"/>
      <c r="CJ11" s="370" t="str">
        <f>ФОРМА!C21</f>
        <v>023240076902</v>
      </c>
      <c r="CK11" s="369"/>
      <c r="CL11" s="369"/>
      <c r="CM11" s="369"/>
      <c r="CN11" s="369"/>
      <c r="CO11" s="369"/>
      <c r="CP11" s="369"/>
      <c r="CQ11" s="369"/>
      <c r="CR11" s="369"/>
      <c r="CS11" s="369"/>
      <c r="CT11" s="369"/>
      <c r="CU11" s="369"/>
      <c r="CV11" s="369"/>
      <c r="CW11" s="369"/>
      <c r="CX11" s="369"/>
      <c r="CY11" s="369"/>
      <c r="CZ11" s="369"/>
      <c r="DA11" s="369"/>
      <c r="DB11" s="369"/>
      <c r="DD11">
        <f t="shared" ref="DD11:DD30" si="0">IF(AU11=0,0,1)</f>
        <v>1</v>
      </c>
    </row>
    <row r="12" spans="1:112" ht="55.5" hidden="1" customHeight="1" x14ac:dyDescent="0.3">
      <c r="A12" s="369">
        <f>'Приложение 1 к АК'!A12:F12</f>
        <v>3</v>
      </c>
      <c r="B12" s="369"/>
      <c r="C12" s="369"/>
      <c r="D12" s="369"/>
      <c r="E12" s="369"/>
      <c r="F12" s="369"/>
      <c r="G12" s="369" t="str">
        <f>'Приложение 1 к АК'!G12:AF12</f>
        <v>СПб, г. Зеленогорск, д. 506 Монтаж в кабельном киоске</v>
      </c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369"/>
      <c r="AD12" s="369"/>
      <c r="AE12" s="369"/>
      <c r="AF12" s="369"/>
      <c r="AG12" s="369"/>
      <c r="AH12" s="369" t="str">
        <f>'Приложение 1 к АК'!AG12</f>
        <v>Курортный РЭС</v>
      </c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>
        <f>ФОРМА!D22</f>
        <v>0</v>
      </c>
      <c r="AV12" s="369"/>
      <c r="AW12" s="369"/>
      <c r="AX12" s="369"/>
      <c r="AY12" s="369"/>
      <c r="AZ12" s="369"/>
      <c r="BA12" s="369"/>
      <c r="BB12" s="369"/>
      <c r="BC12" s="369"/>
      <c r="BD12" s="369"/>
      <c r="BE12" s="369"/>
      <c r="BF12" s="369"/>
      <c r="BG12" s="369"/>
      <c r="BH12" s="369"/>
      <c r="BI12" s="369"/>
      <c r="BJ12" s="369">
        <f>ФОРМА!B22</f>
        <v>0</v>
      </c>
      <c r="BK12" s="369"/>
      <c r="BL12" s="369"/>
      <c r="BM12" s="369"/>
      <c r="BN12" s="369"/>
      <c r="BO12" s="369"/>
      <c r="BP12" s="369"/>
      <c r="BQ12" s="369"/>
      <c r="BR12" s="369"/>
      <c r="BS12" s="369"/>
      <c r="BT12" s="369"/>
      <c r="BU12" s="369"/>
      <c r="BV12" s="369"/>
      <c r="BW12" s="369"/>
      <c r="BX12" s="369"/>
      <c r="BY12" s="369"/>
      <c r="BZ12" s="369"/>
      <c r="CA12" s="369"/>
      <c r="CB12" s="369"/>
      <c r="CC12" s="369"/>
      <c r="CD12" s="369"/>
      <c r="CE12" s="369"/>
      <c r="CF12" s="369"/>
      <c r="CG12" s="369"/>
      <c r="CH12" s="369"/>
      <c r="CI12" s="369"/>
      <c r="CJ12" s="370">
        <f>ФОРМА!C22</f>
        <v>0</v>
      </c>
      <c r="CK12" s="369"/>
      <c r="CL12" s="369"/>
      <c r="CM12" s="369"/>
      <c r="CN12" s="369"/>
      <c r="CO12" s="369"/>
      <c r="CP12" s="369"/>
      <c r="CQ12" s="369"/>
      <c r="CR12" s="369"/>
      <c r="CS12" s="369"/>
      <c r="CT12" s="369"/>
      <c r="CU12" s="369"/>
      <c r="CV12" s="369"/>
      <c r="CW12" s="369"/>
      <c r="CX12" s="369"/>
      <c r="CY12" s="369"/>
      <c r="CZ12" s="369"/>
      <c r="DA12" s="369"/>
      <c r="DB12" s="369"/>
      <c r="DD12">
        <f t="shared" si="0"/>
        <v>0</v>
      </c>
    </row>
    <row r="13" spans="1:112" ht="55.5" hidden="1" customHeight="1" x14ac:dyDescent="0.3">
      <c r="A13" s="369">
        <f>'Приложение 1 к АК'!A13:F13</f>
        <v>4</v>
      </c>
      <c r="B13" s="369"/>
      <c r="C13" s="369"/>
      <c r="D13" s="369"/>
      <c r="E13" s="369"/>
      <c r="F13" s="369"/>
      <c r="G13" s="369" t="str">
        <f>'Приложение 1 к АК'!G13:AF13</f>
        <v>СПб, г. Зеленогорск, д. 506 Монтаж в кабельном киоске</v>
      </c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 t="str">
        <f>'Приложение 1 к АК'!AG13</f>
        <v>Курортный РЭС</v>
      </c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>
        <f>ФОРМА!D23</f>
        <v>0</v>
      </c>
      <c r="AV13" s="369"/>
      <c r="AW13" s="369"/>
      <c r="AX13" s="369"/>
      <c r="AY13" s="369"/>
      <c r="AZ13" s="369"/>
      <c r="BA13" s="369"/>
      <c r="BB13" s="369"/>
      <c r="BC13" s="369"/>
      <c r="BD13" s="369"/>
      <c r="BE13" s="369"/>
      <c r="BF13" s="369"/>
      <c r="BG13" s="369"/>
      <c r="BH13" s="369"/>
      <c r="BI13" s="369"/>
      <c r="BJ13" s="369">
        <f>ФОРМА!B23</f>
        <v>0</v>
      </c>
      <c r="BK13" s="369"/>
      <c r="BL13" s="369"/>
      <c r="BM13" s="369"/>
      <c r="BN13" s="369"/>
      <c r="BO13" s="369"/>
      <c r="BP13" s="369"/>
      <c r="BQ13" s="369"/>
      <c r="BR13" s="369"/>
      <c r="BS13" s="369"/>
      <c r="BT13" s="369"/>
      <c r="BU13" s="369"/>
      <c r="BV13" s="369"/>
      <c r="BW13" s="369"/>
      <c r="BX13" s="369"/>
      <c r="BY13" s="369"/>
      <c r="BZ13" s="369"/>
      <c r="CA13" s="369"/>
      <c r="CB13" s="369"/>
      <c r="CC13" s="369"/>
      <c r="CD13" s="369"/>
      <c r="CE13" s="369"/>
      <c r="CF13" s="369"/>
      <c r="CG13" s="369"/>
      <c r="CH13" s="369"/>
      <c r="CI13" s="369"/>
      <c r="CJ13" s="370">
        <f>ФОРМА!C23</f>
        <v>0</v>
      </c>
      <c r="CK13" s="369"/>
      <c r="CL13" s="369"/>
      <c r="CM13" s="369"/>
      <c r="CN13" s="369"/>
      <c r="CO13" s="369"/>
      <c r="CP13" s="369"/>
      <c r="CQ13" s="369"/>
      <c r="CR13" s="369"/>
      <c r="CS13" s="369"/>
      <c r="CT13" s="369"/>
      <c r="CU13" s="369"/>
      <c r="CV13" s="369"/>
      <c r="CW13" s="369"/>
      <c r="CX13" s="369"/>
      <c r="CY13" s="369"/>
      <c r="CZ13" s="369"/>
      <c r="DA13" s="369"/>
      <c r="DB13" s="369"/>
      <c r="DD13">
        <f t="shared" si="0"/>
        <v>0</v>
      </c>
    </row>
    <row r="14" spans="1:112" ht="55.5" hidden="1" customHeight="1" x14ac:dyDescent="0.3">
      <c r="A14" s="369">
        <f>'Приложение 1 к АК'!A14:F14</f>
        <v>5</v>
      </c>
      <c r="B14" s="369"/>
      <c r="C14" s="369"/>
      <c r="D14" s="369"/>
      <c r="E14" s="369"/>
      <c r="F14" s="369"/>
      <c r="G14" s="369" t="str">
        <f>'Приложение 1 к АК'!G14:AF14</f>
        <v>СПб, г. Зеленогорск, д. 506 Монтаж в кабельном киоске</v>
      </c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 t="str">
        <f>'Приложение 1 к АК'!AG14</f>
        <v>Курортный РЭС</v>
      </c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>
        <f>ФОРМА!D24</f>
        <v>0</v>
      </c>
      <c r="AV14" s="369"/>
      <c r="AW14" s="369"/>
      <c r="AX14" s="369"/>
      <c r="AY14" s="369"/>
      <c r="AZ14" s="369"/>
      <c r="BA14" s="369"/>
      <c r="BB14" s="369"/>
      <c r="BC14" s="369"/>
      <c r="BD14" s="369"/>
      <c r="BE14" s="369"/>
      <c r="BF14" s="369"/>
      <c r="BG14" s="369"/>
      <c r="BH14" s="369"/>
      <c r="BI14" s="369"/>
      <c r="BJ14" s="369">
        <f>ФОРМА!B24</f>
        <v>0</v>
      </c>
      <c r="BK14" s="369"/>
      <c r="BL14" s="369"/>
      <c r="BM14" s="369"/>
      <c r="BN14" s="369"/>
      <c r="BO14" s="369"/>
      <c r="BP14" s="369"/>
      <c r="BQ14" s="369"/>
      <c r="BR14" s="369"/>
      <c r="BS14" s="369"/>
      <c r="BT14" s="369"/>
      <c r="BU14" s="369"/>
      <c r="BV14" s="369"/>
      <c r="BW14" s="369"/>
      <c r="BX14" s="369"/>
      <c r="BY14" s="369"/>
      <c r="BZ14" s="369"/>
      <c r="CA14" s="369"/>
      <c r="CB14" s="369"/>
      <c r="CC14" s="369"/>
      <c r="CD14" s="369"/>
      <c r="CE14" s="369"/>
      <c r="CF14" s="369"/>
      <c r="CG14" s="369"/>
      <c r="CH14" s="369"/>
      <c r="CI14" s="369"/>
      <c r="CJ14" s="370">
        <f>ФОРМА!C24</f>
        <v>0</v>
      </c>
      <c r="CK14" s="369"/>
      <c r="CL14" s="369"/>
      <c r="CM14" s="369"/>
      <c r="CN14" s="369"/>
      <c r="CO14" s="369"/>
      <c r="CP14" s="369"/>
      <c r="CQ14" s="369"/>
      <c r="CR14" s="369"/>
      <c r="CS14" s="369"/>
      <c r="CT14" s="369"/>
      <c r="CU14" s="369"/>
      <c r="CV14" s="369"/>
      <c r="CW14" s="369"/>
      <c r="CX14" s="369"/>
      <c r="CY14" s="369"/>
      <c r="CZ14" s="369"/>
      <c r="DA14" s="369"/>
      <c r="DB14" s="369"/>
      <c r="DD14">
        <f t="shared" si="0"/>
        <v>0</v>
      </c>
    </row>
    <row r="15" spans="1:112" ht="55.5" hidden="1" customHeight="1" x14ac:dyDescent="0.3">
      <c r="A15" s="369">
        <f>'Приложение 1 к АК'!A15:F15</f>
        <v>6</v>
      </c>
      <c r="B15" s="369"/>
      <c r="C15" s="369"/>
      <c r="D15" s="369"/>
      <c r="E15" s="369"/>
      <c r="F15" s="369"/>
      <c r="G15" s="369" t="str">
        <f>'Приложение 1 к АК'!G15:AF15</f>
        <v>СПб, г. Зеленогорск, д. 506 Монтаж в кабельном киоске</v>
      </c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 t="str">
        <f>'Приложение 1 к АК'!AG15</f>
        <v>Курортный РЭС</v>
      </c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>
        <f>ФОРМА!D25</f>
        <v>0</v>
      </c>
      <c r="AV15" s="369"/>
      <c r="AW15" s="369"/>
      <c r="AX15" s="369"/>
      <c r="AY15" s="369"/>
      <c r="AZ15" s="369"/>
      <c r="BA15" s="369"/>
      <c r="BB15" s="369"/>
      <c r="BC15" s="369"/>
      <c r="BD15" s="369"/>
      <c r="BE15" s="369"/>
      <c r="BF15" s="369"/>
      <c r="BG15" s="369"/>
      <c r="BH15" s="369"/>
      <c r="BI15" s="369"/>
      <c r="BJ15" s="369">
        <f>ФОРМА!B25</f>
        <v>0</v>
      </c>
      <c r="BK15" s="369"/>
      <c r="BL15" s="369"/>
      <c r="BM15" s="369"/>
      <c r="BN15" s="369"/>
      <c r="BO15" s="369"/>
      <c r="BP15" s="369"/>
      <c r="BQ15" s="369"/>
      <c r="BR15" s="369"/>
      <c r="BS15" s="369"/>
      <c r="BT15" s="369"/>
      <c r="BU15" s="369"/>
      <c r="BV15" s="369"/>
      <c r="BW15" s="369"/>
      <c r="BX15" s="369"/>
      <c r="BY15" s="369"/>
      <c r="BZ15" s="369"/>
      <c r="CA15" s="369"/>
      <c r="CB15" s="369"/>
      <c r="CC15" s="369"/>
      <c r="CD15" s="369"/>
      <c r="CE15" s="369"/>
      <c r="CF15" s="369"/>
      <c r="CG15" s="369"/>
      <c r="CH15" s="369"/>
      <c r="CI15" s="369"/>
      <c r="CJ15" s="370">
        <f>ФОРМА!C25</f>
        <v>0</v>
      </c>
      <c r="CK15" s="369"/>
      <c r="CL15" s="369"/>
      <c r="CM15" s="369"/>
      <c r="CN15" s="369"/>
      <c r="CO15" s="369"/>
      <c r="CP15" s="369"/>
      <c r="CQ15" s="369"/>
      <c r="CR15" s="369"/>
      <c r="CS15" s="369"/>
      <c r="CT15" s="369"/>
      <c r="CU15" s="369"/>
      <c r="CV15" s="369"/>
      <c r="CW15" s="369"/>
      <c r="CX15" s="369"/>
      <c r="CY15" s="369"/>
      <c r="CZ15" s="369"/>
      <c r="DA15" s="369"/>
      <c r="DB15" s="369"/>
      <c r="DD15">
        <f t="shared" si="0"/>
        <v>0</v>
      </c>
    </row>
    <row r="16" spans="1:112" ht="55.5" hidden="1" customHeight="1" x14ac:dyDescent="0.3">
      <c r="A16" s="369">
        <f>'Приложение 1 к АК'!A16:F16</f>
        <v>7</v>
      </c>
      <c r="B16" s="369"/>
      <c r="C16" s="369"/>
      <c r="D16" s="369"/>
      <c r="E16" s="369"/>
      <c r="F16" s="369"/>
      <c r="G16" s="369" t="str">
        <f>'Приложение 1 к АК'!G16:AF16</f>
        <v>СПб, г. Зеленогорск, д. 506 Монтаж в кабельном киоске</v>
      </c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 t="str">
        <f>'Приложение 1 к АК'!AG16</f>
        <v>Курортный РЭС</v>
      </c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>
        <f>ФОРМА!D26</f>
        <v>0</v>
      </c>
      <c r="AV16" s="369"/>
      <c r="AW16" s="369"/>
      <c r="AX16" s="369"/>
      <c r="AY16" s="369"/>
      <c r="AZ16" s="369"/>
      <c r="BA16" s="369"/>
      <c r="BB16" s="369"/>
      <c r="BC16" s="369"/>
      <c r="BD16" s="369"/>
      <c r="BE16" s="369"/>
      <c r="BF16" s="369"/>
      <c r="BG16" s="369"/>
      <c r="BH16" s="369"/>
      <c r="BI16" s="369"/>
      <c r="BJ16" s="369">
        <f>ФОРМА!B26</f>
        <v>0</v>
      </c>
      <c r="BK16" s="369"/>
      <c r="BL16" s="369"/>
      <c r="BM16" s="369"/>
      <c r="BN16" s="369"/>
      <c r="BO16" s="369"/>
      <c r="BP16" s="369"/>
      <c r="BQ16" s="369"/>
      <c r="BR16" s="369"/>
      <c r="BS16" s="369"/>
      <c r="BT16" s="369"/>
      <c r="BU16" s="369"/>
      <c r="BV16" s="369"/>
      <c r="BW16" s="369"/>
      <c r="BX16" s="369"/>
      <c r="BY16" s="369"/>
      <c r="BZ16" s="369"/>
      <c r="CA16" s="369"/>
      <c r="CB16" s="369"/>
      <c r="CC16" s="369"/>
      <c r="CD16" s="369"/>
      <c r="CE16" s="369"/>
      <c r="CF16" s="369"/>
      <c r="CG16" s="369"/>
      <c r="CH16" s="369"/>
      <c r="CI16" s="369"/>
      <c r="CJ16" s="370">
        <f>ФОРМА!C26</f>
        <v>0</v>
      </c>
      <c r="CK16" s="369"/>
      <c r="CL16" s="369"/>
      <c r="CM16" s="369"/>
      <c r="CN16" s="369"/>
      <c r="CO16" s="369"/>
      <c r="CP16" s="369"/>
      <c r="CQ16" s="369"/>
      <c r="CR16" s="369"/>
      <c r="CS16" s="369"/>
      <c r="CT16" s="369"/>
      <c r="CU16" s="369"/>
      <c r="CV16" s="369"/>
      <c r="CW16" s="369"/>
      <c r="CX16" s="369"/>
      <c r="CY16" s="369"/>
      <c r="CZ16" s="369"/>
      <c r="DA16" s="369"/>
      <c r="DB16" s="369"/>
      <c r="DD16">
        <f t="shared" si="0"/>
        <v>0</v>
      </c>
    </row>
    <row r="17" spans="1:112" ht="55.5" hidden="1" customHeight="1" x14ac:dyDescent="0.3">
      <c r="A17" s="369">
        <f>'Приложение 1 к АК'!A17:F17</f>
        <v>8</v>
      </c>
      <c r="B17" s="369"/>
      <c r="C17" s="369"/>
      <c r="D17" s="369"/>
      <c r="E17" s="369"/>
      <c r="F17" s="369"/>
      <c r="G17" s="369" t="str">
        <f>'Приложение 1 к АК'!G17:AF17</f>
        <v>СПб, г. Зеленогорск, д. 506 Монтаж в кабельном киоске</v>
      </c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 t="str">
        <f>'Приложение 1 к АК'!AG17</f>
        <v>Курортный РЭС</v>
      </c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>
        <f>ФОРМА!D27</f>
        <v>0</v>
      </c>
      <c r="AV17" s="369"/>
      <c r="AW17" s="369"/>
      <c r="AX17" s="369"/>
      <c r="AY17" s="369"/>
      <c r="AZ17" s="369"/>
      <c r="BA17" s="369"/>
      <c r="BB17" s="369"/>
      <c r="BC17" s="369"/>
      <c r="BD17" s="369"/>
      <c r="BE17" s="369"/>
      <c r="BF17" s="369"/>
      <c r="BG17" s="369"/>
      <c r="BH17" s="369"/>
      <c r="BI17" s="369"/>
      <c r="BJ17" s="369">
        <f>ФОРМА!B27</f>
        <v>0</v>
      </c>
      <c r="BK17" s="369"/>
      <c r="BL17" s="369"/>
      <c r="BM17" s="369"/>
      <c r="BN17" s="369"/>
      <c r="BO17" s="369"/>
      <c r="BP17" s="369"/>
      <c r="BQ17" s="369"/>
      <c r="BR17" s="369"/>
      <c r="BS17" s="369"/>
      <c r="BT17" s="369"/>
      <c r="BU17" s="369"/>
      <c r="BV17" s="369"/>
      <c r="BW17" s="369"/>
      <c r="BX17" s="369"/>
      <c r="BY17" s="369"/>
      <c r="BZ17" s="369"/>
      <c r="CA17" s="369"/>
      <c r="CB17" s="369"/>
      <c r="CC17" s="369"/>
      <c r="CD17" s="369"/>
      <c r="CE17" s="369"/>
      <c r="CF17" s="369"/>
      <c r="CG17" s="369"/>
      <c r="CH17" s="369"/>
      <c r="CI17" s="369"/>
      <c r="CJ17" s="370">
        <f>ФОРМА!C27</f>
        <v>0</v>
      </c>
      <c r="CK17" s="369"/>
      <c r="CL17" s="369"/>
      <c r="CM17" s="369"/>
      <c r="CN17" s="369"/>
      <c r="CO17" s="369"/>
      <c r="CP17" s="369"/>
      <c r="CQ17" s="369"/>
      <c r="CR17" s="369"/>
      <c r="CS17" s="369"/>
      <c r="CT17" s="369"/>
      <c r="CU17" s="369"/>
      <c r="CV17" s="369"/>
      <c r="CW17" s="369"/>
      <c r="CX17" s="369"/>
      <c r="CY17" s="369"/>
      <c r="CZ17" s="369"/>
      <c r="DA17" s="369"/>
      <c r="DB17" s="369"/>
      <c r="DD17">
        <f t="shared" si="0"/>
        <v>0</v>
      </c>
    </row>
    <row r="18" spans="1:112" ht="55.5" hidden="1" customHeight="1" x14ac:dyDescent="0.3">
      <c r="A18" s="369">
        <f>'Приложение 1 к АК'!A18:F18</f>
        <v>9</v>
      </c>
      <c r="B18" s="369"/>
      <c r="C18" s="369"/>
      <c r="D18" s="369"/>
      <c r="E18" s="369"/>
      <c r="F18" s="369"/>
      <c r="G18" s="369" t="str">
        <f>'Приложение 1 к АК'!G18:AF18</f>
        <v>СПб, г. Зеленогорск, д. 506 Монтаж в кабельном киоске</v>
      </c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369"/>
      <c r="AD18" s="369"/>
      <c r="AE18" s="369"/>
      <c r="AF18" s="369"/>
      <c r="AG18" s="369"/>
      <c r="AH18" s="369" t="str">
        <f>'Приложение 1 к АК'!AG18</f>
        <v>Курортный РЭС</v>
      </c>
      <c r="AI18" s="369"/>
      <c r="AJ18" s="369"/>
      <c r="AK18" s="369"/>
      <c r="AL18" s="369"/>
      <c r="AM18" s="369"/>
      <c r="AN18" s="369"/>
      <c r="AO18" s="369"/>
      <c r="AP18" s="369"/>
      <c r="AQ18" s="369"/>
      <c r="AR18" s="369"/>
      <c r="AS18" s="369"/>
      <c r="AT18" s="369"/>
      <c r="AU18" s="369">
        <f>ФОРМА!D28</f>
        <v>0</v>
      </c>
      <c r="AV18" s="369"/>
      <c r="AW18" s="369"/>
      <c r="AX18" s="369"/>
      <c r="AY18" s="369"/>
      <c r="AZ18" s="369"/>
      <c r="BA18" s="369"/>
      <c r="BB18" s="369"/>
      <c r="BC18" s="369"/>
      <c r="BD18" s="369"/>
      <c r="BE18" s="369"/>
      <c r="BF18" s="369"/>
      <c r="BG18" s="369"/>
      <c r="BH18" s="369"/>
      <c r="BI18" s="369"/>
      <c r="BJ18" s="369">
        <f>ФОРМА!B28</f>
        <v>0</v>
      </c>
      <c r="BK18" s="369"/>
      <c r="BL18" s="369"/>
      <c r="BM18" s="369"/>
      <c r="BN18" s="369"/>
      <c r="BO18" s="369"/>
      <c r="BP18" s="369"/>
      <c r="BQ18" s="369"/>
      <c r="BR18" s="369"/>
      <c r="BS18" s="369"/>
      <c r="BT18" s="369"/>
      <c r="BU18" s="369"/>
      <c r="BV18" s="369"/>
      <c r="BW18" s="369"/>
      <c r="BX18" s="369"/>
      <c r="BY18" s="369"/>
      <c r="BZ18" s="369"/>
      <c r="CA18" s="369"/>
      <c r="CB18" s="369"/>
      <c r="CC18" s="369"/>
      <c r="CD18" s="369"/>
      <c r="CE18" s="369"/>
      <c r="CF18" s="369"/>
      <c r="CG18" s="369"/>
      <c r="CH18" s="369"/>
      <c r="CI18" s="369"/>
      <c r="CJ18" s="370">
        <f>ФОРМА!C28</f>
        <v>0</v>
      </c>
      <c r="CK18" s="369"/>
      <c r="CL18" s="369"/>
      <c r="CM18" s="369"/>
      <c r="CN18" s="369"/>
      <c r="CO18" s="369"/>
      <c r="CP18" s="369"/>
      <c r="CQ18" s="369"/>
      <c r="CR18" s="369"/>
      <c r="CS18" s="369"/>
      <c r="CT18" s="369"/>
      <c r="CU18" s="369"/>
      <c r="CV18" s="369"/>
      <c r="CW18" s="369"/>
      <c r="CX18" s="369"/>
      <c r="CY18" s="369"/>
      <c r="CZ18" s="369"/>
      <c r="DA18" s="369"/>
      <c r="DB18" s="369"/>
      <c r="DD18">
        <f t="shared" si="0"/>
        <v>0</v>
      </c>
    </row>
    <row r="19" spans="1:112" ht="55.5" hidden="1" customHeight="1" x14ac:dyDescent="0.3">
      <c r="A19" s="369">
        <f>'Приложение 1 к АК'!A19:F19</f>
        <v>10</v>
      </c>
      <c r="B19" s="369"/>
      <c r="C19" s="369"/>
      <c r="D19" s="369"/>
      <c r="E19" s="369"/>
      <c r="F19" s="369"/>
      <c r="G19" s="369" t="str">
        <f>'Приложение 1 к АК'!G19:AF19</f>
        <v>СПб, г. Зеленогорск, д. 506 Монтаж в кабельном киоске</v>
      </c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369"/>
      <c r="Y19" s="369"/>
      <c r="Z19" s="369"/>
      <c r="AA19" s="369"/>
      <c r="AB19" s="369"/>
      <c r="AC19" s="369"/>
      <c r="AD19" s="369"/>
      <c r="AE19" s="369"/>
      <c r="AF19" s="369"/>
      <c r="AG19" s="369"/>
      <c r="AH19" s="369" t="str">
        <f>'Приложение 1 к АК'!AG19</f>
        <v>Курортный РЭС</v>
      </c>
      <c r="AI19" s="369"/>
      <c r="AJ19" s="369"/>
      <c r="AK19" s="369"/>
      <c r="AL19" s="369"/>
      <c r="AM19" s="369"/>
      <c r="AN19" s="369"/>
      <c r="AO19" s="369"/>
      <c r="AP19" s="369"/>
      <c r="AQ19" s="369"/>
      <c r="AR19" s="369"/>
      <c r="AS19" s="369"/>
      <c r="AT19" s="369"/>
      <c r="AU19" s="369">
        <f>ФОРМА!D29</f>
        <v>0</v>
      </c>
      <c r="AV19" s="369"/>
      <c r="AW19" s="369"/>
      <c r="AX19" s="369"/>
      <c r="AY19" s="369"/>
      <c r="AZ19" s="369"/>
      <c r="BA19" s="369"/>
      <c r="BB19" s="369"/>
      <c r="BC19" s="369"/>
      <c r="BD19" s="369"/>
      <c r="BE19" s="369"/>
      <c r="BF19" s="369"/>
      <c r="BG19" s="369"/>
      <c r="BH19" s="369"/>
      <c r="BI19" s="369"/>
      <c r="BJ19" s="369">
        <f>ФОРМА!B29</f>
        <v>0</v>
      </c>
      <c r="BK19" s="369"/>
      <c r="BL19" s="369"/>
      <c r="BM19" s="369"/>
      <c r="BN19" s="369"/>
      <c r="BO19" s="369"/>
      <c r="BP19" s="369"/>
      <c r="BQ19" s="369"/>
      <c r="BR19" s="369"/>
      <c r="BS19" s="369"/>
      <c r="BT19" s="369"/>
      <c r="BU19" s="369"/>
      <c r="BV19" s="369"/>
      <c r="BW19" s="369"/>
      <c r="BX19" s="369"/>
      <c r="BY19" s="369"/>
      <c r="BZ19" s="369"/>
      <c r="CA19" s="369"/>
      <c r="CB19" s="369"/>
      <c r="CC19" s="369"/>
      <c r="CD19" s="369"/>
      <c r="CE19" s="369"/>
      <c r="CF19" s="369"/>
      <c r="CG19" s="369"/>
      <c r="CH19" s="369"/>
      <c r="CI19" s="369"/>
      <c r="CJ19" s="370">
        <f>ФОРМА!C29</f>
        <v>0</v>
      </c>
      <c r="CK19" s="369"/>
      <c r="CL19" s="369"/>
      <c r="CM19" s="369"/>
      <c r="CN19" s="369"/>
      <c r="CO19" s="369"/>
      <c r="CP19" s="369"/>
      <c r="CQ19" s="369"/>
      <c r="CR19" s="369"/>
      <c r="CS19" s="369"/>
      <c r="CT19" s="369"/>
      <c r="CU19" s="369"/>
      <c r="CV19" s="369"/>
      <c r="CW19" s="369"/>
      <c r="CX19" s="369"/>
      <c r="CY19" s="369"/>
      <c r="CZ19" s="369"/>
      <c r="DA19" s="369"/>
      <c r="DB19" s="369"/>
      <c r="DD19">
        <f t="shared" si="0"/>
        <v>0</v>
      </c>
    </row>
    <row r="20" spans="1:112" ht="55.5" hidden="1" customHeight="1" x14ac:dyDescent="0.3">
      <c r="A20" s="369">
        <f>'Приложение 1 к АК'!A20:F20</f>
        <v>11</v>
      </c>
      <c r="B20" s="369"/>
      <c r="C20" s="369"/>
      <c r="D20" s="369"/>
      <c r="E20" s="369"/>
      <c r="F20" s="369"/>
      <c r="G20" s="369" t="str">
        <f>'Приложение 1 к АК'!G20:AF20</f>
        <v>СПб, г. Зеленогорск, д. 506 Монтаж в кабельном киоске</v>
      </c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  <c r="AC20" s="369"/>
      <c r="AD20" s="369"/>
      <c r="AE20" s="369"/>
      <c r="AF20" s="369"/>
      <c r="AG20" s="369"/>
      <c r="AH20" s="369" t="str">
        <f>'Приложение 1 к АК'!AG20</f>
        <v>Курортный РЭС</v>
      </c>
      <c r="AI20" s="369"/>
      <c r="AJ20" s="369"/>
      <c r="AK20" s="369"/>
      <c r="AL20" s="369"/>
      <c r="AM20" s="369"/>
      <c r="AN20" s="369"/>
      <c r="AO20" s="369"/>
      <c r="AP20" s="369"/>
      <c r="AQ20" s="369"/>
      <c r="AR20" s="369"/>
      <c r="AS20" s="369"/>
      <c r="AT20" s="369"/>
      <c r="AU20" s="369">
        <f>ФОРМА!D30</f>
        <v>0</v>
      </c>
      <c r="AV20" s="369"/>
      <c r="AW20" s="369"/>
      <c r="AX20" s="369"/>
      <c r="AY20" s="369"/>
      <c r="AZ20" s="369"/>
      <c r="BA20" s="369"/>
      <c r="BB20" s="369"/>
      <c r="BC20" s="369"/>
      <c r="BD20" s="369"/>
      <c r="BE20" s="369"/>
      <c r="BF20" s="369"/>
      <c r="BG20" s="369"/>
      <c r="BH20" s="369"/>
      <c r="BI20" s="369"/>
      <c r="BJ20" s="369">
        <f>ФОРМА!B30</f>
        <v>0</v>
      </c>
      <c r="BK20" s="369"/>
      <c r="BL20" s="369"/>
      <c r="BM20" s="369"/>
      <c r="BN20" s="369"/>
      <c r="BO20" s="369"/>
      <c r="BP20" s="369"/>
      <c r="BQ20" s="369"/>
      <c r="BR20" s="369"/>
      <c r="BS20" s="369"/>
      <c r="BT20" s="369"/>
      <c r="BU20" s="369"/>
      <c r="BV20" s="369"/>
      <c r="BW20" s="369"/>
      <c r="BX20" s="369"/>
      <c r="BY20" s="369"/>
      <c r="BZ20" s="369"/>
      <c r="CA20" s="369"/>
      <c r="CB20" s="369"/>
      <c r="CC20" s="369"/>
      <c r="CD20" s="369"/>
      <c r="CE20" s="369"/>
      <c r="CF20" s="369"/>
      <c r="CG20" s="369"/>
      <c r="CH20" s="369"/>
      <c r="CI20" s="369"/>
      <c r="CJ20" s="370">
        <f>ФОРМА!C30</f>
        <v>0</v>
      </c>
      <c r="CK20" s="369"/>
      <c r="CL20" s="369"/>
      <c r="CM20" s="369"/>
      <c r="CN20" s="369"/>
      <c r="CO20" s="369"/>
      <c r="CP20" s="369"/>
      <c r="CQ20" s="369"/>
      <c r="CR20" s="369"/>
      <c r="CS20" s="369"/>
      <c r="CT20" s="369"/>
      <c r="CU20" s="369"/>
      <c r="CV20" s="369"/>
      <c r="CW20" s="369"/>
      <c r="CX20" s="369"/>
      <c r="CY20" s="369"/>
      <c r="CZ20" s="369"/>
      <c r="DA20" s="369"/>
      <c r="DB20" s="369"/>
      <c r="DD20">
        <f t="shared" si="0"/>
        <v>0</v>
      </c>
    </row>
    <row r="21" spans="1:112" ht="55.5" hidden="1" customHeight="1" x14ac:dyDescent="0.3">
      <c r="A21" s="369">
        <f>'Приложение 1 к АК'!A21:F21</f>
        <v>12</v>
      </c>
      <c r="B21" s="369"/>
      <c r="C21" s="369"/>
      <c r="D21" s="369"/>
      <c r="E21" s="369"/>
      <c r="F21" s="369"/>
      <c r="G21" s="369" t="str">
        <f>'Приложение 1 к АК'!G21:AF21</f>
        <v>СПб, г. Зеленогорск, д. 506 Монтаж в кабельном киоске</v>
      </c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 t="str">
        <f>'Приложение 1 к АК'!AG21</f>
        <v>Курортный РЭС</v>
      </c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>
        <f>ФОРМА!D31</f>
        <v>0</v>
      </c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>
        <f>ФОРМА!B31</f>
        <v>0</v>
      </c>
      <c r="BK21" s="369"/>
      <c r="BL21" s="369"/>
      <c r="BM21" s="369"/>
      <c r="BN21" s="369"/>
      <c r="BO21" s="369"/>
      <c r="BP21" s="369"/>
      <c r="BQ21" s="369"/>
      <c r="BR21" s="369"/>
      <c r="BS21" s="369"/>
      <c r="BT21" s="369"/>
      <c r="BU21" s="369"/>
      <c r="BV21" s="369"/>
      <c r="BW21" s="369"/>
      <c r="BX21" s="369"/>
      <c r="BY21" s="369"/>
      <c r="BZ21" s="369"/>
      <c r="CA21" s="369"/>
      <c r="CB21" s="369"/>
      <c r="CC21" s="369"/>
      <c r="CD21" s="369"/>
      <c r="CE21" s="369"/>
      <c r="CF21" s="369"/>
      <c r="CG21" s="369"/>
      <c r="CH21" s="369"/>
      <c r="CI21" s="369"/>
      <c r="CJ21" s="370">
        <f>ФОРМА!C31</f>
        <v>0</v>
      </c>
      <c r="CK21" s="369"/>
      <c r="CL21" s="369"/>
      <c r="CM21" s="369"/>
      <c r="CN21" s="369"/>
      <c r="CO21" s="369"/>
      <c r="CP21" s="369"/>
      <c r="CQ21" s="369"/>
      <c r="CR21" s="369"/>
      <c r="CS21" s="369"/>
      <c r="CT21" s="369"/>
      <c r="CU21" s="369"/>
      <c r="CV21" s="369"/>
      <c r="CW21" s="369"/>
      <c r="CX21" s="369"/>
      <c r="CY21" s="369"/>
      <c r="CZ21" s="369"/>
      <c r="DA21" s="369"/>
      <c r="DB21" s="369"/>
      <c r="DD21">
        <f t="shared" si="0"/>
        <v>0</v>
      </c>
    </row>
    <row r="22" spans="1:112" ht="55.5" hidden="1" customHeight="1" x14ac:dyDescent="0.3">
      <c r="A22" s="369">
        <f>'Приложение 1 к АК'!A22:F22</f>
        <v>13</v>
      </c>
      <c r="B22" s="369"/>
      <c r="C22" s="369"/>
      <c r="D22" s="369"/>
      <c r="E22" s="369"/>
      <c r="F22" s="369"/>
      <c r="G22" s="369" t="str">
        <f>'Приложение 1 к АК'!G22:AF22</f>
        <v>СПб, г. Зеленогорск, д. 506 Монтаж в кабельном киоске</v>
      </c>
      <c r="H22" s="369"/>
      <c r="I22" s="369"/>
      <c r="J22" s="369"/>
      <c r="K22" s="369"/>
      <c r="L22" s="369"/>
      <c r="M22" s="369"/>
      <c r="N22" s="369"/>
      <c r="O22" s="369"/>
      <c r="P22" s="369"/>
      <c r="Q22" s="369"/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  <c r="AC22" s="369"/>
      <c r="AD22" s="369"/>
      <c r="AE22" s="369"/>
      <c r="AF22" s="369"/>
      <c r="AG22" s="369"/>
      <c r="AH22" s="369" t="str">
        <f>'Приложение 1 к АК'!AG22</f>
        <v>Курортный РЭС</v>
      </c>
      <c r="AI22" s="369"/>
      <c r="AJ22" s="369"/>
      <c r="AK22" s="369"/>
      <c r="AL22" s="369"/>
      <c r="AM22" s="369"/>
      <c r="AN22" s="369"/>
      <c r="AO22" s="369"/>
      <c r="AP22" s="369"/>
      <c r="AQ22" s="369"/>
      <c r="AR22" s="369"/>
      <c r="AS22" s="369"/>
      <c r="AT22" s="369"/>
      <c r="AU22" s="369">
        <f>ФОРМА!D32</f>
        <v>0</v>
      </c>
      <c r="AV22" s="369"/>
      <c r="AW22" s="369"/>
      <c r="AX22" s="369"/>
      <c r="AY22" s="369"/>
      <c r="AZ22" s="369"/>
      <c r="BA22" s="369"/>
      <c r="BB22" s="369"/>
      <c r="BC22" s="369"/>
      <c r="BD22" s="369"/>
      <c r="BE22" s="369"/>
      <c r="BF22" s="369"/>
      <c r="BG22" s="369"/>
      <c r="BH22" s="369"/>
      <c r="BI22" s="369"/>
      <c r="BJ22" s="369">
        <f>ФОРМА!B32</f>
        <v>0</v>
      </c>
      <c r="BK22" s="369"/>
      <c r="BL22" s="369"/>
      <c r="BM22" s="369"/>
      <c r="BN22" s="369"/>
      <c r="BO22" s="369"/>
      <c r="BP22" s="369"/>
      <c r="BQ22" s="369"/>
      <c r="BR22" s="369"/>
      <c r="BS22" s="369"/>
      <c r="BT22" s="369"/>
      <c r="BU22" s="369"/>
      <c r="BV22" s="369"/>
      <c r="BW22" s="369"/>
      <c r="BX22" s="369"/>
      <c r="BY22" s="369"/>
      <c r="BZ22" s="369"/>
      <c r="CA22" s="369"/>
      <c r="CB22" s="369"/>
      <c r="CC22" s="369"/>
      <c r="CD22" s="369"/>
      <c r="CE22" s="369"/>
      <c r="CF22" s="369"/>
      <c r="CG22" s="369"/>
      <c r="CH22" s="369"/>
      <c r="CI22" s="369"/>
      <c r="CJ22" s="370">
        <f>ФОРМА!C32</f>
        <v>0</v>
      </c>
      <c r="CK22" s="369"/>
      <c r="CL22" s="369"/>
      <c r="CM22" s="369"/>
      <c r="CN22" s="369"/>
      <c r="CO22" s="369"/>
      <c r="CP22" s="369"/>
      <c r="CQ22" s="369"/>
      <c r="CR22" s="369"/>
      <c r="CS22" s="369"/>
      <c r="CT22" s="369"/>
      <c r="CU22" s="369"/>
      <c r="CV22" s="369"/>
      <c r="CW22" s="369"/>
      <c r="CX22" s="369"/>
      <c r="CY22" s="369"/>
      <c r="CZ22" s="369"/>
      <c r="DA22" s="369"/>
      <c r="DB22" s="369"/>
      <c r="DD22">
        <f t="shared" si="0"/>
        <v>0</v>
      </c>
    </row>
    <row r="23" spans="1:112" ht="55.5" hidden="1" customHeight="1" x14ac:dyDescent="0.3">
      <c r="A23" s="369">
        <f>'Приложение 1 к АК'!A23:F23</f>
        <v>14</v>
      </c>
      <c r="B23" s="369"/>
      <c r="C23" s="369"/>
      <c r="D23" s="369"/>
      <c r="E23" s="369"/>
      <c r="F23" s="369"/>
      <c r="G23" s="369" t="str">
        <f>'Приложение 1 к АК'!G23:AF23</f>
        <v>СПб, г. Зеленогорск, д. 506 Монтаж в кабельном киоске</v>
      </c>
      <c r="H23" s="369"/>
      <c r="I23" s="369"/>
      <c r="J23" s="369"/>
      <c r="K23" s="369"/>
      <c r="L23" s="369"/>
      <c r="M23" s="369"/>
      <c r="N23" s="369"/>
      <c r="O23" s="369"/>
      <c r="P23" s="369"/>
      <c r="Q23" s="369"/>
      <c r="R23" s="369"/>
      <c r="S23" s="369"/>
      <c r="T23" s="369"/>
      <c r="U23" s="369"/>
      <c r="V23" s="369"/>
      <c r="W23" s="369"/>
      <c r="X23" s="369"/>
      <c r="Y23" s="369"/>
      <c r="Z23" s="369"/>
      <c r="AA23" s="369"/>
      <c r="AB23" s="369"/>
      <c r="AC23" s="369"/>
      <c r="AD23" s="369"/>
      <c r="AE23" s="369"/>
      <c r="AF23" s="369"/>
      <c r="AG23" s="369"/>
      <c r="AH23" s="369" t="str">
        <f>'Приложение 1 к АК'!AG23</f>
        <v>Курортный РЭС</v>
      </c>
      <c r="AI23" s="369"/>
      <c r="AJ23" s="369"/>
      <c r="AK23" s="369"/>
      <c r="AL23" s="369"/>
      <c r="AM23" s="369"/>
      <c r="AN23" s="369"/>
      <c r="AO23" s="369"/>
      <c r="AP23" s="369"/>
      <c r="AQ23" s="369"/>
      <c r="AR23" s="369"/>
      <c r="AS23" s="369"/>
      <c r="AT23" s="369"/>
      <c r="AU23" s="369">
        <f>ФОРМА!D33</f>
        <v>0</v>
      </c>
      <c r="AV23" s="369"/>
      <c r="AW23" s="369"/>
      <c r="AX23" s="369"/>
      <c r="AY23" s="369"/>
      <c r="AZ23" s="369"/>
      <c r="BA23" s="369"/>
      <c r="BB23" s="369"/>
      <c r="BC23" s="369"/>
      <c r="BD23" s="369"/>
      <c r="BE23" s="369"/>
      <c r="BF23" s="369"/>
      <c r="BG23" s="369"/>
      <c r="BH23" s="369"/>
      <c r="BI23" s="369"/>
      <c r="BJ23" s="369">
        <f>ФОРМА!B33</f>
        <v>0</v>
      </c>
      <c r="BK23" s="369"/>
      <c r="BL23" s="369"/>
      <c r="BM23" s="369"/>
      <c r="BN23" s="369"/>
      <c r="BO23" s="369"/>
      <c r="BP23" s="369"/>
      <c r="BQ23" s="369"/>
      <c r="BR23" s="369"/>
      <c r="BS23" s="369"/>
      <c r="BT23" s="369"/>
      <c r="BU23" s="369"/>
      <c r="BV23" s="369"/>
      <c r="BW23" s="369"/>
      <c r="BX23" s="369"/>
      <c r="BY23" s="369"/>
      <c r="BZ23" s="369"/>
      <c r="CA23" s="369"/>
      <c r="CB23" s="369"/>
      <c r="CC23" s="369"/>
      <c r="CD23" s="369"/>
      <c r="CE23" s="369"/>
      <c r="CF23" s="369"/>
      <c r="CG23" s="369"/>
      <c r="CH23" s="369"/>
      <c r="CI23" s="369"/>
      <c r="CJ23" s="370">
        <f>ФОРМА!C33</f>
        <v>0</v>
      </c>
      <c r="CK23" s="369"/>
      <c r="CL23" s="369"/>
      <c r="CM23" s="369"/>
      <c r="CN23" s="369"/>
      <c r="CO23" s="369"/>
      <c r="CP23" s="369"/>
      <c r="CQ23" s="369"/>
      <c r="CR23" s="369"/>
      <c r="CS23" s="369"/>
      <c r="CT23" s="369"/>
      <c r="CU23" s="369"/>
      <c r="CV23" s="369"/>
      <c r="CW23" s="369"/>
      <c r="CX23" s="369"/>
      <c r="CY23" s="369"/>
      <c r="CZ23" s="369"/>
      <c r="DA23" s="369"/>
      <c r="DB23" s="369"/>
      <c r="DD23">
        <f t="shared" si="0"/>
        <v>0</v>
      </c>
    </row>
    <row r="24" spans="1:112" ht="55.5" hidden="1" customHeight="1" x14ac:dyDescent="0.3">
      <c r="A24" s="369">
        <f>'Приложение 1 к АК'!A24:F24</f>
        <v>15</v>
      </c>
      <c r="B24" s="369"/>
      <c r="C24" s="369"/>
      <c r="D24" s="369"/>
      <c r="E24" s="369"/>
      <c r="F24" s="369"/>
      <c r="G24" s="369" t="str">
        <f>'Приложение 1 к АК'!G24:AF24</f>
        <v>СПб, г. Зеленогорск, д. 506 Монтаж в кабельном киоске</v>
      </c>
      <c r="H24" s="369"/>
      <c r="I24" s="369"/>
      <c r="J24" s="369"/>
      <c r="K24" s="369"/>
      <c r="L24" s="369"/>
      <c r="M24" s="369"/>
      <c r="N24" s="369"/>
      <c r="O24" s="369"/>
      <c r="P24" s="369"/>
      <c r="Q24" s="369"/>
      <c r="R24" s="369"/>
      <c r="S24" s="369"/>
      <c r="T24" s="369"/>
      <c r="U24" s="369"/>
      <c r="V24" s="369"/>
      <c r="W24" s="369"/>
      <c r="X24" s="369"/>
      <c r="Y24" s="369"/>
      <c r="Z24" s="369"/>
      <c r="AA24" s="369"/>
      <c r="AB24" s="369"/>
      <c r="AC24" s="369"/>
      <c r="AD24" s="369"/>
      <c r="AE24" s="369"/>
      <c r="AF24" s="369"/>
      <c r="AG24" s="369"/>
      <c r="AH24" s="369" t="str">
        <f>'Приложение 1 к АК'!AG24</f>
        <v>Курортный РЭС</v>
      </c>
      <c r="AI24" s="369"/>
      <c r="AJ24" s="369"/>
      <c r="AK24" s="369"/>
      <c r="AL24" s="369"/>
      <c r="AM24" s="369"/>
      <c r="AN24" s="369"/>
      <c r="AO24" s="369"/>
      <c r="AP24" s="369"/>
      <c r="AQ24" s="369"/>
      <c r="AR24" s="369"/>
      <c r="AS24" s="369"/>
      <c r="AT24" s="369"/>
      <c r="AU24" s="369">
        <f>ФОРМА!D34</f>
        <v>0</v>
      </c>
      <c r="AV24" s="369"/>
      <c r="AW24" s="369"/>
      <c r="AX24" s="369"/>
      <c r="AY24" s="369"/>
      <c r="AZ24" s="369"/>
      <c r="BA24" s="369"/>
      <c r="BB24" s="369"/>
      <c r="BC24" s="369"/>
      <c r="BD24" s="369"/>
      <c r="BE24" s="369"/>
      <c r="BF24" s="369"/>
      <c r="BG24" s="369"/>
      <c r="BH24" s="369"/>
      <c r="BI24" s="369"/>
      <c r="BJ24" s="369">
        <f>ФОРМА!B34</f>
        <v>0</v>
      </c>
      <c r="BK24" s="369"/>
      <c r="BL24" s="369"/>
      <c r="BM24" s="369"/>
      <c r="BN24" s="369"/>
      <c r="BO24" s="369"/>
      <c r="BP24" s="369"/>
      <c r="BQ24" s="369"/>
      <c r="BR24" s="369"/>
      <c r="BS24" s="369"/>
      <c r="BT24" s="369"/>
      <c r="BU24" s="369"/>
      <c r="BV24" s="369"/>
      <c r="BW24" s="369"/>
      <c r="BX24" s="369"/>
      <c r="BY24" s="369"/>
      <c r="BZ24" s="369"/>
      <c r="CA24" s="369"/>
      <c r="CB24" s="369"/>
      <c r="CC24" s="369"/>
      <c r="CD24" s="369"/>
      <c r="CE24" s="369"/>
      <c r="CF24" s="369"/>
      <c r="CG24" s="369"/>
      <c r="CH24" s="369"/>
      <c r="CI24" s="369"/>
      <c r="CJ24" s="370">
        <f>ФОРМА!C34</f>
        <v>0</v>
      </c>
      <c r="CK24" s="369"/>
      <c r="CL24" s="369"/>
      <c r="CM24" s="369"/>
      <c r="CN24" s="369"/>
      <c r="CO24" s="369"/>
      <c r="CP24" s="369"/>
      <c r="CQ24" s="369"/>
      <c r="CR24" s="369"/>
      <c r="CS24" s="369"/>
      <c r="CT24" s="369"/>
      <c r="CU24" s="369"/>
      <c r="CV24" s="369"/>
      <c r="CW24" s="369"/>
      <c r="CX24" s="369"/>
      <c r="CY24" s="369"/>
      <c r="CZ24" s="369"/>
      <c r="DA24" s="369"/>
      <c r="DB24" s="369"/>
      <c r="DD24">
        <f t="shared" si="0"/>
        <v>0</v>
      </c>
    </row>
    <row r="25" spans="1:112" ht="55.5" hidden="1" customHeight="1" x14ac:dyDescent="0.3">
      <c r="A25" s="369">
        <f>'Приложение 1 к АК'!A25:F25</f>
        <v>16</v>
      </c>
      <c r="B25" s="369"/>
      <c r="C25" s="369"/>
      <c r="D25" s="369"/>
      <c r="E25" s="369"/>
      <c r="F25" s="369"/>
      <c r="G25" s="369" t="str">
        <f>'Приложение 1 к АК'!G25:AF25</f>
        <v>СПб, г. Зеленогорск, д. 506 Монтаж в кабельном киоске</v>
      </c>
      <c r="H25" s="369"/>
      <c r="I25" s="369"/>
      <c r="J25" s="369"/>
      <c r="K25" s="369"/>
      <c r="L25" s="369"/>
      <c r="M25" s="369"/>
      <c r="N25" s="369"/>
      <c r="O25" s="369"/>
      <c r="P25" s="369"/>
      <c r="Q25" s="369"/>
      <c r="R25" s="369"/>
      <c r="S25" s="369"/>
      <c r="T25" s="369"/>
      <c r="U25" s="369"/>
      <c r="V25" s="369"/>
      <c r="W25" s="369"/>
      <c r="X25" s="369"/>
      <c r="Y25" s="369"/>
      <c r="Z25" s="369"/>
      <c r="AA25" s="369"/>
      <c r="AB25" s="369"/>
      <c r="AC25" s="369"/>
      <c r="AD25" s="369"/>
      <c r="AE25" s="369"/>
      <c r="AF25" s="369"/>
      <c r="AG25" s="369"/>
      <c r="AH25" s="369" t="str">
        <f>'Приложение 1 к АК'!AG25</f>
        <v>Курортный РЭС</v>
      </c>
      <c r="AI25" s="369"/>
      <c r="AJ25" s="369"/>
      <c r="AK25" s="369"/>
      <c r="AL25" s="369"/>
      <c r="AM25" s="369"/>
      <c r="AN25" s="369"/>
      <c r="AO25" s="369"/>
      <c r="AP25" s="369"/>
      <c r="AQ25" s="369"/>
      <c r="AR25" s="369"/>
      <c r="AS25" s="369"/>
      <c r="AT25" s="369"/>
      <c r="AU25" s="369">
        <f>ФОРМА!D35</f>
        <v>0</v>
      </c>
      <c r="AV25" s="369"/>
      <c r="AW25" s="369"/>
      <c r="AX25" s="369"/>
      <c r="AY25" s="369"/>
      <c r="AZ25" s="369"/>
      <c r="BA25" s="369"/>
      <c r="BB25" s="369"/>
      <c r="BC25" s="369"/>
      <c r="BD25" s="369"/>
      <c r="BE25" s="369"/>
      <c r="BF25" s="369"/>
      <c r="BG25" s="369"/>
      <c r="BH25" s="369"/>
      <c r="BI25" s="369"/>
      <c r="BJ25" s="369">
        <f>ФОРМА!B35</f>
        <v>0</v>
      </c>
      <c r="BK25" s="369"/>
      <c r="BL25" s="369"/>
      <c r="BM25" s="369"/>
      <c r="BN25" s="369"/>
      <c r="BO25" s="369"/>
      <c r="BP25" s="369"/>
      <c r="BQ25" s="369"/>
      <c r="BR25" s="369"/>
      <c r="BS25" s="369"/>
      <c r="BT25" s="369"/>
      <c r="BU25" s="369"/>
      <c r="BV25" s="369"/>
      <c r="BW25" s="369"/>
      <c r="BX25" s="369"/>
      <c r="BY25" s="369"/>
      <c r="BZ25" s="369"/>
      <c r="CA25" s="369"/>
      <c r="CB25" s="369"/>
      <c r="CC25" s="369"/>
      <c r="CD25" s="369"/>
      <c r="CE25" s="369"/>
      <c r="CF25" s="369"/>
      <c r="CG25" s="369"/>
      <c r="CH25" s="369"/>
      <c r="CI25" s="369"/>
      <c r="CJ25" s="370">
        <f>ФОРМА!C35</f>
        <v>0</v>
      </c>
      <c r="CK25" s="369"/>
      <c r="CL25" s="369"/>
      <c r="CM25" s="369"/>
      <c r="CN25" s="369"/>
      <c r="CO25" s="369"/>
      <c r="CP25" s="369"/>
      <c r="CQ25" s="369"/>
      <c r="CR25" s="369"/>
      <c r="CS25" s="369"/>
      <c r="CT25" s="369"/>
      <c r="CU25" s="369"/>
      <c r="CV25" s="369"/>
      <c r="CW25" s="369"/>
      <c r="CX25" s="369"/>
      <c r="CY25" s="369"/>
      <c r="CZ25" s="369"/>
      <c r="DA25" s="369"/>
      <c r="DB25" s="369"/>
      <c r="DD25">
        <f t="shared" si="0"/>
        <v>0</v>
      </c>
    </row>
    <row r="26" spans="1:112" ht="55.5" hidden="1" customHeight="1" x14ac:dyDescent="0.3">
      <c r="A26" s="369">
        <f>'Приложение 1 к АК'!A26:F26</f>
        <v>17</v>
      </c>
      <c r="B26" s="369"/>
      <c r="C26" s="369"/>
      <c r="D26" s="369"/>
      <c r="E26" s="369"/>
      <c r="F26" s="369"/>
      <c r="G26" s="369" t="str">
        <f>'Приложение 1 к АК'!G26:AF26</f>
        <v>СПб, г. Зеленогорск, д. 506 Монтаж в кабельном киоске</v>
      </c>
      <c r="H26" s="369"/>
      <c r="I26" s="369"/>
      <c r="J26" s="369"/>
      <c r="K26" s="369"/>
      <c r="L26" s="369"/>
      <c r="M26" s="369"/>
      <c r="N26" s="369"/>
      <c r="O26" s="369"/>
      <c r="P26" s="369"/>
      <c r="Q26" s="369"/>
      <c r="R26" s="369"/>
      <c r="S26" s="369"/>
      <c r="T26" s="369"/>
      <c r="U26" s="369"/>
      <c r="V26" s="369"/>
      <c r="W26" s="369"/>
      <c r="X26" s="369"/>
      <c r="Y26" s="369"/>
      <c r="Z26" s="369"/>
      <c r="AA26" s="369"/>
      <c r="AB26" s="369"/>
      <c r="AC26" s="369"/>
      <c r="AD26" s="369"/>
      <c r="AE26" s="369"/>
      <c r="AF26" s="369"/>
      <c r="AG26" s="369"/>
      <c r="AH26" s="369" t="str">
        <f>'Приложение 1 к АК'!AG26</f>
        <v>Курортный РЭС</v>
      </c>
      <c r="AI26" s="369"/>
      <c r="AJ26" s="369"/>
      <c r="AK26" s="369"/>
      <c r="AL26" s="369"/>
      <c r="AM26" s="369"/>
      <c r="AN26" s="369"/>
      <c r="AO26" s="369"/>
      <c r="AP26" s="369"/>
      <c r="AQ26" s="369"/>
      <c r="AR26" s="369"/>
      <c r="AS26" s="369"/>
      <c r="AT26" s="369"/>
      <c r="AU26" s="369">
        <f>ФОРМА!D36</f>
        <v>0</v>
      </c>
      <c r="AV26" s="369"/>
      <c r="AW26" s="369"/>
      <c r="AX26" s="369"/>
      <c r="AY26" s="369"/>
      <c r="AZ26" s="369"/>
      <c r="BA26" s="369"/>
      <c r="BB26" s="369"/>
      <c r="BC26" s="369"/>
      <c r="BD26" s="369"/>
      <c r="BE26" s="369"/>
      <c r="BF26" s="369"/>
      <c r="BG26" s="369"/>
      <c r="BH26" s="369"/>
      <c r="BI26" s="369"/>
      <c r="BJ26" s="369">
        <f>ФОРМА!B36</f>
        <v>0</v>
      </c>
      <c r="BK26" s="369"/>
      <c r="BL26" s="369"/>
      <c r="BM26" s="369"/>
      <c r="BN26" s="369"/>
      <c r="BO26" s="369"/>
      <c r="BP26" s="369"/>
      <c r="BQ26" s="369"/>
      <c r="BR26" s="369"/>
      <c r="BS26" s="369"/>
      <c r="BT26" s="369"/>
      <c r="BU26" s="369"/>
      <c r="BV26" s="369"/>
      <c r="BW26" s="369"/>
      <c r="BX26" s="369"/>
      <c r="BY26" s="369"/>
      <c r="BZ26" s="369"/>
      <c r="CA26" s="369"/>
      <c r="CB26" s="369"/>
      <c r="CC26" s="369"/>
      <c r="CD26" s="369"/>
      <c r="CE26" s="369"/>
      <c r="CF26" s="369"/>
      <c r="CG26" s="369"/>
      <c r="CH26" s="369"/>
      <c r="CI26" s="369"/>
      <c r="CJ26" s="370">
        <f>ФОРМА!C36</f>
        <v>0</v>
      </c>
      <c r="CK26" s="369"/>
      <c r="CL26" s="369"/>
      <c r="CM26" s="369"/>
      <c r="CN26" s="369"/>
      <c r="CO26" s="369"/>
      <c r="CP26" s="369"/>
      <c r="CQ26" s="369"/>
      <c r="CR26" s="369"/>
      <c r="CS26" s="369"/>
      <c r="CT26" s="369"/>
      <c r="CU26" s="369"/>
      <c r="CV26" s="369"/>
      <c r="CW26" s="369"/>
      <c r="CX26" s="369"/>
      <c r="CY26" s="369"/>
      <c r="CZ26" s="369"/>
      <c r="DA26" s="369"/>
      <c r="DB26" s="369"/>
      <c r="DD26">
        <f t="shared" si="0"/>
        <v>0</v>
      </c>
    </row>
    <row r="27" spans="1:112" ht="55.5" hidden="1" customHeight="1" x14ac:dyDescent="0.3">
      <c r="A27" s="369">
        <f>'Приложение 1 к АК'!A27:F27</f>
        <v>18</v>
      </c>
      <c r="B27" s="369"/>
      <c r="C27" s="369"/>
      <c r="D27" s="369"/>
      <c r="E27" s="369"/>
      <c r="F27" s="369"/>
      <c r="G27" s="369" t="str">
        <f>'Приложение 1 к АК'!G27:AF27</f>
        <v>СПб, г. Зеленогорск, д. 506 Монтаж в кабельном киоске</v>
      </c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369"/>
      <c r="AG27" s="369"/>
      <c r="AH27" s="369" t="str">
        <f>'Приложение 1 к АК'!AG27</f>
        <v>Курортный РЭС</v>
      </c>
      <c r="AI27" s="369"/>
      <c r="AJ27" s="369"/>
      <c r="AK27" s="369"/>
      <c r="AL27" s="369"/>
      <c r="AM27" s="369"/>
      <c r="AN27" s="369"/>
      <c r="AO27" s="369"/>
      <c r="AP27" s="369"/>
      <c r="AQ27" s="369"/>
      <c r="AR27" s="369"/>
      <c r="AS27" s="369"/>
      <c r="AT27" s="369"/>
      <c r="AU27" s="369">
        <f>ФОРМА!D37</f>
        <v>0</v>
      </c>
      <c r="AV27" s="369"/>
      <c r="AW27" s="369"/>
      <c r="AX27" s="369"/>
      <c r="AY27" s="369"/>
      <c r="AZ27" s="369"/>
      <c r="BA27" s="369"/>
      <c r="BB27" s="369"/>
      <c r="BC27" s="369"/>
      <c r="BD27" s="369"/>
      <c r="BE27" s="369"/>
      <c r="BF27" s="369"/>
      <c r="BG27" s="369"/>
      <c r="BH27" s="369"/>
      <c r="BI27" s="369"/>
      <c r="BJ27" s="369">
        <f>ФОРМА!B37</f>
        <v>0</v>
      </c>
      <c r="BK27" s="369"/>
      <c r="BL27" s="369"/>
      <c r="BM27" s="369"/>
      <c r="BN27" s="369"/>
      <c r="BO27" s="369"/>
      <c r="BP27" s="369"/>
      <c r="BQ27" s="369"/>
      <c r="BR27" s="369"/>
      <c r="BS27" s="369"/>
      <c r="BT27" s="369"/>
      <c r="BU27" s="369"/>
      <c r="BV27" s="369"/>
      <c r="BW27" s="369"/>
      <c r="BX27" s="369"/>
      <c r="BY27" s="369"/>
      <c r="BZ27" s="369"/>
      <c r="CA27" s="369"/>
      <c r="CB27" s="369"/>
      <c r="CC27" s="369"/>
      <c r="CD27" s="369"/>
      <c r="CE27" s="369"/>
      <c r="CF27" s="369"/>
      <c r="CG27" s="369"/>
      <c r="CH27" s="369"/>
      <c r="CI27" s="369"/>
      <c r="CJ27" s="370">
        <f>ФОРМА!C37</f>
        <v>0</v>
      </c>
      <c r="CK27" s="369"/>
      <c r="CL27" s="369"/>
      <c r="CM27" s="369"/>
      <c r="CN27" s="369"/>
      <c r="CO27" s="369"/>
      <c r="CP27" s="369"/>
      <c r="CQ27" s="369"/>
      <c r="CR27" s="369"/>
      <c r="CS27" s="369"/>
      <c r="CT27" s="369"/>
      <c r="CU27" s="369"/>
      <c r="CV27" s="369"/>
      <c r="CW27" s="369"/>
      <c r="CX27" s="369"/>
      <c r="CY27" s="369"/>
      <c r="CZ27" s="369"/>
      <c r="DA27" s="369"/>
      <c r="DB27" s="369"/>
      <c r="DD27">
        <f t="shared" si="0"/>
        <v>0</v>
      </c>
    </row>
    <row r="28" spans="1:112" ht="55.5" hidden="1" customHeight="1" x14ac:dyDescent="0.3">
      <c r="A28" s="369">
        <f>'Приложение 1 к АК'!A28:F28</f>
        <v>19</v>
      </c>
      <c r="B28" s="369"/>
      <c r="C28" s="369"/>
      <c r="D28" s="369"/>
      <c r="E28" s="369"/>
      <c r="F28" s="369"/>
      <c r="G28" s="369" t="str">
        <f>'Приложение 1 к АК'!G28:AF28</f>
        <v>СПб, г. Зеленогорск, д. 506 Монтаж в кабельном киоске</v>
      </c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  <c r="AA28" s="369"/>
      <c r="AB28" s="369"/>
      <c r="AC28" s="369"/>
      <c r="AD28" s="369"/>
      <c r="AE28" s="369"/>
      <c r="AF28" s="369"/>
      <c r="AG28" s="369"/>
      <c r="AH28" s="369" t="str">
        <f>'Приложение 1 к АК'!AG28</f>
        <v>Курортный РЭС</v>
      </c>
      <c r="AI28" s="369"/>
      <c r="AJ28" s="369"/>
      <c r="AK28" s="369"/>
      <c r="AL28" s="369"/>
      <c r="AM28" s="369"/>
      <c r="AN28" s="369"/>
      <c r="AO28" s="369"/>
      <c r="AP28" s="369"/>
      <c r="AQ28" s="369"/>
      <c r="AR28" s="369"/>
      <c r="AS28" s="369"/>
      <c r="AT28" s="369"/>
      <c r="AU28" s="369">
        <f>ФОРМА!D38</f>
        <v>0</v>
      </c>
      <c r="AV28" s="369"/>
      <c r="AW28" s="369"/>
      <c r="AX28" s="369"/>
      <c r="AY28" s="369"/>
      <c r="AZ28" s="369"/>
      <c r="BA28" s="369"/>
      <c r="BB28" s="369"/>
      <c r="BC28" s="369"/>
      <c r="BD28" s="369"/>
      <c r="BE28" s="369"/>
      <c r="BF28" s="369"/>
      <c r="BG28" s="369"/>
      <c r="BH28" s="369"/>
      <c r="BI28" s="369"/>
      <c r="BJ28" s="369">
        <f>ФОРМА!B38</f>
        <v>0</v>
      </c>
      <c r="BK28" s="369"/>
      <c r="BL28" s="369"/>
      <c r="BM28" s="369"/>
      <c r="BN28" s="369"/>
      <c r="BO28" s="369"/>
      <c r="BP28" s="369"/>
      <c r="BQ28" s="369"/>
      <c r="BR28" s="369"/>
      <c r="BS28" s="369"/>
      <c r="BT28" s="369"/>
      <c r="BU28" s="369"/>
      <c r="BV28" s="369"/>
      <c r="BW28" s="369"/>
      <c r="BX28" s="369"/>
      <c r="BY28" s="369"/>
      <c r="BZ28" s="369"/>
      <c r="CA28" s="369"/>
      <c r="CB28" s="369"/>
      <c r="CC28" s="369"/>
      <c r="CD28" s="369"/>
      <c r="CE28" s="369"/>
      <c r="CF28" s="369"/>
      <c r="CG28" s="369"/>
      <c r="CH28" s="369"/>
      <c r="CI28" s="369"/>
      <c r="CJ28" s="370">
        <f>ФОРМА!C38</f>
        <v>0</v>
      </c>
      <c r="CK28" s="369"/>
      <c r="CL28" s="369"/>
      <c r="CM28" s="369"/>
      <c r="CN28" s="369"/>
      <c r="CO28" s="369"/>
      <c r="CP28" s="369"/>
      <c r="CQ28" s="369"/>
      <c r="CR28" s="369"/>
      <c r="CS28" s="369"/>
      <c r="CT28" s="369"/>
      <c r="CU28" s="369"/>
      <c r="CV28" s="369"/>
      <c r="CW28" s="369"/>
      <c r="CX28" s="369"/>
      <c r="CY28" s="369"/>
      <c r="CZ28" s="369"/>
      <c r="DA28" s="369"/>
      <c r="DB28" s="369"/>
      <c r="DD28">
        <f t="shared" si="0"/>
        <v>0</v>
      </c>
    </row>
    <row r="29" spans="1:112" ht="55.5" hidden="1" customHeight="1" x14ac:dyDescent="0.3">
      <c r="A29" s="369">
        <f>'Приложение 1 к АК'!A29:F29</f>
        <v>20</v>
      </c>
      <c r="B29" s="369"/>
      <c r="C29" s="369"/>
      <c r="D29" s="369"/>
      <c r="E29" s="369"/>
      <c r="F29" s="369"/>
      <c r="G29" s="369" t="str">
        <f>'Приложение 1 к АК'!G29:AF29</f>
        <v>СПб, г. Зеленогорск, д. 506 Монтаж в кабельном киоске</v>
      </c>
      <c r="H29" s="369"/>
      <c r="I29" s="369"/>
      <c r="J29" s="369"/>
      <c r="K29" s="369"/>
      <c r="L29" s="369"/>
      <c r="M29" s="369"/>
      <c r="N29" s="369"/>
      <c r="O29" s="369"/>
      <c r="P29" s="369"/>
      <c r="Q29" s="369"/>
      <c r="R29" s="369"/>
      <c r="S29" s="369"/>
      <c r="T29" s="369"/>
      <c r="U29" s="369"/>
      <c r="V29" s="369"/>
      <c r="W29" s="369"/>
      <c r="X29" s="369"/>
      <c r="Y29" s="369"/>
      <c r="Z29" s="369"/>
      <c r="AA29" s="369"/>
      <c r="AB29" s="369"/>
      <c r="AC29" s="369"/>
      <c r="AD29" s="369"/>
      <c r="AE29" s="369"/>
      <c r="AF29" s="369"/>
      <c r="AG29" s="369"/>
      <c r="AH29" s="369" t="str">
        <f>'Приложение 1 к АК'!AG29</f>
        <v>Курортный РЭС</v>
      </c>
      <c r="AI29" s="369"/>
      <c r="AJ29" s="369"/>
      <c r="AK29" s="369"/>
      <c r="AL29" s="369"/>
      <c r="AM29" s="369"/>
      <c r="AN29" s="369"/>
      <c r="AO29" s="369"/>
      <c r="AP29" s="369"/>
      <c r="AQ29" s="369"/>
      <c r="AR29" s="369"/>
      <c r="AS29" s="369"/>
      <c r="AT29" s="369"/>
      <c r="AU29" s="369">
        <f>ФОРМА!D39</f>
        <v>0</v>
      </c>
      <c r="AV29" s="369"/>
      <c r="AW29" s="369"/>
      <c r="AX29" s="369"/>
      <c r="AY29" s="369"/>
      <c r="AZ29" s="369"/>
      <c r="BA29" s="369"/>
      <c r="BB29" s="369"/>
      <c r="BC29" s="369"/>
      <c r="BD29" s="369"/>
      <c r="BE29" s="369"/>
      <c r="BF29" s="369"/>
      <c r="BG29" s="369"/>
      <c r="BH29" s="369"/>
      <c r="BI29" s="369"/>
      <c r="BJ29" s="369">
        <f>ФОРМА!B39</f>
        <v>0</v>
      </c>
      <c r="BK29" s="369"/>
      <c r="BL29" s="369"/>
      <c r="BM29" s="369"/>
      <c r="BN29" s="369"/>
      <c r="BO29" s="369"/>
      <c r="BP29" s="369"/>
      <c r="BQ29" s="369"/>
      <c r="BR29" s="369"/>
      <c r="BS29" s="369"/>
      <c r="BT29" s="369"/>
      <c r="BU29" s="369"/>
      <c r="BV29" s="369"/>
      <c r="BW29" s="369"/>
      <c r="BX29" s="369"/>
      <c r="BY29" s="369"/>
      <c r="BZ29" s="369"/>
      <c r="CA29" s="369"/>
      <c r="CB29" s="369"/>
      <c r="CC29" s="369"/>
      <c r="CD29" s="369"/>
      <c r="CE29" s="369"/>
      <c r="CF29" s="369"/>
      <c r="CG29" s="369"/>
      <c r="CH29" s="369"/>
      <c r="CI29" s="369"/>
      <c r="CJ29" s="370">
        <f>ФОРМА!C39</f>
        <v>0</v>
      </c>
      <c r="CK29" s="369"/>
      <c r="CL29" s="369"/>
      <c r="CM29" s="369"/>
      <c r="CN29" s="369"/>
      <c r="CO29" s="369"/>
      <c r="CP29" s="369"/>
      <c r="CQ29" s="369"/>
      <c r="CR29" s="369"/>
      <c r="CS29" s="369"/>
      <c r="CT29" s="369"/>
      <c r="CU29" s="369"/>
      <c r="CV29" s="369"/>
      <c r="CW29" s="369"/>
      <c r="CX29" s="369"/>
      <c r="CY29" s="369"/>
      <c r="CZ29" s="369"/>
      <c r="DA29" s="369"/>
      <c r="DB29" s="369"/>
      <c r="DD29">
        <f t="shared" si="0"/>
        <v>0</v>
      </c>
    </row>
    <row r="30" spans="1:112" ht="55.5" hidden="1" customHeight="1" x14ac:dyDescent="0.3">
      <c r="A30" s="369">
        <f>'Приложение 1 к АК'!A30:F30</f>
        <v>21</v>
      </c>
      <c r="B30" s="369"/>
      <c r="C30" s="369"/>
      <c r="D30" s="369"/>
      <c r="E30" s="369"/>
      <c r="F30" s="369"/>
      <c r="G30" s="369" t="str">
        <f>'Приложение 1 к АК'!G30:AF30</f>
        <v>СПб, г. Зеленогорск, д. 506 Монтаж в кабельном киоске</v>
      </c>
      <c r="H30" s="369"/>
      <c r="I30" s="369"/>
      <c r="J30" s="369"/>
      <c r="K30" s="369"/>
      <c r="L30" s="369"/>
      <c r="M30" s="369"/>
      <c r="N30" s="369"/>
      <c r="O30" s="369"/>
      <c r="P30" s="369"/>
      <c r="Q30" s="369"/>
      <c r="R30" s="369"/>
      <c r="S30" s="369"/>
      <c r="T30" s="369"/>
      <c r="U30" s="369"/>
      <c r="V30" s="369"/>
      <c r="W30" s="369"/>
      <c r="X30" s="369"/>
      <c r="Y30" s="369"/>
      <c r="Z30" s="369"/>
      <c r="AA30" s="369"/>
      <c r="AB30" s="369"/>
      <c r="AC30" s="369"/>
      <c r="AD30" s="369"/>
      <c r="AE30" s="369"/>
      <c r="AF30" s="369"/>
      <c r="AG30" s="369"/>
      <c r="AH30" s="369" t="str">
        <f>'Приложение 1 к АК'!AG30</f>
        <v>Курортный РЭС</v>
      </c>
      <c r="AI30" s="369"/>
      <c r="AJ30" s="369"/>
      <c r="AK30" s="369"/>
      <c r="AL30" s="369"/>
      <c r="AM30" s="369"/>
      <c r="AN30" s="369"/>
      <c r="AO30" s="369"/>
      <c r="AP30" s="369"/>
      <c r="AQ30" s="369"/>
      <c r="AR30" s="369"/>
      <c r="AS30" s="369"/>
      <c r="AT30" s="369"/>
      <c r="AU30" s="369">
        <f>ФОРМА!D40</f>
        <v>0</v>
      </c>
      <c r="AV30" s="369"/>
      <c r="AW30" s="369"/>
      <c r="AX30" s="369"/>
      <c r="AY30" s="369"/>
      <c r="AZ30" s="369"/>
      <c r="BA30" s="369"/>
      <c r="BB30" s="369"/>
      <c r="BC30" s="369"/>
      <c r="BD30" s="369"/>
      <c r="BE30" s="369"/>
      <c r="BF30" s="369"/>
      <c r="BG30" s="369"/>
      <c r="BH30" s="369"/>
      <c r="BI30" s="369"/>
      <c r="BJ30" s="369">
        <f>ФОРМА!B40</f>
        <v>0</v>
      </c>
      <c r="BK30" s="369"/>
      <c r="BL30" s="369"/>
      <c r="BM30" s="369"/>
      <c r="BN30" s="369"/>
      <c r="BO30" s="369"/>
      <c r="BP30" s="369"/>
      <c r="BQ30" s="369"/>
      <c r="BR30" s="369"/>
      <c r="BS30" s="369"/>
      <c r="BT30" s="369"/>
      <c r="BU30" s="369"/>
      <c r="BV30" s="369"/>
      <c r="BW30" s="369"/>
      <c r="BX30" s="369"/>
      <c r="BY30" s="369"/>
      <c r="BZ30" s="369"/>
      <c r="CA30" s="369"/>
      <c r="CB30" s="369"/>
      <c r="CC30" s="369"/>
      <c r="CD30" s="369"/>
      <c r="CE30" s="369"/>
      <c r="CF30" s="369"/>
      <c r="CG30" s="369"/>
      <c r="CH30" s="369"/>
      <c r="CI30" s="369"/>
      <c r="CJ30" s="370">
        <f>ФОРМА!C40</f>
        <v>0</v>
      </c>
      <c r="CK30" s="369"/>
      <c r="CL30" s="369"/>
      <c r="CM30" s="369"/>
      <c r="CN30" s="369"/>
      <c r="CO30" s="369"/>
      <c r="CP30" s="369"/>
      <c r="CQ30" s="369"/>
      <c r="CR30" s="369"/>
      <c r="CS30" s="369"/>
      <c r="CT30" s="369"/>
      <c r="CU30" s="369"/>
      <c r="CV30" s="369"/>
      <c r="CW30" s="369"/>
      <c r="CX30" s="369"/>
      <c r="CY30" s="369"/>
      <c r="CZ30" s="369"/>
      <c r="DA30" s="369"/>
      <c r="DB30" s="369"/>
      <c r="DD30">
        <f t="shared" si="0"/>
        <v>0</v>
      </c>
    </row>
    <row r="31" spans="1:112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</row>
    <row r="32" spans="1:112" ht="57" customHeight="1" x14ac:dyDescent="0.3">
      <c r="A32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32" s="306"/>
      <c r="C32" s="306"/>
      <c r="D32" s="306"/>
      <c r="E32" s="306"/>
      <c r="F32" s="306"/>
      <c r="G32" s="306"/>
      <c r="H32" s="306"/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6"/>
      <c r="AG32" s="306"/>
      <c r="AH32" s="306"/>
      <c r="AI32" s="306"/>
      <c r="AJ32" s="306"/>
      <c r="AK32" s="306"/>
      <c r="AL32" s="306"/>
      <c r="AM32" s="30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  <c r="BD32" s="306"/>
      <c r="BE32" s="306"/>
      <c r="BF32" s="306"/>
      <c r="BG32" s="306"/>
      <c r="BH32" s="306"/>
      <c r="BI32" s="198"/>
      <c r="BJ32" s="198"/>
      <c r="BK32" s="198"/>
      <c r="BL32" s="198"/>
      <c r="BM32" s="198"/>
      <c r="BN32" s="198"/>
      <c r="BO32" s="198"/>
      <c r="BP32" s="198"/>
      <c r="BQ32" s="198"/>
      <c r="BR32" s="198"/>
      <c r="BS32" s="198"/>
      <c r="BT32" s="198"/>
      <c r="BU32" s="198"/>
      <c r="BV32" s="198"/>
      <c r="BW32" s="198"/>
      <c r="BX32" s="198"/>
      <c r="BY32" s="198"/>
      <c r="BZ32" s="198"/>
      <c r="CA32" s="198"/>
      <c r="CB32" s="198"/>
      <c r="CC32" s="198"/>
      <c r="CD32" s="198"/>
      <c r="CE32" s="198"/>
      <c r="CF32" s="198"/>
      <c r="CG32" s="9"/>
      <c r="CH32" s="9"/>
      <c r="CI32" s="9"/>
      <c r="CJ32" s="199" t="str">
        <f>ПОДПИСИ!D5</f>
        <v>С.А. Куропаткин</v>
      </c>
      <c r="CK32" s="199"/>
      <c r="CL32" s="199"/>
      <c r="CM32" s="199"/>
      <c r="CN32" s="199"/>
      <c r="CO32" s="199"/>
      <c r="CP32" s="199"/>
      <c r="CQ32" s="199"/>
      <c r="CR32" s="199"/>
      <c r="CS32" s="199"/>
      <c r="CT32" s="199"/>
      <c r="CU32" s="199"/>
      <c r="CV32" s="199"/>
      <c r="CW32" s="199"/>
      <c r="CX32" s="199"/>
      <c r="CY32" s="199"/>
      <c r="CZ32" s="199"/>
      <c r="DA32" s="199"/>
      <c r="DB32" s="199"/>
      <c r="DH32" s="70"/>
    </row>
    <row r="33" spans="1:112" ht="10.5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I33" s="196" t="s">
        <v>7</v>
      </c>
      <c r="BJ33" s="196"/>
      <c r="BK33" s="196"/>
      <c r="BL33" s="196"/>
      <c r="BM33" s="196"/>
      <c r="BN33" s="196"/>
      <c r="BO33" s="196"/>
      <c r="BP33" s="196"/>
      <c r="BQ33" s="196"/>
      <c r="BR33" s="196"/>
      <c r="BS33" s="196"/>
      <c r="BT33" s="196"/>
      <c r="BU33" s="196"/>
      <c r="BV33" s="196"/>
      <c r="BW33" s="196"/>
      <c r="BX33" s="196"/>
      <c r="BY33" s="196"/>
      <c r="BZ33" s="196"/>
      <c r="CA33" s="196"/>
      <c r="CB33" s="196"/>
      <c r="CC33" s="196"/>
      <c r="CD33" s="196"/>
      <c r="CE33" s="196"/>
      <c r="CF33" s="196"/>
      <c r="CG33" s="11"/>
      <c r="CH33" s="11"/>
      <c r="CI33" s="11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8"/>
      <c r="CX33" s="188"/>
      <c r="CY33" s="188"/>
      <c r="CZ33" s="188"/>
      <c r="DA33" s="188"/>
      <c r="DB33" s="188"/>
    </row>
    <row r="34" spans="1:112" ht="53.25" customHeight="1" x14ac:dyDescent="0.3">
      <c r="A34" s="188" t="str">
        <f>ПОДПИСИ!B10</f>
        <v xml:space="preserve">Главный инженер ООО «Энергострим» </v>
      </c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98"/>
      <c r="BJ34" s="198"/>
      <c r="BK34" s="198"/>
      <c r="BL34" s="198"/>
      <c r="BM34" s="198"/>
      <c r="BN34" s="198"/>
      <c r="BO34" s="198"/>
      <c r="BP34" s="198"/>
      <c r="BQ34" s="198"/>
      <c r="BR34" s="198"/>
      <c r="BS34" s="198"/>
      <c r="BT34" s="198"/>
      <c r="BU34" s="198"/>
      <c r="BV34" s="198"/>
      <c r="BW34" s="198"/>
      <c r="BX34" s="198"/>
      <c r="BY34" s="198"/>
      <c r="BZ34" s="198"/>
      <c r="CA34" s="198"/>
      <c r="CB34" s="198"/>
      <c r="CC34" s="198"/>
      <c r="CD34" s="198"/>
      <c r="CE34" s="198"/>
      <c r="CF34" s="198"/>
      <c r="CG34" s="9"/>
      <c r="CH34" s="9"/>
      <c r="CI34" s="9"/>
      <c r="CJ34" s="199" t="str">
        <f>ПОДПИСИ!D10</f>
        <v>В.К. Горохов</v>
      </c>
      <c r="CK34" s="199"/>
      <c r="CL34" s="199"/>
      <c r="CM34" s="199"/>
      <c r="CN34" s="199"/>
      <c r="CO34" s="199"/>
      <c r="CP34" s="199"/>
      <c r="CQ34" s="199"/>
      <c r="CR34" s="199"/>
      <c r="CS34" s="199"/>
      <c r="CT34" s="199"/>
      <c r="CU34" s="199"/>
      <c r="CV34" s="199"/>
      <c r="CW34" s="199"/>
      <c r="CX34" s="199"/>
      <c r="CY34" s="199"/>
      <c r="CZ34" s="199"/>
      <c r="DA34" s="199"/>
      <c r="DB34" s="199"/>
      <c r="DH34" s="70"/>
    </row>
    <row r="35" spans="1:112" ht="10.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96" t="s">
        <v>7</v>
      </c>
      <c r="BJ35" s="196"/>
      <c r="BK35" s="196"/>
      <c r="BL35" s="196"/>
      <c r="BM35" s="196"/>
      <c r="BN35" s="196"/>
      <c r="BO35" s="196"/>
      <c r="BP35" s="196"/>
      <c r="BQ35" s="196"/>
      <c r="BR35" s="196"/>
      <c r="BS35" s="196"/>
      <c r="BT35" s="196"/>
      <c r="BU35" s="196"/>
      <c r="BV35" s="196"/>
      <c r="BW35" s="196"/>
      <c r="BX35" s="196"/>
      <c r="BY35" s="196"/>
      <c r="BZ35" s="196"/>
      <c r="CA35" s="196"/>
      <c r="CB35" s="196"/>
      <c r="CC35" s="196"/>
      <c r="CD35" s="196"/>
      <c r="CE35" s="196"/>
      <c r="CF35" s="196"/>
      <c r="CG35" s="11"/>
      <c r="CH35" s="11"/>
      <c r="CI35" s="11"/>
      <c r="CJ35" s="188"/>
      <c r="CK35" s="188"/>
      <c r="CL35" s="188"/>
      <c r="CM35" s="188"/>
      <c r="CN35" s="188"/>
      <c r="CO35" s="188"/>
      <c r="CP35" s="188"/>
      <c r="CQ35" s="188"/>
      <c r="CR35" s="188"/>
      <c r="CS35" s="188"/>
      <c r="CT35" s="188"/>
      <c r="CU35" s="188"/>
      <c r="CV35" s="188"/>
      <c r="CW35" s="188"/>
      <c r="CX35" s="188"/>
      <c r="CY35" s="188"/>
      <c r="CZ35" s="188"/>
      <c r="DA35" s="188"/>
      <c r="DB35" s="188"/>
      <c r="DH35" s="70"/>
    </row>
    <row r="36" spans="1:112" ht="51.75" customHeight="1" x14ac:dyDescent="0.3">
      <c r="A36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  <c r="BD36" s="306"/>
      <c r="BE36" s="306"/>
      <c r="BF36" s="306"/>
      <c r="BG36" s="306"/>
      <c r="BH36" s="306"/>
      <c r="BI36" s="198"/>
      <c r="BJ36" s="198"/>
      <c r="BK36" s="198"/>
      <c r="BL36" s="198"/>
      <c r="BM36" s="198"/>
      <c r="BN36" s="198"/>
      <c r="BO36" s="198"/>
      <c r="BP36" s="198"/>
      <c r="BQ36" s="198"/>
      <c r="BR36" s="198"/>
      <c r="BS36" s="198"/>
      <c r="BT36" s="198"/>
      <c r="BU36" s="198"/>
      <c r="BV36" s="198"/>
      <c r="BW36" s="198"/>
      <c r="BX36" s="198"/>
      <c r="BY36" s="198"/>
      <c r="BZ36" s="198"/>
      <c r="CA36" s="198"/>
      <c r="CB36" s="198"/>
      <c r="CC36" s="198"/>
      <c r="CD36" s="198"/>
      <c r="CE36" s="198"/>
      <c r="CF36" s="198"/>
      <c r="CG36" s="16"/>
      <c r="CH36" s="16"/>
      <c r="CI36" s="16"/>
      <c r="CJ36" s="199" t="str">
        <f>ПОДПИСИ!D7</f>
        <v>А.Б. Казанцев</v>
      </c>
      <c r="CK36" s="199"/>
      <c r="CL36" s="199"/>
      <c r="CM36" s="199"/>
      <c r="CN36" s="199"/>
      <c r="CO36" s="199"/>
      <c r="CP36" s="199"/>
      <c r="CQ36" s="199"/>
      <c r="CR36" s="199"/>
      <c r="CS36" s="199"/>
      <c r="CT36" s="199"/>
      <c r="CU36" s="199"/>
      <c r="CV36" s="199"/>
      <c r="CW36" s="199"/>
      <c r="CX36" s="199"/>
      <c r="CY36" s="199"/>
      <c r="CZ36" s="199"/>
      <c r="DA36" s="199"/>
      <c r="DB36" s="199"/>
      <c r="DH36" s="70"/>
    </row>
    <row r="37" spans="1:112" ht="13.5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96" t="s">
        <v>7</v>
      </c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1"/>
      <c r="CH37" s="11"/>
      <c r="CI37" s="11"/>
      <c r="CJ37" s="202"/>
      <c r="CK37" s="202"/>
      <c r="CL37" s="202"/>
      <c r="CM37" s="202"/>
      <c r="CN37" s="202"/>
      <c r="CO37" s="202"/>
      <c r="CP37" s="202"/>
      <c r="CQ37" s="202"/>
      <c r="CR37" s="202"/>
      <c r="CS37" s="202"/>
      <c r="CT37" s="202"/>
      <c r="CU37" s="202"/>
      <c r="CV37" s="202"/>
      <c r="CW37" s="202"/>
      <c r="CX37" s="202"/>
      <c r="CY37" s="202"/>
      <c r="CZ37" s="202"/>
      <c r="DA37" s="202"/>
      <c r="DB37" s="202"/>
      <c r="DH37" s="70"/>
    </row>
    <row r="38" spans="1:112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H38" s="70"/>
    </row>
    <row r="39" spans="1:112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H39" s="70"/>
    </row>
    <row r="40" spans="1:112" ht="21" customHeight="1" x14ac:dyDescent="0.3">
      <c r="A40" s="313" t="s">
        <v>38</v>
      </c>
      <c r="B40" s="313"/>
      <c r="C40" s="313"/>
      <c r="D40" s="313"/>
      <c r="E40" s="313"/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313"/>
      <c r="X40" s="313"/>
      <c r="Y40" s="313"/>
      <c r="Z40" s="313"/>
      <c r="AA40" s="313"/>
      <c r="AB40" s="313"/>
      <c r="AC40" s="313"/>
      <c r="AD40" s="313"/>
      <c r="AE40" s="313"/>
      <c r="AF40" s="313"/>
      <c r="AG40" s="313"/>
      <c r="AH40" s="313"/>
      <c r="AI40" s="313"/>
      <c r="AJ40" s="313"/>
      <c r="AK40" s="313"/>
      <c r="AL40" s="313"/>
      <c r="AM40" s="313"/>
      <c r="AN40" s="313"/>
      <c r="AO40" s="313"/>
      <c r="AP40" s="313"/>
      <c r="AQ40" s="313"/>
      <c r="AR40" s="313"/>
      <c r="AS40" s="313"/>
      <c r="AT40" s="313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313" t="s">
        <v>9</v>
      </c>
      <c r="BJ40" s="313"/>
      <c r="BK40" s="313"/>
      <c r="BL40" s="313"/>
      <c r="BM40" s="313"/>
      <c r="BN40" s="313"/>
      <c r="BO40" s="313"/>
      <c r="BP40" s="313"/>
      <c r="BQ40" s="313"/>
      <c r="BR40" s="313"/>
      <c r="BS40" s="313"/>
      <c r="BT40" s="313"/>
      <c r="BU40" s="313"/>
      <c r="BV40" s="313"/>
      <c r="BW40" s="313"/>
      <c r="BX40" s="313"/>
      <c r="BY40" s="313"/>
      <c r="BZ40" s="313"/>
      <c r="CA40" s="313"/>
      <c r="CB40" s="313"/>
      <c r="CC40" s="313"/>
      <c r="CD40" s="313"/>
      <c r="CE40" s="313"/>
      <c r="CF40" s="313"/>
      <c r="CG40" s="313"/>
      <c r="CH40" s="313"/>
      <c r="CI40" s="313"/>
      <c r="CJ40" s="313"/>
      <c r="CK40" s="313"/>
      <c r="CL40" s="313"/>
      <c r="CM40" s="313"/>
      <c r="CN40" s="313"/>
      <c r="CO40" s="313"/>
      <c r="CP40" s="313"/>
      <c r="CQ40" s="313"/>
      <c r="CR40" s="313"/>
      <c r="CS40" s="313"/>
      <c r="CT40" s="313"/>
      <c r="CU40" s="313"/>
      <c r="CV40" s="313"/>
      <c r="CW40" s="313"/>
      <c r="CX40" s="313"/>
      <c r="CY40" s="313"/>
      <c r="CZ40" s="313"/>
      <c r="DA40" s="313"/>
      <c r="DB40" s="313"/>
      <c r="DH40" s="70"/>
    </row>
    <row r="41" spans="1:112" ht="15.6" x14ac:dyDescent="0.3">
      <c r="A41" s="140" t="s">
        <v>251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40" t="s">
        <v>253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H41" s="70"/>
    </row>
    <row r="42" spans="1:112" ht="15.6" x14ac:dyDescent="0.3">
      <c r="A42" s="140" t="s">
        <v>252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H42" s="70"/>
    </row>
    <row r="43" spans="1:11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H43" s="70"/>
    </row>
    <row r="44" spans="1:112" ht="60.75" customHeight="1" x14ac:dyDescent="0.3">
      <c r="A44" s="200" t="str">
        <f>ПОДПИСИ!B10</f>
        <v xml:space="preserve">Главный инженер ООО «Энергострим» </v>
      </c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0"/>
      <c r="AQ44" s="200"/>
      <c r="AR44" s="200"/>
      <c r="AS44" s="200"/>
      <c r="AT44" s="200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44" s="200"/>
      <c r="BK44" s="200"/>
      <c r="BL44" s="200"/>
      <c r="BM44" s="200"/>
      <c r="BN44" s="200"/>
      <c r="BO44" s="200"/>
      <c r="BP44" s="200"/>
      <c r="BQ44" s="200"/>
      <c r="BR44" s="200"/>
      <c r="BS44" s="200"/>
      <c r="BT44" s="200"/>
      <c r="BU44" s="200"/>
      <c r="BV44" s="200"/>
      <c r="BW44" s="200"/>
      <c r="BX44" s="200"/>
      <c r="BY44" s="200"/>
      <c r="BZ44" s="200"/>
      <c r="CA44" s="200"/>
      <c r="CB44" s="200"/>
      <c r="CC44" s="200"/>
      <c r="CD44" s="200"/>
      <c r="CE44" s="200"/>
      <c r="CF44" s="200"/>
      <c r="CG44" s="200"/>
      <c r="CH44" s="200"/>
      <c r="CI44" s="200"/>
      <c r="CJ44" s="200"/>
      <c r="CK44" s="200"/>
      <c r="CL44" s="200"/>
      <c r="CM44" s="200"/>
      <c r="CN44" s="200"/>
      <c r="CO44" s="200"/>
      <c r="CP44" s="200"/>
      <c r="CQ44" s="200"/>
      <c r="CR44" s="200"/>
      <c r="CS44" s="200"/>
      <c r="CT44" s="200"/>
      <c r="CU44" s="200"/>
      <c r="CV44" s="200"/>
      <c r="CW44" s="200"/>
      <c r="CX44" s="200"/>
      <c r="CY44" s="200"/>
      <c r="CZ44" s="200"/>
      <c r="DA44" s="200"/>
      <c r="DB44" s="200"/>
      <c r="DH44" s="70"/>
    </row>
    <row r="45" spans="1:112" ht="57" customHeight="1" x14ac:dyDescent="0.3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9"/>
      <c r="X45" s="9"/>
      <c r="Y45" s="9"/>
      <c r="Z45" s="199" t="str">
        <f>ПОДПИСИ!D10</f>
        <v>В.К. Горохов</v>
      </c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198"/>
      <c r="BJ45" s="198"/>
      <c r="BK45" s="198"/>
      <c r="BL45" s="198"/>
      <c r="BM45" s="198"/>
      <c r="BN45" s="198"/>
      <c r="BO45" s="198"/>
      <c r="BP45" s="198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  <c r="CB45" s="198"/>
      <c r="CC45" s="198"/>
      <c r="CD45" s="198"/>
      <c r="CE45" s="9"/>
      <c r="CF45" s="9"/>
      <c r="CG45" s="9"/>
      <c r="CH45" s="199" t="str">
        <f>ПОДПИСИ!D5</f>
        <v>С.А. Куропаткин</v>
      </c>
      <c r="CI45" s="199"/>
      <c r="CJ45" s="199"/>
      <c r="CK45" s="199"/>
      <c r="CL45" s="199"/>
      <c r="CM45" s="199"/>
      <c r="CN45" s="199"/>
      <c r="CO45" s="199"/>
      <c r="CP45" s="199"/>
      <c r="CQ45" s="199"/>
      <c r="CR45" s="199"/>
      <c r="CS45" s="199"/>
      <c r="CT45" s="199"/>
      <c r="CU45" s="199"/>
      <c r="CV45" s="199"/>
      <c r="CW45" s="199"/>
      <c r="CX45" s="199"/>
      <c r="CY45" s="199"/>
      <c r="CZ45" s="199"/>
      <c r="DA45" s="199"/>
      <c r="DB45" s="199"/>
      <c r="DH45" s="70"/>
    </row>
    <row r="46" spans="1:112" ht="14.4" customHeight="1" x14ac:dyDescent="0.3">
      <c r="A46" s="189" t="s">
        <v>7</v>
      </c>
      <c r="B46" s="189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89" t="s">
        <v>7</v>
      </c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  <c r="BY46" s="189"/>
      <c r="BZ46" s="189"/>
      <c r="CA46" s="189"/>
      <c r="CB46" s="189"/>
      <c r="CC46" s="189"/>
      <c r="CD46" s="189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H46" s="70"/>
    </row>
    <row r="47" spans="1:112" ht="1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H47" s="70"/>
    </row>
    <row r="48" spans="1:112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 t="s">
        <v>44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 t="s">
        <v>44</v>
      </c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H48" s="70"/>
    </row>
  </sheetData>
  <autoFilter ref="DD8:DD30" xr:uid="{00000000-0001-0000-1500-000000000000}">
    <filterColumn colId="0">
      <filters blank="1">
        <filter val="1"/>
      </filters>
    </filterColumn>
  </autoFilter>
  <mergeCells count="166">
    <mergeCell ref="DD8:DD9"/>
    <mergeCell ref="CJ29:DB29"/>
    <mergeCell ref="A30:F30"/>
    <mergeCell ref="G30:AG30"/>
    <mergeCell ref="AH30:AT30"/>
    <mergeCell ref="AU30:BI30"/>
    <mergeCell ref="BJ30:CI30"/>
    <mergeCell ref="CJ30:DB30"/>
    <mergeCell ref="A29:F29"/>
    <mergeCell ref="G29:AG29"/>
    <mergeCell ref="AH29:AT29"/>
    <mergeCell ref="AU29:BI29"/>
    <mergeCell ref="BJ29:CI29"/>
    <mergeCell ref="CJ27:DB27"/>
    <mergeCell ref="A28:F28"/>
    <mergeCell ref="G28:AG28"/>
    <mergeCell ref="AH28:AT28"/>
    <mergeCell ref="AU28:BI28"/>
    <mergeCell ref="BJ28:CI28"/>
    <mergeCell ref="CJ28:DB28"/>
    <mergeCell ref="A27:F27"/>
    <mergeCell ref="G27:AG27"/>
    <mergeCell ref="AH27:AT27"/>
    <mergeCell ref="AU27:BI27"/>
    <mergeCell ref="BJ27:CI27"/>
    <mergeCell ref="CJ25:DB25"/>
    <mergeCell ref="A26:F26"/>
    <mergeCell ref="G26:AG26"/>
    <mergeCell ref="AH26:AT26"/>
    <mergeCell ref="AU26:BI26"/>
    <mergeCell ref="BJ26:CI26"/>
    <mergeCell ref="CJ26:DB26"/>
    <mergeCell ref="A25:F25"/>
    <mergeCell ref="G25:AG25"/>
    <mergeCell ref="AH25:AT25"/>
    <mergeCell ref="AU25:BI25"/>
    <mergeCell ref="BJ25:CI25"/>
    <mergeCell ref="CJ23:DB23"/>
    <mergeCell ref="A24:F24"/>
    <mergeCell ref="G24:AG24"/>
    <mergeCell ref="AH24:AT24"/>
    <mergeCell ref="AU24:BI24"/>
    <mergeCell ref="BJ24:CI24"/>
    <mergeCell ref="CJ24:DB24"/>
    <mergeCell ref="A23:F23"/>
    <mergeCell ref="G23:AG23"/>
    <mergeCell ref="AH23:AT23"/>
    <mergeCell ref="AU23:BI23"/>
    <mergeCell ref="BJ23:CI23"/>
    <mergeCell ref="CJ21:DB21"/>
    <mergeCell ref="A22:F22"/>
    <mergeCell ref="G22:AG22"/>
    <mergeCell ref="AH22:AT22"/>
    <mergeCell ref="AU22:BI22"/>
    <mergeCell ref="BJ22:CI22"/>
    <mergeCell ref="CJ22:DB22"/>
    <mergeCell ref="A21:F21"/>
    <mergeCell ref="G21:AG21"/>
    <mergeCell ref="AH21:AT21"/>
    <mergeCell ref="AU21:BI21"/>
    <mergeCell ref="BJ21:CI21"/>
    <mergeCell ref="CJ19:DB19"/>
    <mergeCell ref="A20:F20"/>
    <mergeCell ref="G20:AG20"/>
    <mergeCell ref="AH20:AT20"/>
    <mergeCell ref="AU20:BI20"/>
    <mergeCell ref="BJ20:CI20"/>
    <mergeCell ref="CJ20:DB20"/>
    <mergeCell ref="A19:F19"/>
    <mergeCell ref="G19:AG19"/>
    <mergeCell ref="AH19:AT19"/>
    <mergeCell ref="AU19:BI19"/>
    <mergeCell ref="BJ19:CI19"/>
    <mergeCell ref="CJ18:DB18"/>
    <mergeCell ref="A18:F18"/>
    <mergeCell ref="G18:AG18"/>
    <mergeCell ref="AH18:AT18"/>
    <mergeCell ref="AU18:BI18"/>
    <mergeCell ref="BJ18:CI18"/>
    <mergeCell ref="CJ16:DB16"/>
    <mergeCell ref="A17:F17"/>
    <mergeCell ref="G17:AG17"/>
    <mergeCell ref="AH17:AT17"/>
    <mergeCell ref="AU17:BI17"/>
    <mergeCell ref="BJ17:CI17"/>
    <mergeCell ref="CJ17:DB17"/>
    <mergeCell ref="A16:F16"/>
    <mergeCell ref="G16:AG16"/>
    <mergeCell ref="AH16:AT16"/>
    <mergeCell ref="AU16:BI16"/>
    <mergeCell ref="BJ16:CI16"/>
    <mergeCell ref="CJ14:DB14"/>
    <mergeCell ref="A15:F15"/>
    <mergeCell ref="G15:AG15"/>
    <mergeCell ref="AH15:AT15"/>
    <mergeCell ref="AU15:BI15"/>
    <mergeCell ref="BJ15:CI15"/>
    <mergeCell ref="CJ15:DB15"/>
    <mergeCell ref="A14:F14"/>
    <mergeCell ref="G14:AG14"/>
    <mergeCell ref="AH14:AT14"/>
    <mergeCell ref="AU14:BI14"/>
    <mergeCell ref="BJ14:CI14"/>
    <mergeCell ref="CJ12:DB12"/>
    <mergeCell ref="A13:F13"/>
    <mergeCell ref="G13:AG13"/>
    <mergeCell ref="AH13:AT13"/>
    <mergeCell ref="AU13:BI13"/>
    <mergeCell ref="BJ13:CI13"/>
    <mergeCell ref="CJ13:DB13"/>
    <mergeCell ref="A12:F12"/>
    <mergeCell ref="G12:AG12"/>
    <mergeCell ref="AH12:AT12"/>
    <mergeCell ref="AU12:BI12"/>
    <mergeCell ref="BJ12:CI12"/>
    <mergeCell ref="G11:AG11"/>
    <mergeCell ref="AH11:AT11"/>
    <mergeCell ref="AU11:BI11"/>
    <mergeCell ref="BJ11:CI11"/>
    <mergeCell ref="CJ11:DB11"/>
    <mergeCell ref="A44:AT44"/>
    <mergeCell ref="AH10:AT10"/>
    <mergeCell ref="AU10:BI10"/>
    <mergeCell ref="BJ10:CI10"/>
    <mergeCell ref="CJ10:DB10"/>
    <mergeCell ref="CJ37:DB37"/>
    <mergeCell ref="A34:BH34"/>
    <mergeCell ref="BI34:CF34"/>
    <mergeCell ref="CJ34:DB34"/>
    <mergeCell ref="A32:BH32"/>
    <mergeCell ref="BI32:CF32"/>
    <mergeCell ref="CJ32:DB32"/>
    <mergeCell ref="BI33:CF33"/>
    <mergeCell ref="CJ33:DB33"/>
    <mergeCell ref="G10:AG10"/>
    <mergeCell ref="A11:F11"/>
    <mergeCell ref="A46:V46"/>
    <mergeCell ref="BI46:CD46"/>
    <mergeCell ref="A10:F10"/>
    <mergeCell ref="A40:AT40"/>
    <mergeCell ref="BI40:DB40"/>
    <mergeCell ref="BI44:DB44"/>
    <mergeCell ref="A45:V45"/>
    <mergeCell ref="Z45:AT45"/>
    <mergeCell ref="BI45:CD45"/>
    <mergeCell ref="CH45:DB45"/>
    <mergeCell ref="BI35:CF35"/>
    <mergeCell ref="CJ35:DB35"/>
    <mergeCell ref="A36:BH36"/>
    <mergeCell ref="BI36:CF36"/>
    <mergeCell ref="CJ36:DB36"/>
    <mergeCell ref="BI37:CF37"/>
    <mergeCell ref="A8:F9"/>
    <mergeCell ref="G8:AG9"/>
    <mergeCell ref="AH8:AT9"/>
    <mergeCell ref="AU8:BI9"/>
    <mergeCell ref="BJ8:DB8"/>
    <mergeCell ref="CJ9:DB9"/>
    <mergeCell ref="BJ9:CI9"/>
    <mergeCell ref="A7:DB7"/>
    <mergeCell ref="BC1:DB1"/>
    <mergeCell ref="A2:DB2"/>
    <mergeCell ref="A3:DB3"/>
    <mergeCell ref="A4:AA4"/>
    <mergeCell ref="CF4:DB4"/>
    <mergeCell ref="A6:DB6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0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114">
    <tabColor theme="6" tint="0.79998168889431442"/>
    <pageSetUpPr fitToPage="1"/>
  </sheetPr>
  <dimension ref="A1:DH27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DR40" sqref="DR40"/>
    </sheetView>
  </sheetViews>
  <sheetFormatPr defaultRowHeight="14.4" outlineLevelRow="1" x14ac:dyDescent="0.3"/>
  <cols>
    <col min="1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 t="str">
        <f>CONCATENATE(ФОРМА!E12,ФОРМА!E13," от ",ФОРМА!F13)</f>
        <v>Договор подряда №23-15038 от 03.07.2023 г.</v>
      </c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5.6" x14ac:dyDescent="0.3">
      <c r="A2" s="331" t="s">
        <v>19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</row>
    <row r="3" spans="1:112" ht="15.6" x14ac:dyDescent="0.3">
      <c r="A3" s="298" t="s">
        <v>350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/>
      <c r="AC3" s="298"/>
      <c r="AD3" s="298"/>
      <c r="AE3" s="298"/>
      <c r="AF3" s="298"/>
      <c r="AG3" s="298"/>
      <c r="AH3" s="298"/>
      <c r="AI3" s="298"/>
      <c r="AJ3" s="298"/>
      <c r="AK3" s="298"/>
      <c r="AL3" s="298"/>
      <c r="AM3" s="298"/>
      <c r="AN3" s="298"/>
      <c r="AO3" s="298"/>
      <c r="AP3" s="298"/>
      <c r="AQ3" s="298"/>
      <c r="AR3" s="298"/>
      <c r="AS3" s="298"/>
      <c r="AT3" s="298"/>
      <c r="AU3" s="298"/>
      <c r="AV3" s="298"/>
      <c r="AW3" s="298"/>
      <c r="AX3" s="298"/>
      <c r="AY3" s="298"/>
      <c r="AZ3" s="298"/>
      <c r="BA3" s="298"/>
      <c r="BB3" s="298"/>
      <c r="BC3" s="298"/>
      <c r="BD3" s="298"/>
      <c r="BE3" s="298"/>
      <c r="BF3" s="298"/>
      <c r="BG3" s="298"/>
      <c r="BH3" s="298"/>
      <c r="BI3" s="298"/>
      <c r="BJ3" s="298"/>
      <c r="BK3" s="298"/>
      <c r="BL3" s="298"/>
      <c r="BM3" s="298"/>
      <c r="BN3" s="298"/>
      <c r="BO3" s="298"/>
      <c r="BP3" s="298"/>
      <c r="BQ3" s="298"/>
      <c r="BR3" s="298"/>
      <c r="BS3" s="298"/>
      <c r="BT3" s="298"/>
      <c r="BU3" s="298"/>
      <c r="BV3" s="298"/>
      <c r="BW3" s="298"/>
      <c r="BX3" s="298"/>
      <c r="BY3" s="298"/>
      <c r="BZ3" s="298"/>
      <c r="CA3" s="298"/>
      <c r="CB3" s="298"/>
      <c r="CC3" s="298"/>
      <c r="CD3" s="298"/>
      <c r="CE3" s="298"/>
      <c r="CF3" s="298"/>
      <c r="CG3" s="298"/>
      <c r="CH3" s="298"/>
      <c r="CI3" s="298"/>
      <c r="CJ3" s="298"/>
      <c r="CK3" s="298"/>
      <c r="CL3" s="298"/>
      <c r="CM3" s="298"/>
      <c r="CN3" s="298"/>
      <c r="CO3" s="298"/>
      <c r="CP3" s="298"/>
      <c r="CQ3" s="298"/>
      <c r="CR3" s="298"/>
      <c r="CS3" s="298"/>
      <c r="CT3" s="298"/>
      <c r="CU3" s="298"/>
      <c r="CV3" s="298"/>
      <c r="CW3" s="298"/>
      <c r="CX3" s="298"/>
      <c r="CY3" s="298"/>
      <c r="CZ3" s="298"/>
      <c r="DA3" s="298"/>
      <c r="DB3" s="298"/>
    </row>
    <row r="4" spans="1:112" ht="15.6" x14ac:dyDescent="0.3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50" t="str">
        <f>ФОРМА!B11</f>
        <v>15.11.2024 г.</v>
      </c>
      <c r="CG4" s="350"/>
      <c r="CH4" s="350"/>
      <c r="CI4" s="350"/>
      <c r="CJ4" s="350"/>
      <c r="CK4" s="350"/>
      <c r="CL4" s="350"/>
      <c r="CM4" s="350"/>
      <c r="CN4" s="350"/>
      <c r="CO4" s="350"/>
      <c r="CP4" s="350"/>
      <c r="CQ4" s="350"/>
      <c r="CR4" s="350"/>
      <c r="CS4" s="350"/>
      <c r="CT4" s="350"/>
      <c r="CU4" s="350"/>
      <c r="CV4" s="350"/>
      <c r="CW4" s="350"/>
      <c r="CX4" s="350"/>
      <c r="CY4" s="350"/>
      <c r="CZ4" s="350"/>
      <c r="DA4" s="350"/>
      <c r="DB4" s="350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14.25" customHeight="1" x14ac:dyDescent="0.3">
      <c r="A6" s="372" t="s">
        <v>358</v>
      </c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72"/>
      <c r="AH6" s="372"/>
      <c r="AI6" s="372"/>
      <c r="AJ6" s="372"/>
      <c r="AK6" s="372"/>
      <c r="AL6" s="372"/>
      <c r="AM6" s="372"/>
      <c r="AN6" s="372"/>
      <c r="AO6" s="372"/>
      <c r="AP6" s="372"/>
      <c r="AQ6" s="372"/>
      <c r="AR6" s="372"/>
      <c r="AS6" s="372"/>
      <c r="AT6" s="372"/>
      <c r="AU6" s="372"/>
      <c r="AV6" s="372"/>
      <c r="AW6" s="372"/>
      <c r="AX6" s="372"/>
      <c r="AY6" s="372"/>
      <c r="AZ6" s="372"/>
      <c r="BA6" s="372"/>
      <c r="BB6" s="372"/>
      <c r="BC6" s="372"/>
      <c r="BD6" s="372"/>
      <c r="BE6" s="372"/>
      <c r="BF6" s="372"/>
      <c r="BG6" s="372"/>
      <c r="BH6" s="372"/>
      <c r="BI6" s="372"/>
      <c r="BJ6" s="372"/>
      <c r="BK6" s="372"/>
      <c r="BL6" s="372"/>
      <c r="BM6" s="372"/>
      <c r="BN6" s="372"/>
      <c r="BO6" s="372"/>
      <c r="BP6" s="372"/>
      <c r="BQ6" s="372"/>
      <c r="BR6" s="372"/>
      <c r="BS6" s="372"/>
      <c r="BT6" s="372"/>
      <c r="BU6" s="372"/>
      <c r="BV6" s="372"/>
      <c r="BW6" s="372"/>
      <c r="BX6" s="372"/>
      <c r="BY6" s="372"/>
      <c r="BZ6" s="372"/>
      <c r="CA6" s="372"/>
      <c r="CB6" s="372"/>
      <c r="CC6" s="372"/>
      <c r="CD6" s="372"/>
      <c r="CE6" s="372"/>
      <c r="CF6" s="372"/>
      <c r="CG6" s="372"/>
      <c r="CH6" s="372"/>
      <c r="CI6" s="372"/>
      <c r="CJ6" s="372"/>
      <c r="CK6" s="372"/>
      <c r="CL6" s="372"/>
      <c r="CM6" s="372"/>
      <c r="CN6" s="372"/>
      <c r="CO6" s="372"/>
      <c r="CP6" s="372"/>
      <c r="CQ6" s="372"/>
      <c r="CR6" s="372"/>
      <c r="CS6" s="372"/>
      <c r="CT6" s="372"/>
      <c r="CU6" s="372"/>
      <c r="CV6" s="372"/>
      <c r="CW6" s="372"/>
      <c r="CX6" s="372"/>
      <c r="CY6" s="372"/>
      <c r="CZ6" s="372"/>
      <c r="DA6" s="372"/>
      <c r="DB6" s="372"/>
    </row>
    <row r="7" spans="1:112" ht="33.75" customHeight="1" x14ac:dyDescent="0.3">
      <c r="A7" s="325" t="str">
        <f>CONCATENATE("1. Акт рабочей комиссии о приемке оборудования после индивидуального испытания для комплексного опробования от ",ФОРМА!B11)</f>
        <v>1. Акт рабочей комиссии о приемке оборудования после индивидуального испытания для комплексного опробования от 15.11.2024 г.</v>
      </c>
      <c r="B7" s="325"/>
      <c r="C7" s="325"/>
      <c r="D7" s="325"/>
      <c r="E7" s="325"/>
      <c r="F7" s="325"/>
      <c r="G7" s="325"/>
      <c r="H7" s="325"/>
      <c r="I7" s="325"/>
      <c r="J7" s="325"/>
      <c r="K7" s="325"/>
      <c r="L7" s="325"/>
      <c r="M7" s="325"/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325"/>
      <c r="BC7" s="325"/>
      <c r="BD7" s="325"/>
      <c r="BE7" s="325"/>
      <c r="BF7" s="325"/>
      <c r="BG7" s="325"/>
      <c r="BH7" s="325"/>
      <c r="BI7" s="325"/>
      <c r="BJ7" s="325"/>
      <c r="BK7" s="325"/>
      <c r="BL7" s="325"/>
      <c r="BM7" s="325"/>
      <c r="BN7" s="325"/>
      <c r="BO7" s="325"/>
      <c r="BP7" s="325"/>
      <c r="BQ7" s="325"/>
      <c r="BR7" s="325"/>
      <c r="BS7" s="325"/>
      <c r="BT7" s="325"/>
      <c r="BU7" s="325"/>
      <c r="BV7" s="325"/>
      <c r="BW7" s="325"/>
      <c r="BX7" s="325"/>
      <c r="BY7" s="325"/>
      <c r="BZ7" s="325"/>
      <c r="CA7" s="325"/>
      <c r="CB7" s="325"/>
      <c r="CC7" s="325"/>
      <c r="CD7" s="325"/>
      <c r="CE7" s="325"/>
      <c r="CF7" s="325"/>
      <c r="CG7" s="325"/>
      <c r="CH7" s="325"/>
      <c r="CI7" s="325"/>
      <c r="CJ7" s="325"/>
      <c r="CK7" s="325"/>
      <c r="CL7" s="325"/>
      <c r="CM7" s="325"/>
      <c r="CN7" s="325"/>
      <c r="CO7" s="325"/>
      <c r="CP7" s="325"/>
      <c r="CQ7" s="325"/>
      <c r="CR7" s="325"/>
      <c r="CS7" s="325"/>
      <c r="CT7" s="325"/>
      <c r="CU7" s="325"/>
      <c r="CV7" s="325"/>
      <c r="CW7" s="325"/>
      <c r="CX7" s="325"/>
      <c r="CY7" s="325"/>
      <c r="CZ7" s="325"/>
      <c r="DA7" s="325"/>
      <c r="DB7" s="325"/>
    </row>
    <row r="8" spans="1:112" ht="30.75" customHeight="1" x14ac:dyDescent="0.3">
      <c r="A8" s="373" t="s">
        <v>359</v>
      </c>
      <c r="B8" s="373"/>
      <c r="C8" s="373"/>
      <c r="D8" s="373"/>
      <c r="E8" s="373"/>
      <c r="F8" s="373"/>
      <c r="G8" s="373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  <c r="AE8" s="373"/>
      <c r="AF8" s="373"/>
      <c r="AG8" s="373"/>
      <c r="AH8" s="373"/>
      <c r="AI8" s="373"/>
      <c r="AJ8" s="373"/>
      <c r="AK8" s="373"/>
      <c r="AL8" s="373"/>
      <c r="AM8" s="373"/>
      <c r="AN8" s="373"/>
      <c r="AO8" s="373"/>
      <c r="AP8" s="373"/>
      <c r="AQ8" s="373"/>
      <c r="AR8" s="373"/>
      <c r="AS8" s="373"/>
      <c r="AT8" s="373"/>
      <c r="AU8" s="373"/>
      <c r="AV8" s="373"/>
      <c r="AW8" s="373"/>
      <c r="AX8" s="373"/>
      <c r="AY8" s="373"/>
      <c r="AZ8" s="373"/>
      <c r="BA8" s="373"/>
      <c r="BB8" s="373"/>
      <c r="BC8" s="373"/>
      <c r="BD8" s="373"/>
      <c r="BE8" s="373"/>
      <c r="BF8" s="373"/>
      <c r="BG8" s="373"/>
      <c r="BH8" s="373"/>
      <c r="BI8" s="373"/>
      <c r="BJ8" s="373"/>
      <c r="BK8" s="373"/>
      <c r="BL8" s="373"/>
      <c r="BM8" s="373"/>
      <c r="BN8" s="373"/>
      <c r="BO8" s="373"/>
      <c r="BP8" s="373"/>
      <c r="BQ8" s="373"/>
      <c r="BR8" s="373"/>
      <c r="BS8" s="373"/>
      <c r="BT8" s="373"/>
      <c r="BU8" s="373"/>
      <c r="BV8" s="373"/>
      <c r="BW8" s="373"/>
      <c r="BX8" s="373"/>
      <c r="BY8" s="373"/>
      <c r="BZ8" s="373"/>
      <c r="CA8" s="373"/>
      <c r="CB8" s="373"/>
      <c r="CC8" s="373"/>
      <c r="CD8" s="373"/>
      <c r="CE8" s="373"/>
      <c r="CF8" s="373"/>
      <c r="CG8" s="373"/>
      <c r="CH8" s="373"/>
      <c r="CI8" s="373"/>
      <c r="CJ8" s="373"/>
      <c r="CK8" s="373"/>
      <c r="CL8" s="373"/>
      <c r="CM8" s="373"/>
      <c r="CN8" s="373"/>
      <c r="CO8" s="373"/>
      <c r="CP8" s="373"/>
      <c r="CQ8" s="373"/>
      <c r="CR8" s="373"/>
      <c r="CS8" s="373"/>
      <c r="CT8" s="373"/>
      <c r="CU8" s="373"/>
      <c r="CV8" s="373"/>
      <c r="CW8" s="373"/>
      <c r="CX8" s="373"/>
      <c r="CY8" s="373"/>
      <c r="CZ8" s="373"/>
      <c r="DA8" s="373"/>
      <c r="DB8" s="373"/>
    </row>
    <row r="9" spans="1:112" x14ac:dyDescent="0.3">
      <c r="A9" s="1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</row>
    <row r="10" spans="1:112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</row>
    <row r="11" spans="1:112" s="1" customFormat="1" ht="57" customHeight="1" x14ac:dyDescent="0.25">
      <c r="A11" s="306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  <c r="AF11" s="306"/>
      <c r="AG11" s="306"/>
      <c r="AH11" s="306"/>
      <c r="AI11" s="306"/>
      <c r="AJ11" s="306"/>
      <c r="AK11" s="306"/>
      <c r="AL11" s="306"/>
      <c r="AM11" s="306"/>
      <c r="AN11" s="306"/>
      <c r="AO11" s="306"/>
      <c r="AP11" s="306"/>
      <c r="AQ11" s="306"/>
      <c r="AR11" s="306"/>
      <c r="AS11" s="306"/>
      <c r="AT11" s="306"/>
      <c r="AU11" s="306"/>
      <c r="AV11" s="306"/>
      <c r="AW11" s="306"/>
      <c r="AX11" s="306"/>
      <c r="AY11" s="306"/>
      <c r="AZ11" s="306"/>
      <c r="BA11" s="306"/>
      <c r="BB11" s="306"/>
      <c r="BC11" s="306"/>
      <c r="BD11" s="306"/>
      <c r="BE11" s="306"/>
      <c r="BF11" s="306"/>
      <c r="BG11" s="306"/>
      <c r="BH11" s="306"/>
      <c r="BI11" s="371"/>
      <c r="BJ11" s="371"/>
      <c r="BK11" s="371"/>
      <c r="BL11" s="371"/>
      <c r="BM11" s="371"/>
      <c r="BN11" s="371"/>
      <c r="BO11" s="371"/>
      <c r="BP11" s="371"/>
      <c r="BQ11" s="371"/>
      <c r="BR11" s="371"/>
      <c r="BS11" s="371"/>
      <c r="BT11" s="371"/>
      <c r="BU11" s="371"/>
      <c r="BV11" s="371"/>
      <c r="BW11" s="371"/>
      <c r="BX11" s="371"/>
      <c r="BY11" s="371"/>
      <c r="BZ11" s="371"/>
      <c r="CA11" s="371"/>
      <c r="CB11" s="371"/>
      <c r="CC11" s="371"/>
      <c r="CD11" s="371"/>
      <c r="CE11" s="371"/>
      <c r="CF11" s="371"/>
      <c r="CG11" s="39"/>
      <c r="CH11" s="39"/>
      <c r="CI11" s="39"/>
      <c r="CJ11" s="199" t="str">
        <f>ПОДПИСИ!D5</f>
        <v>С.А. Куропаткин</v>
      </c>
      <c r="CK11" s="199"/>
      <c r="CL11" s="199"/>
      <c r="CM11" s="199"/>
      <c r="CN11" s="199"/>
      <c r="CO11" s="199"/>
      <c r="CP11" s="199"/>
      <c r="CQ11" s="199"/>
      <c r="CR11" s="199"/>
      <c r="CS11" s="199"/>
      <c r="CT11" s="199"/>
      <c r="CU11" s="199"/>
      <c r="CV11" s="199"/>
      <c r="CW11" s="199"/>
      <c r="CX11" s="199"/>
      <c r="CY11" s="199"/>
      <c r="CZ11" s="199"/>
      <c r="DA11" s="199"/>
      <c r="DB11" s="199"/>
      <c r="DH11" s="152"/>
    </row>
    <row r="12" spans="1:112" ht="10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I12" s="196" t="s">
        <v>7</v>
      </c>
      <c r="BJ12" s="196"/>
      <c r="BK12" s="196"/>
      <c r="BL12" s="196"/>
      <c r="BM12" s="196"/>
      <c r="BN12" s="196"/>
      <c r="BO12" s="196"/>
      <c r="BP12" s="196"/>
      <c r="BQ12" s="196"/>
      <c r="BR12" s="196"/>
      <c r="BS12" s="196"/>
      <c r="BT12" s="196"/>
      <c r="BU12" s="196"/>
      <c r="BV12" s="196"/>
      <c r="BW12" s="196"/>
      <c r="BX12" s="196"/>
      <c r="BY12" s="196"/>
      <c r="BZ12" s="196"/>
      <c r="CA12" s="196"/>
      <c r="CB12" s="196"/>
      <c r="CC12" s="196"/>
      <c r="CD12" s="196"/>
      <c r="CE12" s="196"/>
      <c r="CF12" s="196"/>
      <c r="CG12" s="11"/>
      <c r="CH12" s="11"/>
      <c r="CI12" s="11"/>
      <c r="CJ12" s="188"/>
      <c r="CK12" s="188"/>
      <c r="CL12" s="188"/>
      <c r="CM12" s="188"/>
      <c r="CN12" s="188"/>
      <c r="CO12" s="188"/>
      <c r="CP12" s="188"/>
      <c r="CQ12" s="188"/>
      <c r="CR12" s="188"/>
      <c r="CS12" s="188"/>
      <c r="CT12" s="188"/>
      <c r="CU12" s="188"/>
      <c r="CV12" s="188"/>
      <c r="CW12" s="188"/>
      <c r="CX12" s="188"/>
      <c r="CY12" s="188"/>
      <c r="CZ12" s="188"/>
      <c r="DA12" s="188"/>
      <c r="DB12" s="188"/>
    </row>
    <row r="13" spans="1:112" s="1" customFormat="1" ht="50.25" customHeight="1" x14ac:dyDescent="0.25">
      <c r="A13" s="188" t="str">
        <f>ПОДПИСИ!B10</f>
        <v xml:space="preserve">Главный инженер ООО «Энергострим» </v>
      </c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371"/>
      <c r="BJ13" s="371"/>
      <c r="BK13" s="371"/>
      <c r="BL13" s="371"/>
      <c r="BM13" s="371"/>
      <c r="BN13" s="371"/>
      <c r="BO13" s="371"/>
      <c r="BP13" s="371"/>
      <c r="BQ13" s="371"/>
      <c r="BR13" s="371"/>
      <c r="BS13" s="371"/>
      <c r="BT13" s="371"/>
      <c r="BU13" s="371"/>
      <c r="BV13" s="371"/>
      <c r="BW13" s="371"/>
      <c r="BX13" s="371"/>
      <c r="BY13" s="371"/>
      <c r="BZ13" s="371"/>
      <c r="CA13" s="371"/>
      <c r="CB13" s="371"/>
      <c r="CC13" s="371"/>
      <c r="CD13" s="371"/>
      <c r="CE13" s="371"/>
      <c r="CF13" s="371"/>
      <c r="CG13" s="39"/>
      <c r="CH13" s="39"/>
      <c r="CI13" s="39"/>
      <c r="CJ13" s="199" t="str">
        <f>ПОДПИСИ!D10</f>
        <v>В.К. Горохов</v>
      </c>
      <c r="CK13" s="199"/>
      <c r="CL13" s="199"/>
      <c r="CM13" s="199"/>
      <c r="CN13" s="199"/>
      <c r="CO13" s="199"/>
      <c r="CP13" s="199"/>
      <c r="CQ13" s="199"/>
      <c r="CR13" s="199"/>
      <c r="CS13" s="199"/>
      <c r="CT13" s="199"/>
      <c r="CU13" s="199"/>
      <c r="CV13" s="199"/>
      <c r="CW13" s="199"/>
      <c r="CX13" s="199"/>
      <c r="CY13" s="199"/>
      <c r="CZ13" s="199"/>
      <c r="DA13" s="199"/>
      <c r="DB13" s="199"/>
      <c r="DH13" s="152"/>
    </row>
    <row r="14" spans="1:112" ht="10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96" t="s">
        <v>7</v>
      </c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1"/>
      <c r="CH14" s="11"/>
      <c r="CI14" s="11"/>
      <c r="CJ14" s="188"/>
      <c r="CK14" s="188"/>
      <c r="CL14" s="188"/>
      <c r="CM14" s="188"/>
      <c r="CN14" s="188"/>
      <c r="CO14" s="188"/>
      <c r="CP14" s="188"/>
      <c r="CQ14" s="188"/>
      <c r="CR14" s="188"/>
      <c r="CS14" s="188"/>
      <c r="CT14" s="188"/>
      <c r="CU14" s="188"/>
      <c r="CV14" s="188"/>
      <c r="CW14" s="188"/>
      <c r="CX14" s="188"/>
      <c r="CY14" s="188"/>
      <c r="CZ14" s="188"/>
      <c r="DA14" s="188"/>
      <c r="DB14" s="188"/>
      <c r="DH14" s="70"/>
    </row>
    <row r="15" spans="1:112" s="1" customFormat="1" ht="46.5" customHeight="1" x14ac:dyDescent="0.25">
      <c r="A15" s="306" t="str">
        <f>ПОДПИСИ!B7</f>
        <v>Мастер Курортного РЭС службы реализации услуг и учета электроэнергии филиала ПАО «Россети Ленэнерго» «Северные электрические сети»</v>
      </c>
      <c r="B15" s="306"/>
      <c r="C15" s="306"/>
      <c r="D15" s="306"/>
      <c r="E15" s="306"/>
      <c r="F15" s="306"/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6"/>
      <c r="AD15" s="306"/>
      <c r="AE15" s="306"/>
      <c r="AF15" s="306"/>
      <c r="AG15" s="306"/>
      <c r="AH15" s="306"/>
      <c r="AI15" s="306"/>
      <c r="AJ15" s="306"/>
      <c r="AK15" s="306"/>
      <c r="AL15" s="306"/>
      <c r="AM15" s="306"/>
      <c r="AN15" s="306"/>
      <c r="AO15" s="306"/>
      <c r="AP15" s="306"/>
      <c r="AQ15" s="306"/>
      <c r="AR15" s="306"/>
      <c r="AS15" s="306"/>
      <c r="AT15" s="306"/>
      <c r="AU15" s="306"/>
      <c r="AV15" s="306"/>
      <c r="AW15" s="306"/>
      <c r="AX15" s="306"/>
      <c r="AY15" s="306"/>
      <c r="AZ15" s="306"/>
      <c r="BA15" s="306"/>
      <c r="BB15" s="306"/>
      <c r="BC15" s="306"/>
      <c r="BD15" s="306"/>
      <c r="BE15" s="306"/>
      <c r="BF15" s="306"/>
      <c r="BG15" s="306"/>
      <c r="BH15" s="306"/>
      <c r="BI15" s="371"/>
      <c r="BJ15" s="371"/>
      <c r="BK15" s="371"/>
      <c r="BL15" s="371"/>
      <c r="BM15" s="371"/>
      <c r="BN15" s="371"/>
      <c r="BO15" s="371"/>
      <c r="BP15" s="371"/>
      <c r="BQ15" s="371"/>
      <c r="BR15" s="371"/>
      <c r="BS15" s="371"/>
      <c r="BT15" s="371"/>
      <c r="BU15" s="371"/>
      <c r="BV15" s="371"/>
      <c r="BW15" s="371"/>
      <c r="BX15" s="371"/>
      <c r="BY15" s="371"/>
      <c r="BZ15" s="371"/>
      <c r="CA15" s="371"/>
      <c r="CB15" s="371"/>
      <c r="CC15" s="371"/>
      <c r="CD15" s="371"/>
      <c r="CE15" s="371"/>
      <c r="CF15" s="371"/>
      <c r="CG15" s="153"/>
      <c r="CH15" s="153"/>
      <c r="CI15" s="153"/>
      <c r="CJ15" s="199" t="str">
        <f>ПОДПИСИ!D7</f>
        <v>А.Б. Казанцев</v>
      </c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  <c r="CV15" s="199"/>
      <c r="CW15" s="199"/>
      <c r="CX15" s="199"/>
      <c r="CY15" s="199"/>
      <c r="CZ15" s="199"/>
      <c r="DA15" s="199"/>
      <c r="DB15" s="199"/>
      <c r="DH15" s="152"/>
    </row>
    <row r="16" spans="1:112" ht="13.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96" t="s">
        <v>7</v>
      </c>
      <c r="BJ16" s="196"/>
      <c r="BK16" s="196"/>
      <c r="BL16" s="196"/>
      <c r="BM16" s="196"/>
      <c r="BN16" s="196"/>
      <c r="BO16" s="196"/>
      <c r="BP16" s="196"/>
      <c r="BQ16" s="196"/>
      <c r="BR16" s="196"/>
      <c r="BS16" s="196"/>
      <c r="BT16" s="196"/>
      <c r="BU16" s="196"/>
      <c r="BV16" s="196"/>
      <c r="BW16" s="196"/>
      <c r="BX16" s="196"/>
      <c r="BY16" s="196"/>
      <c r="BZ16" s="196"/>
      <c r="CA16" s="196"/>
      <c r="CB16" s="196"/>
      <c r="CC16" s="196"/>
      <c r="CD16" s="196"/>
      <c r="CE16" s="196"/>
      <c r="CF16" s="196"/>
      <c r="CG16" s="11"/>
      <c r="CH16" s="11"/>
      <c r="CI16" s="11"/>
      <c r="CJ16" s="202"/>
      <c r="CK16" s="202"/>
      <c r="CL16" s="202"/>
      <c r="CM16" s="202"/>
      <c r="CN16" s="202"/>
      <c r="CO16" s="202"/>
      <c r="CP16" s="202"/>
      <c r="CQ16" s="202"/>
      <c r="CR16" s="202"/>
      <c r="CS16" s="202"/>
      <c r="CT16" s="202"/>
      <c r="CU16" s="202"/>
      <c r="CV16" s="202"/>
      <c r="CW16" s="202"/>
      <c r="CX16" s="202"/>
      <c r="CY16" s="202"/>
      <c r="CZ16" s="202"/>
      <c r="DA16" s="202"/>
      <c r="DB16" s="202"/>
      <c r="DH16" s="70"/>
    </row>
    <row r="17" spans="1:112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H17" s="70"/>
    </row>
    <row r="18" spans="1:112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H18" s="70"/>
    </row>
    <row r="19" spans="1:112" ht="21" customHeight="1" x14ac:dyDescent="0.3">
      <c r="A19" s="313" t="s">
        <v>38</v>
      </c>
      <c r="B19" s="313"/>
      <c r="C19" s="313"/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3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313"/>
      <c r="AT19" s="313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313" t="s">
        <v>9</v>
      </c>
      <c r="BJ19" s="313"/>
      <c r="BK19" s="313"/>
      <c r="BL19" s="313"/>
      <c r="BM19" s="313"/>
      <c r="BN19" s="313"/>
      <c r="BO19" s="313"/>
      <c r="BP19" s="313"/>
      <c r="BQ19" s="313"/>
      <c r="BR19" s="313"/>
      <c r="BS19" s="313"/>
      <c r="BT19" s="313"/>
      <c r="BU19" s="313"/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  <c r="CS19" s="313"/>
      <c r="CT19" s="313"/>
      <c r="CU19" s="313"/>
      <c r="CV19" s="313"/>
      <c r="CW19" s="313"/>
      <c r="CX19" s="313"/>
      <c r="CY19" s="313"/>
      <c r="CZ19" s="313"/>
      <c r="DA19" s="313"/>
      <c r="DB19" s="313"/>
      <c r="DH19" s="70"/>
    </row>
    <row r="20" spans="1:112" ht="15.6" x14ac:dyDescent="0.3">
      <c r="A20" s="140" t="s">
        <v>251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40" t="s">
        <v>253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H20" s="70"/>
    </row>
    <row r="21" spans="1:112" ht="15.6" x14ac:dyDescent="0.3">
      <c r="A21" s="140" t="s">
        <v>252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H21" s="70"/>
    </row>
    <row r="22" spans="1:11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H22" s="70"/>
    </row>
    <row r="23" spans="1:112" ht="60.75" customHeight="1" x14ac:dyDescent="0.3">
      <c r="A23" s="200" t="str">
        <f>ПОДПИСИ!B10</f>
        <v xml:space="preserve">Главный инженер ООО «Энергострим» 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23" s="200"/>
      <c r="BK23" s="200"/>
      <c r="BL23" s="200"/>
      <c r="BM23" s="200"/>
      <c r="BN23" s="200"/>
      <c r="BO23" s="200"/>
      <c r="BP23" s="200"/>
      <c r="BQ23" s="200"/>
      <c r="BR23" s="200"/>
      <c r="BS23" s="200"/>
      <c r="BT23" s="200"/>
      <c r="BU23" s="200"/>
      <c r="BV23" s="200"/>
      <c r="BW23" s="200"/>
      <c r="BX23" s="200"/>
      <c r="BY23" s="200"/>
      <c r="BZ23" s="200"/>
      <c r="CA23" s="200"/>
      <c r="CB23" s="200"/>
      <c r="CC23" s="200"/>
      <c r="CD23" s="200"/>
      <c r="CE23" s="200"/>
      <c r="CF23" s="200"/>
      <c r="CG23" s="200"/>
      <c r="CH23" s="200"/>
      <c r="CI23" s="200"/>
      <c r="CJ23" s="200"/>
      <c r="CK23" s="200"/>
      <c r="CL23" s="200"/>
      <c r="CM23" s="200"/>
      <c r="CN23" s="200"/>
      <c r="CO23" s="200"/>
      <c r="CP23" s="200"/>
      <c r="CQ23" s="200"/>
      <c r="CR23" s="200"/>
      <c r="CS23" s="200"/>
      <c r="CT23" s="200"/>
      <c r="CU23" s="200"/>
      <c r="CV23" s="200"/>
      <c r="CW23" s="200"/>
      <c r="CX23" s="200"/>
      <c r="CY23" s="200"/>
      <c r="CZ23" s="200"/>
      <c r="DA23" s="200"/>
      <c r="DB23" s="200"/>
      <c r="DH23" s="70"/>
    </row>
    <row r="24" spans="1:112" s="1" customFormat="1" ht="53.25" customHeight="1" x14ac:dyDescent="0.25">
      <c r="A24" s="371"/>
      <c r="B24" s="371"/>
      <c r="C24" s="371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9"/>
      <c r="X24" s="39"/>
      <c r="Y24" s="39"/>
      <c r="Z24" s="199" t="str">
        <f>ПОДПИСИ!D10</f>
        <v>В.К. Горохов</v>
      </c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71"/>
      <c r="BJ24" s="371"/>
      <c r="BK24" s="371"/>
      <c r="BL24" s="371"/>
      <c r="BM24" s="371"/>
      <c r="BN24" s="371"/>
      <c r="BO24" s="371"/>
      <c r="BP24" s="371"/>
      <c r="BQ24" s="371"/>
      <c r="BR24" s="371"/>
      <c r="BS24" s="371"/>
      <c r="BT24" s="371"/>
      <c r="BU24" s="371"/>
      <c r="BV24" s="371"/>
      <c r="BW24" s="371"/>
      <c r="BX24" s="371"/>
      <c r="BY24" s="371"/>
      <c r="BZ24" s="371"/>
      <c r="CA24" s="371"/>
      <c r="CB24" s="371"/>
      <c r="CC24" s="371"/>
      <c r="CD24" s="371"/>
      <c r="CE24" s="39"/>
      <c r="CF24" s="39"/>
      <c r="CG24" s="39"/>
      <c r="CH24" s="199" t="str">
        <f>ПОДПИСИ!D5</f>
        <v>С.А. Куропаткин</v>
      </c>
      <c r="CI24" s="199"/>
      <c r="CJ24" s="199"/>
      <c r="CK24" s="199"/>
      <c r="CL24" s="199"/>
      <c r="CM24" s="199"/>
      <c r="CN24" s="199"/>
      <c r="CO24" s="199"/>
      <c r="CP24" s="199"/>
      <c r="CQ24" s="199"/>
      <c r="CR24" s="199"/>
      <c r="CS24" s="199"/>
      <c r="CT24" s="199"/>
      <c r="CU24" s="199"/>
      <c r="CV24" s="199"/>
      <c r="CW24" s="199"/>
      <c r="CX24" s="199"/>
      <c r="CY24" s="199"/>
      <c r="CZ24" s="199"/>
      <c r="DA24" s="199"/>
      <c r="DB24" s="199"/>
      <c r="DH24" s="152"/>
    </row>
    <row r="25" spans="1:112" ht="14.4" customHeight="1" x14ac:dyDescent="0.3">
      <c r="A25" s="189" t="s">
        <v>7</v>
      </c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89" t="s">
        <v>7</v>
      </c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  <c r="BY25" s="189"/>
      <c r="BZ25" s="189"/>
      <c r="CA25" s="189"/>
      <c r="CB25" s="189"/>
      <c r="CC25" s="189"/>
      <c r="CD25" s="189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H25" s="70"/>
    </row>
    <row r="26" spans="1:112" ht="1.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H26" s="70"/>
    </row>
    <row r="27" spans="1:112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44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 t="s">
        <v>44</v>
      </c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H27" s="70"/>
    </row>
  </sheetData>
  <mergeCells count="33">
    <mergeCell ref="A23:AT23"/>
    <mergeCell ref="A25:V25"/>
    <mergeCell ref="BI25:CD25"/>
    <mergeCell ref="A6:DB6"/>
    <mergeCell ref="A8:DB8"/>
    <mergeCell ref="A19:AT19"/>
    <mergeCell ref="BI19:DB19"/>
    <mergeCell ref="BI23:DB23"/>
    <mergeCell ref="A24:V24"/>
    <mergeCell ref="Z24:AT24"/>
    <mergeCell ref="BI24:CD24"/>
    <mergeCell ref="CH24:DB24"/>
    <mergeCell ref="BI14:CF14"/>
    <mergeCell ref="CJ14:DB14"/>
    <mergeCell ref="A15:BH15"/>
    <mergeCell ref="BI15:CF15"/>
    <mergeCell ref="CJ15:DB15"/>
    <mergeCell ref="BI16:CF16"/>
    <mergeCell ref="CJ16:DB16"/>
    <mergeCell ref="A11:BH11"/>
    <mergeCell ref="BI11:CF11"/>
    <mergeCell ref="CJ11:DB11"/>
    <mergeCell ref="BI12:CF12"/>
    <mergeCell ref="CJ12:DB12"/>
    <mergeCell ref="A13:BH13"/>
    <mergeCell ref="BI13:CF13"/>
    <mergeCell ref="CJ13:DB13"/>
    <mergeCell ref="A7:DB7"/>
    <mergeCell ref="BC1:DB1"/>
    <mergeCell ref="A2:DB2"/>
    <mergeCell ref="A3:DB3"/>
    <mergeCell ref="A4:AA4"/>
    <mergeCell ref="CF4:DB4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95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115" filterMode="1">
    <tabColor theme="6" tint="0.79998168889431442"/>
    <pageSetUpPr fitToPage="1"/>
  </sheetPr>
  <dimension ref="A1:DH42"/>
  <sheetViews>
    <sheetView view="pageBreakPreview" zoomScale="55" zoomScaleNormal="85" zoomScaleSheetLayoutView="55" workbookViewId="0">
      <pane ySplit="1" topLeftCell="A2" activePane="bottomLeft" state="frozen"/>
      <selection activeCell="BC36" sqref="BC36"/>
      <selection pane="bottomLeft" activeCell="DF39" sqref="DF39"/>
    </sheetView>
  </sheetViews>
  <sheetFormatPr defaultRowHeight="14.4" outlineLevelRow="1" x14ac:dyDescent="0.3"/>
  <cols>
    <col min="1" max="24" width="0.88671875" customWidth="1"/>
    <col min="25" max="25" width="0.44140625" customWidth="1"/>
    <col min="26" max="26" width="0.88671875" hidden="1" customWidth="1"/>
    <col min="27" max="27" width="7.5546875" customWidth="1"/>
    <col min="28" max="28" width="0.44140625" customWidth="1"/>
    <col min="29" max="33" width="0.88671875" hidden="1" customWidth="1"/>
    <col min="34" max="45" width="0.88671875" customWidth="1"/>
    <col min="46" max="46" width="4.6640625" customWidth="1"/>
    <col min="47" max="60" width="0.88671875" customWidth="1"/>
    <col min="61" max="61" width="4.33203125" customWidth="1"/>
    <col min="62" max="106" width="0.88671875" customWidth="1"/>
    <col min="108" max="110" width="15.6640625" customWidth="1"/>
    <col min="112" max="112" width="45.6640625" style="76" customWidth="1"/>
  </cols>
  <sheetData>
    <row r="1" spans="1:112" outlineLevel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H1" s="70"/>
    </row>
    <row r="2" spans="1:112" ht="15.6" x14ac:dyDescent="0.3">
      <c r="A2" s="335" t="s">
        <v>39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  <c r="AX2" s="374"/>
      <c r="AY2" s="374"/>
      <c r="AZ2" s="374"/>
      <c r="BA2" s="374"/>
      <c r="BB2" s="374"/>
      <c r="BC2" s="374"/>
      <c r="BD2" s="374"/>
      <c r="BE2" s="374"/>
      <c r="BF2" s="374"/>
      <c r="BG2" s="374"/>
      <c r="BH2" s="374"/>
      <c r="BI2" s="374"/>
      <c r="BJ2" s="374"/>
      <c r="BK2" s="374"/>
      <c r="BL2" s="374"/>
      <c r="BM2" s="374"/>
      <c r="BN2" s="374"/>
      <c r="BO2" s="374"/>
      <c r="BP2" s="374"/>
      <c r="BQ2" s="374"/>
      <c r="BR2" s="374"/>
      <c r="BS2" s="374"/>
      <c r="BT2" s="374"/>
      <c r="BU2" s="374"/>
      <c r="BV2" s="374"/>
      <c r="BW2" s="374"/>
      <c r="BX2" s="374"/>
      <c r="BY2" s="374"/>
      <c r="BZ2" s="374"/>
      <c r="CA2" s="374"/>
      <c r="CB2" s="374"/>
      <c r="CC2" s="374"/>
      <c r="CD2" s="374"/>
      <c r="CE2" s="374"/>
      <c r="CF2" s="374"/>
      <c r="CG2" s="374"/>
      <c r="CH2" s="374"/>
      <c r="CI2" s="374"/>
      <c r="CJ2" s="374"/>
      <c r="CK2" s="374"/>
      <c r="CL2" s="374"/>
      <c r="CM2" s="374"/>
      <c r="CN2" s="374"/>
      <c r="CO2" s="374"/>
      <c r="CP2" s="374"/>
      <c r="CQ2" s="374"/>
      <c r="CR2" s="374"/>
      <c r="CS2" s="374"/>
      <c r="CT2" s="374"/>
      <c r="CU2" s="374"/>
      <c r="CV2" s="374"/>
      <c r="CW2" s="374"/>
      <c r="CX2" s="374"/>
      <c r="CY2" s="374"/>
      <c r="CZ2" s="374"/>
      <c r="DA2" s="374"/>
      <c r="DB2" s="374"/>
    </row>
    <row r="3" spans="1:112" ht="15.6" x14ac:dyDescent="0.3">
      <c r="A3" s="374" t="s">
        <v>360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  <c r="X3" s="374"/>
      <c r="Y3" s="374"/>
      <c r="Z3" s="374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  <c r="AX3" s="374"/>
      <c r="AY3" s="374"/>
      <c r="AZ3" s="374"/>
      <c r="BA3" s="374"/>
      <c r="BB3" s="374"/>
      <c r="BC3" s="374"/>
      <c r="BD3" s="374"/>
      <c r="BE3" s="374"/>
      <c r="BF3" s="374"/>
      <c r="BG3" s="374"/>
      <c r="BH3" s="374"/>
      <c r="BI3" s="374"/>
      <c r="BJ3" s="374"/>
      <c r="BK3" s="374"/>
      <c r="BL3" s="374"/>
      <c r="BM3" s="374"/>
      <c r="BN3" s="374"/>
      <c r="BO3" s="374"/>
      <c r="BP3" s="374"/>
      <c r="BQ3" s="374"/>
      <c r="BR3" s="374"/>
      <c r="BS3" s="374"/>
      <c r="BT3" s="374"/>
      <c r="BU3" s="374"/>
      <c r="BV3" s="374"/>
      <c r="BW3" s="374"/>
      <c r="BX3" s="374"/>
      <c r="BY3" s="374"/>
      <c r="BZ3" s="374"/>
      <c r="CA3" s="374"/>
      <c r="CB3" s="374"/>
      <c r="CC3" s="374"/>
      <c r="CD3" s="374"/>
      <c r="CE3" s="374"/>
      <c r="CF3" s="374"/>
      <c r="CG3" s="374"/>
      <c r="CH3" s="374"/>
      <c r="CI3" s="374"/>
      <c r="CJ3" s="374"/>
      <c r="CK3" s="374"/>
      <c r="CL3" s="374"/>
      <c r="CM3" s="374"/>
      <c r="CN3" s="374"/>
      <c r="CO3" s="374"/>
      <c r="CP3" s="374"/>
      <c r="CQ3" s="374"/>
      <c r="CR3" s="374"/>
      <c r="CS3" s="374"/>
      <c r="CT3" s="374"/>
      <c r="CU3" s="374"/>
      <c r="CV3" s="374"/>
      <c r="CW3" s="374"/>
      <c r="CX3" s="374"/>
      <c r="CY3" s="374"/>
      <c r="CZ3" s="374"/>
      <c r="DA3" s="374"/>
      <c r="DB3" s="374"/>
    </row>
    <row r="4" spans="1:112" ht="15.6" x14ac:dyDescent="0.3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X4" s="137"/>
      <c r="BY4" s="137"/>
      <c r="BZ4" s="137"/>
      <c r="CA4" s="137"/>
      <c r="CB4" s="137"/>
      <c r="CC4" s="137"/>
      <c r="CD4" s="137"/>
      <c r="CE4" s="137"/>
      <c r="CF4" s="350" t="str">
        <f>ФОРМА!B11</f>
        <v>15.11.2024 г.</v>
      </c>
      <c r="CG4" s="350"/>
      <c r="CH4" s="350"/>
      <c r="CI4" s="350"/>
      <c r="CJ4" s="350"/>
      <c r="CK4" s="350"/>
      <c r="CL4" s="350"/>
      <c r="CM4" s="350"/>
      <c r="CN4" s="350"/>
      <c r="CO4" s="350"/>
      <c r="CP4" s="350"/>
      <c r="CQ4" s="350"/>
      <c r="CR4" s="350"/>
      <c r="CS4" s="350"/>
      <c r="CT4" s="350"/>
      <c r="CU4" s="350"/>
      <c r="CV4" s="350"/>
      <c r="CW4" s="350"/>
      <c r="CX4" s="350"/>
      <c r="CY4" s="350"/>
      <c r="CZ4" s="350"/>
      <c r="DA4" s="350"/>
      <c r="DB4" s="350"/>
    </row>
    <row r="5" spans="1:112" ht="8.25" customHeight="1" x14ac:dyDescent="0.3">
      <c r="A5" s="119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</row>
    <row r="6" spans="1:112" ht="99" customHeight="1" x14ac:dyDescent="0.3">
      <c r="A6" s="364" t="str">
        <f>CONCATENATE(" Генеральный подрядчик в лице ",ФОРМА!B3,", передает паспорта к приборам учета электроэнергии, смонтированные по пусковому комплексу «",ФОРМА!B6,"», филиалу ПАО «Россети Ленэнерго». ")</f>
        <v xml:space="preserve"> Генеральный подрядчик в лице ООО "ЭНЕРГОСТРИМ", передает паспорта к приборам учета электроэнергии, смонтированные по пусковому комплексу «Установка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(21-042046)», филиалу ПАО «Россети Ленэнерго». </v>
      </c>
      <c r="B6" s="364"/>
      <c r="C6" s="364"/>
      <c r="D6" s="364"/>
      <c r="E6" s="364"/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  <c r="AA6" s="364"/>
      <c r="AB6" s="364"/>
      <c r="AC6" s="364"/>
      <c r="AD6" s="364"/>
      <c r="AE6" s="364"/>
      <c r="AF6" s="364"/>
      <c r="AG6" s="364"/>
      <c r="AH6" s="364"/>
      <c r="AI6" s="364"/>
      <c r="AJ6" s="364"/>
      <c r="AK6" s="364"/>
      <c r="AL6" s="364"/>
      <c r="AM6" s="364"/>
      <c r="AN6" s="364"/>
      <c r="AO6" s="364"/>
      <c r="AP6" s="364"/>
      <c r="AQ6" s="364"/>
      <c r="AR6" s="364"/>
      <c r="AS6" s="364"/>
      <c r="AT6" s="364"/>
      <c r="AU6" s="364"/>
      <c r="AV6" s="364"/>
      <c r="AW6" s="364"/>
      <c r="AX6" s="364"/>
      <c r="AY6" s="364"/>
      <c r="AZ6" s="364"/>
      <c r="BA6" s="364"/>
      <c r="BB6" s="364"/>
      <c r="BC6" s="364"/>
      <c r="BD6" s="364"/>
      <c r="BE6" s="364"/>
      <c r="BF6" s="364"/>
      <c r="BG6" s="364"/>
      <c r="BH6" s="364"/>
      <c r="BI6" s="364"/>
      <c r="BJ6" s="364"/>
      <c r="BK6" s="364"/>
      <c r="BL6" s="364"/>
      <c r="BM6" s="364"/>
      <c r="BN6" s="364"/>
      <c r="BO6" s="364"/>
      <c r="BP6" s="364"/>
      <c r="BQ6" s="364"/>
      <c r="BR6" s="364"/>
      <c r="BS6" s="364"/>
      <c r="BT6" s="364"/>
      <c r="BU6" s="364"/>
      <c r="BV6" s="364"/>
      <c r="BW6" s="364"/>
      <c r="BX6" s="364"/>
      <c r="BY6" s="364"/>
      <c r="BZ6" s="364"/>
      <c r="CA6" s="364"/>
      <c r="CB6" s="364"/>
      <c r="CC6" s="364"/>
      <c r="CD6" s="364"/>
      <c r="CE6" s="364"/>
      <c r="CF6" s="364"/>
      <c r="CG6" s="364"/>
      <c r="CH6" s="364"/>
      <c r="CI6" s="364"/>
      <c r="CJ6" s="364"/>
      <c r="CK6" s="364"/>
      <c r="CL6" s="364"/>
      <c r="CM6" s="364"/>
      <c r="CN6" s="364"/>
      <c r="CO6" s="364"/>
      <c r="CP6" s="364"/>
      <c r="CQ6" s="364"/>
      <c r="CR6" s="364"/>
      <c r="CS6" s="364"/>
      <c r="CT6" s="364"/>
      <c r="CU6" s="364"/>
      <c r="CV6" s="364"/>
      <c r="CW6" s="364"/>
      <c r="CX6" s="364"/>
      <c r="CY6" s="364"/>
      <c r="CZ6" s="364"/>
      <c r="DA6" s="364"/>
      <c r="DB6" s="364"/>
    </row>
    <row r="7" spans="1:112" ht="42" customHeight="1" x14ac:dyDescent="0.3">
      <c r="A7" s="364" t="str">
        <f>CONCATENATE("Данный прибор учета расположен", " ", ФОРМА!D16, " ", "по адресу:", " ",ФОРМА!C6)</f>
        <v>Данный прибор учета расположен в кабельном киоске по адресу: СПб, г. Зеленогорск, д. 506</v>
      </c>
      <c r="B7" s="364"/>
      <c r="C7" s="364"/>
      <c r="D7" s="364"/>
      <c r="E7" s="364"/>
      <c r="F7" s="364"/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364"/>
      <c r="Y7" s="364"/>
      <c r="Z7" s="364"/>
      <c r="AA7" s="364"/>
      <c r="AB7" s="364"/>
      <c r="AC7" s="364"/>
      <c r="AD7" s="364"/>
      <c r="AE7" s="364"/>
      <c r="AF7" s="364"/>
      <c r="AG7" s="364"/>
      <c r="AH7" s="364"/>
      <c r="AI7" s="364"/>
      <c r="AJ7" s="364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H7" s="364"/>
      <c r="BI7" s="364"/>
      <c r="BJ7" s="364"/>
      <c r="BK7" s="364"/>
      <c r="BL7" s="364"/>
      <c r="BM7" s="364"/>
      <c r="BN7" s="364"/>
      <c r="BO7" s="364"/>
      <c r="BP7" s="364"/>
      <c r="BQ7" s="364"/>
      <c r="BR7" s="364"/>
      <c r="BS7" s="364"/>
      <c r="BT7" s="364"/>
      <c r="BU7" s="364"/>
      <c r="BV7" s="364"/>
      <c r="BW7" s="364"/>
      <c r="BX7" s="364"/>
      <c r="BY7" s="364"/>
      <c r="BZ7" s="364"/>
      <c r="CA7" s="364"/>
      <c r="CB7" s="364"/>
      <c r="CC7" s="364"/>
      <c r="CD7" s="364"/>
      <c r="CE7" s="364"/>
      <c r="CF7" s="364"/>
      <c r="CG7" s="364"/>
      <c r="CH7" s="364"/>
      <c r="CI7" s="364"/>
      <c r="CJ7" s="364"/>
      <c r="CK7" s="364"/>
      <c r="CL7" s="364"/>
      <c r="CM7" s="364"/>
      <c r="CN7" s="364"/>
      <c r="CO7" s="364"/>
      <c r="CP7" s="364"/>
      <c r="CQ7" s="364"/>
      <c r="CR7" s="364"/>
      <c r="CS7" s="364"/>
      <c r="CT7" s="364"/>
      <c r="CU7" s="364"/>
      <c r="CV7" s="364"/>
      <c r="CW7" s="364"/>
      <c r="CX7" s="364"/>
      <c r="CY7" s="364"/>
      <c r="CZ7" s="364"/>
      <c r="DA7" s="364"/>
      <c r="DB7" s="364"/>
    </row>
    <row r="8" spans="1:112" ht="12" customHeight="1" x14ac:dyDescent="0.3">
      <c r="A8" s="315"/>
      <c r="B8" s="316"/>
      <c r="C8" s="316"/>
      <c r="D8" s="316"/>
      <c r="E8" s="316"/>
      <c r="F8" s="316"/>
      <c r="G8" s="316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6"/>
      <c r="BH8" s="316"/>
      <c r="BI8" s="316"/>
      <c r="BJ8" s="316"/>
      <c r="BK8" s="316"/>
      <c r="BL8" s="316"/>
      <c r="BM8" s="316"/>
      <c r="BN8" s="316"/>
      <c r="BO8" s="316"/>
      <c r="BP8" s="316"/>
      <c r="BQ8" s="316"/>
      <c r="BR8" s="316"/>
      <c r="BS8" s="316"/>
      <c r="BT8" s="316"/>
      <c r="BU8" s="316"/>
      <c r="BV8" s="316"/>
      <c r="BW8" s="316"/>
      <c r="BX8" s="316"/>
      <c r="BY8" s="316"/>
      <c r="BZ8" s="316"/>
      <c r="CA8" s="316"/>
      <c r="CB8" s="316"/>
      <c r="CC8" s="316"/>
      <c r="CD8" s="316"/>
      <c r="CE8" s="316"/>
      <c r="CF8" s="316"/>
      <c r="CG8" s="316"/>
      <c r="CH8" s="316"/>
      <c r="CI8" s="316"/>
      <c r="CJ8" s="316"/>
      <c r="CK8" s="316"/>
      <c r="CL8" s="316"/>
      <c r="CM8" s="316"/>
      <c r="CN8" s="316"/>
      <c r="CO8" s="316"/>
      <c r="CP8" s="316"/>
      <c r="CQ8" s="316"/>
      <c r="CR8" s="316"/>
      <c r="CS8" s="316"/>
      <c r="CT8" s="316"/>
      <c r="CU8" s="316"/>
      <c r="CV8" s="316"/>
      <c r="CW8" s="316"/>
      <c r="CX8" s="316"/>
      <c r="CY8" s="316"/>
      <c r="CZ8" s="316"/>
      <c r="DA8" s="316"/>
      <c r="DB8" s="316"/>
    </row>
    <row r="9" spans="1:112" x14ac:dyDescent="0.3">
      <c r="A9" s="368" t="s">
        <v>116</v>
      </c>
      <c r="B9" s="368"/>
      <c r="C9" s="368"/>
      <c r="D9" s="368"/>
      <c r="E9" s="368"/>
      <c r="F9" s="368"/>
      <c r="G9" s="368" t="s">
        <v>167</v>
      </c>
      <c r="H9" s="368"/>
      <c r="I9" s="368"/>
      <c r="J9" s="368"/>
      <c r="K9" s="368"/>
      <c r="L9" s="368"/>
      <c r="M9" s="368"/>
      <c r="N9" s="368"/>
      <c r="O9" s="368"/>
      <c r="P9" s="368"/>
      <c r="Q9" s="368"/>
      <c r="R9" s="368"/>
      <c r="S9" s="368"/>
      <c r="T9" s="368"/>
      <c r="U9" s="368"/>
      <c r="V9" s="368"/>
      <c r="W9" s="368"/>
      <c r="X9" s="368"/>
      <c r="Y9" s="368"/>
      <c r="Z9" s="368"/>
      <c r="AA9" s="368"/>
      <c r="AB9" s="368"/>
      <c r="AC9" s="368"/>
      <c r="AD9" s="368"/>
      <c r="AE9" s="368"/>
      <c r="AF9" s="368"/>
      <c r="AG9" s="368"/>
      <c r="AH9" s="368" t="s">
        <v>168</v>
      </c>
      <c r="AI9" s="368"/>
      <c r="AJ9" s="368"/>
      <c r="AK9" s="368"/>
      <c r="AL9" s="368"/>
      <c r="AM9" s="368"/>
      <c r="AN9" s="368"/>
      <c r="AO9" s="368"/>
      <c r="AP9" s="368"/>
      <c r="AQ9" s="368"/>
      <c r="AR9" s="368"/>
      <c r="AS9" s="368"/>
      <c r="AT9" s="368"/>
      <c r="AU9" s="368" t="s">
        <v>218</v>
      </c>
      <c r="AV9" s="368"/>
      <c r="AW9" s="368"/>
      <c r="AX9" s="368"/>
      <c r="AY9" s="368"/>
      <c r="AZ9" s="368"/>
      <c r="BA9" s="368"/>
      <c r="BB9" s="368"/>
      <c r="BC9" s="368"/>
      <c r="BD9" s="368"/>
      <c r="BE9" s="368"/>
      <c r="BF9" s="368"/>
      <c r="BG9" s="368"/>
      <c r="BH9" s="368"/>
      <c r="BI9" s="368"/>
      <c r="BJ9" s="368" t="s">
        <v>217</v>
      </c>
      <c r="BK9" s="368"/>
      <c r="BL9" s="368"/>
      <c r="BM9" s="368"/>
      <c r="BN9" s="368"/>
      <c r="BO9" s="368"/>
      <c r="BP9" s="368"/>
      <c r="BQ9" s="368"/>
      <c r="BR9" s="368"/>
      <c r="BS9" s="368"/>
      <c r="BT9" s="368"/>
      <c r="BU9" s="368"/>
      <c r="BV9" s="368"/>
      <c r="BW9" s="368"/>
      <c r="BX9" s="368"/>
      <c r="BY9" s="368"/>
      <c r="BZ9" s="368"/>
      <c r="CA9" s="368"/>
      <c r="CB9" s="368"/>
      <c r="CC9" s="368"/>
      <c r="CD9" s="368"/>
      <c r="CE9" s="368"/>
      <c r="CF9" s="368"/>
      <c r="CG9" s="368"/>
      <c r="CH9" s="368"/>
      <c r="CI9" s="368"/>
      <c r="CJ9" s="368"/>
      <c r="CK9" s="368"/>
      <c r="CL9" s="368"/>
      <c r="CM9" s="368"/>
      <c r="CN9" s="368"/>
      <c r="CO9" s="368"/>
      <c r="CP9" s="368"/>
      <c r="CQ9" s="368"/>
      <c r="CR9" s="368"/>
      <c r="CS9" s="368"/>
      <c r="CT9" s="368"/>
      <c r="CU9" s="368"/>
      <c r="CV9" s="368"/>
      <c r="CW9" s="368"/>
      <c r="CX9" s="368"/>
      <c r="CY9" s="368"/>
      <c r="CZ9" s="368"/>
      <c r="DA9" s="368"/>
      <c r="DB9" s="368"/>
      <c r="DD9" s="420" t="s">
        <v>454</v>
      </c>
    </row>
    <row r="10" spans="1:112" x14ac:dyDescent="0.3">
      <c r="A10" s="368"/>
      <c r="B10" s="368"/>
      <c r="C10" s="368"/>
      <c r="D10" s="368"/>
      <c r="E10" s="368"/>
      <c r="F10" s="368"/>
      <c r="G10" s="368"/>
      <c r="H10" s="368"/>
      <c r="I10" s="368"/>
      <c r="J10" s="368"/>
      <c r="K10" s="368"/>
      <c r="L10" s="368"/>
      <c r="M10" s="368"/>
      <c r="N10" s="368"/>
      <c r="O10" s="368"/>
      <c r="P10" s="368"/>
      <c r="Q10" s="368"/>
      <c r="R10" s="368"/>
      <c r="S10" s="368"/>
      <c r="T10" s="368"/>
      <c r="U10" s="368"/>
      <c r="V10" s="368"/>
      <c r="W10" s="368"/>
      <c r="X10" s="368"/>
      <c r="Y10" s="368"/>
      <c r="Z10" s="368"/>
      <c r="AA10" s="368"/>
      <c r="AB10" s="368"/>
      <c r="AC10" s="368"/>
      <c r="AD10" s="368"/>
      <c r="AE10" s="368"/>
      <c r="AF10" s="368"/>
      <c r="AG10" s="368"/>
      <c r="AH10" s="368"/>
      <c r="AI10" s="368"/>
      <c r="AJ10" s="368"/>
      <c r="AK10" s="368"/>
      <c r="AL10" s="368"/>
      <c r="AM10" s="368"/>
      <c r="AN10" s="368"/>
      <c r="AO10" s="368"/>
      <c r="AP10" s="368"/>
      <c r="AQ10" s="368"/>
      <c r="AR10" s="368"/>
      <c r="AS10" s="368"/>
      <c r="AT10" s="368"/>
      <c r="AU10" s="368"/>
      <c r="AV10" s="368"/>
      <c r="AW10" s="368"/>
      <c r="AX10" s="368"/>
      <c r="AY10" s="368"/>
      <c r="AZ10" s="368"/>
      <c r="BA10" s="368"/>
      <c r="BB10" s="368"/>
      <c r="BC10" s="368"/>
      <c r="BD10" s="368"/>
      <c r="BE10" s="368"/>
      <c r="BF10" s="368"/>
      <c r="BG10" s="368"/>
      <c r="BH10" s="368"/>
      <c r="BI10" s="368"/>
      <c r="BJ10" s="368" t="s">
        <v>162</v>
      </c>
      <c r="BK10" s="368"/>
      <c r="BL10" s="368"/>
      <c r="BM10" s="368"/>
      <c r="BN10" s="368"/>
      <c r="BO10" s="368"/>
      <c r="BP10" s="368"/>
      <c r="BQ10" s="368"/>
      <c r="BR10" s="368"/>
      <c r="BS10" s="368"/>
      <c r="BT10" s="368"/>
      <c r="BU10" s="368"/>
      <c r="BV10" s="368"/>
      <c r="BW10" s="368"/>
      <c r="BX10" s="368"/>
      <c r="BY10" s="368"/>
      <c r="BZ10" s="368"/>
      <c r="CA10" s="368"/>
      <c r="CB10" s="368"/>
      <c r="CC10" s="368"/>
      <c r="CD10" s="368"/>
      <c r="CE10" s="368"/>
      <c r="CF10" s="368"/>
      <c r="CG10" s="368"/>
      <c r="CH10" s="368"/>
      <c r="CI10" s="368"/>
      <c r="CJ10" s="368" t="s">
        <v>175</v>
      </c>
      <c r="CK10" s="368"/>
      <c r="CL10" s="368"/>
      <c r="CM10" s="368"/>
      <c r="CN10" s="368"/>
      <c r="CO10" s="368"/>
      <c r="CP10" s="368"/>
      <c r="CQ10" s="368"/>
      <c r="CR10" s="368"/>
      <c r="CS10" s="368"/>
      <c r="CT10" s="368"/>
      <c r="CU10" s="368"/>
      <c r="CV10" s="368"/>
      <c r="CW10" s="368"/>
      <c r="CX10" s="368"/>
      <c r="CY10" s="368"/>
      <c r="CZ10" s="368"/>
      <c r="DA10" s="368"/>
      <c r="DB10" s="368"/>
      <c r="DD10" s="420"/>
    </row>
    <row r="11" spans="1:112" ht="56.25" customHeight="1" x14ac:dyDescent="0.3">
      <c r="A11" s="369">
        <f>'Приложение 2 к АРК (2)'!A10:F10</f>
        <v>1</v>
      </c>
      <c r="B11" s="369"/>
      <c r="C11" s="369"/>
      <c r="D11" s="369"/>
      <c r="E11" s="369"/>
      <c r="F11" s="369"/>
      <c r="G11" s="369" t="str">
        <f>'Приложение 2 к АРК (2)'!G10:AG10</f>
        <v>СПб, г. Зеленогорск, д. 506 Монтаж в кабельном киоске</v>
      </c>
      <c r="H11" s="369"/>
      <c r="I11" s="369"/>
      <c r="J11" s="369"/>
      <c r="K11" s="369"/>
      <c r="L11" s="369"/>
      <c r="M11" s="369"/>
      <c r="N11" s="369"/>
      <c r="O11" s="369"/>
      <c r="P11" s="369"/>
      <c r="Q11" s="369"/>
      <c r="R11" s="369"/>
      <c r="S11" s="369"/>
      <c r="T11" s="369"/>
      <c r="U11" s="369"/>
      <c r="V11" s="369"/>
      <c r="W11" s="369"/>
      <c r="X11" s="369"/>
      <c r="Y11" s="369"/>
      <c r="Z11" s="369"/>
      <c r="AA11" s="369"/>
      <c r="AB11" s="369"/>
      <c r="AC11" s="369"/>
      <c r="AD11" s="369"/>
      <c r="AE11" s="369"/>
      <c r="AF11" s="369"/>
      <c r="AG11" s="369"/>
      <c r="AH11" s="369" t="str">
        <f>'Приложение 2 к АРК (2)'!AH10:AT10</f>
        <v>Курортный РЭС</v>
      </c>
      <c r="AI11" s="369"/>
      <c r="AJ11" s="369"/>
      <c r="AK11" s="369"/>
      <c r="AL11" s="369"/>
      <c r="AM11" s="369"/>
      <c r="AN11" s="369"/>
      <c r="AO11" s="369"/>
      <c r="AP11" s="369"/>
      <c r="AQ11" s="369"/>
      <c r="AR11" s="369"/>
      <c r="AS11" s="369"/>
      <c r="AT11" s="369"/>
      <c r="AU11" s="369" t="str">
        <f>ФОРМА!D20</f>
        <v>ГУП "Водоканал"</v>
      </c>
      <c r="AV11" s="369"/>
      <c r="AW11" s="369"/>
      <c r="AX11" s="369"/>
      <c r="AY11" s="369"/>
      <c r="AZ11" s="369"/>
      <c r="BA11" s="369"/>
      <c r="BB11" s="369"/>
      <c r="BC11" s="369"/>
      <c r="BD11" s="369"/>
      <c r="BE11" s="369"/>
      <c r="BF11" s="369"/>
      <c r="BG11" s="369"/>
      <c r="BH11" s="369"/>
      <c r="BI11" s="369"/>
      <c r="BJ11" s="369" t="str">
        <f>ФОРМА!B20</f>
        <v>НАРТИС-И3СО-SP31-А1R1-230-5-100A-SN-RF433/1-P1-EHKMOQ1V3-D</v>
      </c>
      <c r="BK11" s="369"/>
      <c r="BL11" s="369"/>
      <c r="BM11" s="369"/>
      <c r="BN11" s="369"/>
      <c r="BO11" s="369"/>
      <c r="BP11" s="369"/>
      <c r="BQ11" s="369"/>
      <c r="BR11" s="369"/>
      <c r="BS11" s="369"/>
      <c r="BT11" s="369"/>
      <c r="BU11" s="369"/>
      <c r="BV11" s="369"/>
      <c r="BW11" s="369"/>
      <c r="BX11" s="369"/>
      <c r="BY11" s="369"/>
      <c r="BZ11" s="369"/>
      <c r="CA11" s="369"/>
      <c r="CB11" s="369"/>
      <c r="CC11" s="369"/>
      <c r="CD11" s="369"/>
      <c r="CE11" s="369"/>
      <c r="CF11" s="369"/>
      <c r="CG11" s="369"/>
      <c r="CH11" s="369"/>
      <c r="CI11" s="369"/>
      <c r="CJ11" s="370" t="str">
        <f>ФОРМА!C20</f>
        <v>023240077933</v>
      </c>
      <c r="CK11" s="369"/>
      <c r="CL11" s="369"/>
      <c r="CM11" s="369"/>
      <c r="CN11" s="369"/>
      <c r="CO11" s="369"/>
      <c r="CP11" s="369"/>
      <c r="CQ11" s="369"/>
      <c r="CR11" s="369"/>
      <c r="CS11" s="369"/>
      <c r="CT11" s="369"/>
      <c r="CU11" s="369"/>
      <c r="CV11" s="369"/>
      <c r="CW11" s="369"/>
      <c r="CX11" s="369"/>
      <c r="CY11" s="369"/>
      <c r="CZ11" s="369"/>
      <c r="DA11" s="369"/>
      <c r="DB11" s="369"/>
      <c r="DD11">
        <f>IF(AU11=0,0,1)</f>
        <v>1</v>
      </c>
    </row>
    <row r="12" spans="1:112" ht="56.25" customHeight="1" x14ac:dyDescent="0.3">
      <c r="A12" s="369">
        <f>'Приложение 2 к АРК (2)'!A11:F11</f>
        <v>2</v>
      </c>
      <c r="B12" s="369"/>
      <c r="C12" s="369"/>
      <c r="D12" s="369"/>
      <c r="E12" s="369"/>
      <c r="F12" s="369"/>
      <c r="G12" s="369" t="str">
        <f>'Приложение 2 к АРК (2)'!G11:AG11</f>
        <v>СПб, г. Зеленогорск, д. 506 Монтаж в кабельном киоске</v>
      </c>
      <c r="H12" s="369"/>
      <c r="I12" s="369"/>
      <c r="J12" s="369"/>
      <c r="K12" s="369"/>
      <c r="L12" s="369"/>
      <c r="M12" s="369"/>
      <c r="N12" s="369"/>
      <c r="O12" s="369"/>
      <c r="P12" s="369"/>
      <c r="Q12" s="369"/>
      <c r="R12" s="369"/>
      <c r="S12" s="369"/>
      <c r="T12" s="369"/>
      <c r="U12" s="369"/>
      <c r="V12" s="369"/>
      <c r="W12" s="369"/>
      <c r="X12" s="369"/>
      <c r="Y12" s="369"/>
      <c r="Z12" s="369"/>
      <c r="AA12" s="369"/>
      <c r="AB12" s="369"/>
      <c r="AC12" s="369"/>
      <c r="AD12" s="369"/>
      <c r="AE12" s="369"/>
      <c r="AF12" s="369"/>
      <c r="AG12" s="369"/>
      <c r="AH12" s="369" t="str">
        <f>'Приложение 2 к АРК (2)'!AH11:AT11</f>
        <v>Курортный РЭС</v>
      </c>
      <c r="AI12" s="369"/>
      <c r="AJ12" s="369"/>
      <c r="AK12" s="369"/>
      <c r="AL12" s="369"/>
      <c r="AM12" s="369"/>
      <c r="AN12" s="369"/>
      <c r="AO12" s="369"/>
      <c r="AP12" s="369"/>
      <c r="AQ12" s="369"/>
      <c r="AR12" s="369"/>
      <c r="AS12" s="369"/>
      <c r="AT12" s="369"/>
      <c r="AU12" s="369" t="str">
        <f>ФОРМА!D21</f>
        <v>ГУП "Водоканал"</v>
      </c>
      <c r="AV12" s="369"/>
      <c r="AW12" s="369"/>
      <c r="AX12" s="369"/>
      <c r="AY12" s="369"/>
      <c r="AZ12" s="369"/>
      <c r="BA12" s="369"/>
      <c r="BB12" s="369"/>
      <c r="BC12" s="369"/>
      <c r="BD12" s="369"/>
      <c r="BE12" s="369"/>
      <c r="BF12" s="369"/>
      <c r="BG12" s="369"/>
      <c r="BH12" s="369"/>
      <c r="BI12" s="369"/>
      <c r="BJ12" s="369" t="str">
        <f>ФОРМА!B21</f>
        <v>НАРТИС-И3СО-SP31-А1R1-230-5-100A-SN-RF433/1-P1-EHKMOQ1V3-D</v>
      </c>
      <c r="BK12" s="369"/>
      <c r="BL12" s="369"/>
      <c r="BM12" s="369"/>
      <c r="BN12" s="369"/>
      <c r="BO12" s="369"/>
      <c r="BP12" s="369"/>
      <c r="BQ12" s="369"/>
      <c r="BR12" s="369"/>
      <c r="BS12" s="369"/>
      <c r="BT12" s="369"/>
      <c r="BU12" s="369"/>
      <c r="BV12" s="369"/>
      <c r="BW12" s="369"/>
      <c r="BX12" s="369"/>
      <c r="BY12" s="369"/>
      <c r="BZ12" s="369"/>
      <c r="CA12" s="369"/>
      <c r="CB12" s="369"/>
      <c r="CC12" s="369"/>
      <c r="CD12" s="369"/>
      <c r="CE12" s="369"/>
      <c r="CF12" s="369"/>
      <c r="CG12" s="369"/>
      <c r="CH12" s="369"/>
      <c r="CI12" s="369"/>
      <c r="CJ12" s="370" t="str">
        <f>ФОРМА!C21</f>
        <v>023240076902</v>
      </c>
      <c r="CK12" s="369"/>
      <c r="CL12" s="369"/>
      <c r="CM12" s="369"/>
      <c r="CN12" s="369"/>
      <c r="CO12" s="369"/>
      <c r="CP12" s="369"/>
      <c r="CQ12" s="369"/>
      <c r="CR12" s="369"/>
      <c r="CS12" s="369"/>
      <c r="CT12" s="369"/>
      <c r="CU12" s="369"/>
      <c r="CV12" s="369"/>
      <c r="CW12" s="369"/>
      <c r="CX12" s="369"/>
      <c r="CY12" s="369"/>
      <c r="CZ12" s="369"/>
      <c r="DA12" s="369"/>
      <c r="DB12" s="369"/>
      <c r="DD12">
        <f t="shared" ref="DD12:DD31" si="0">IF(AU12=0,0,1)</f>
        <v>1</v>
      </c>
    </row>
    <row r="13" spans="1:112" ht="56.25" hidden="1" customHeight="1" x14ac:dyDescent="0.3">
      <c r="A13" s="369">
        <f>'Приложение 2 к АРК (2)'!A12:F12</f>
        <v>3</v>
      </c>
      <c r="B13" s="369"/>
      <c r="C13" s="369"/>
      <c r="D13" s="369"/>
      <c r="E13" s="369"/>
      <c r="F13" s="369"/>
      <c r="G13" s="369" t="str">
        <f>'Приложение 2 к АРК (2)'!G12:AG12</f>
        <v>СПб, г. Зеленогорск, д. 506 Монтаж в кабельном киоске</v>
      </c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 t="str">
        <f>'Приложение 2 к АРК (2)'!AH12:AT12</f>
        <v>Курортный РЭС</v>
      </c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>
        <f>ФОРМА!D22</f>
        <v>0</v>
      </c>
      <c r="AV13" s="369"/>
      <c r="AW13" s="369"/>
      <c r="AX13" s="369"/>
      <c r="AY13" s="369"/>
      <c r="AZ13" s="369"/>
      <c r="BA13" s="369"/>
      <c r="BB13" s="369"/>
      <c r="BC13" s="369"/>
      <c r="BD13" s="369"/>
      <c r="BE13" s="369"/>
      <c r="BF13" s="369"/>
      <c r="BG13" s="369"/>
      <c r="BH13" s="369"/>
      <c r="BI13" s="369"/>
      <c r="BJ13" s="369">
        <f>ФОРМА!B22</f>
        <v>0</v>
      </c>
      <c r="BK13" s="369"/>
      <c r="BL13" s="369"/>
      <c r="BM13" s="369"/>
      <c r="BN13" s="369"/>
      <c r="BO13" s="369"/>
      <c r="BP13" s="369"/>
      <c r="BQ13" s="369"/>
      <c r="BR13" s="369"/>
      <c r="BS13" s="369"/>
      <c r="BT13" s="369"/>
      <c r="BU13" s="369"/>
      <c r="BV13" s="369"/>
      <c r="BW13" s="369"/>
      <c r="BX13" s="369"/>
      <c r="BY13" s="369"/>
      <c r="BZ13" s="369"/>
      <c r="CA13" s="369"/>
      <c r="CB13" s="369"/>
      <c r="CC13" s="369"/>
      <c r="CD13" s="369"/>
      <c r="CE13" s="369"/>
      <c r="CF13" s="369"/>
      <c r="CG13" s="369"/>
      <c r="CH13" s="369"/>
      <c r="CI13" s="369"/>
      <c r="CJ13" s="370">
        <f>ФОРМА!C22</f>
        <v>0</v>
      </c>
      <c r="CK13" s="369"/>
      <c r="CL13" s="369"/>
      <c r="CM13" s="369"/>
      <c r="CN13" s="369"/>
      <c r="CO13" s="369"/>
      <c r="CP13" s="369"/>
      <c r="CQ13" s="369"/>
      <c r="CR13" s="369"/>
      <c r="CS13" s="369"/>
      <c r="CT13" s="369"/>
      <c r="CU13" s="369"/>
      <c r="CV13" s="369"/>
      <c r="CW13" s="369"/>
      <c r="CX13" s="369"/>
      <c r="CY13" s="369"/>
      <c r="CZ13" s="369"/>
      <c r="DA13" s="369"/>
      <c r="DB13" s="369"/>
      <c r="DD13">
        <f t="shared" si="0"/>
        <v>0</v>
      </c>
    </row>
    <row r="14" spans="1:112" ht="56.25" hidden="1" customHeight="1" x14ac:dyDescent="0.3">
      <c r="A14" s="369">
        <f>'Приложение 2 к АРК (2)'!A13:F13</f>
        <v>4</v>
      </c>
      <c r="B14" s="369"/>
      <c r="C14" s="369"/>
      <c r="D14" s="369"/>
      <c r="E14" s="369"/>
      <c r="F14" s="369"/>
      <c r="G14" s="369" t="str">
        <f>'Приложение 2 к АРК (2)'!G13:AG13</f>
        <v>СПб, г. Зеленогорск, д. 506 Монтаж в кабельном киоске</v>
      </c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 t="str">
        <f>'Приложение 2 к АРК (2)'!AH13:AT13</f>
        <v>Курортный РЭС</v>
      </c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>
        <f>ФОРМА!D23</f>
        <v>0</v>
      </c>
      <c r="AV14" s="369"/>
      <c r="AW14" s="369"/>
      <c r="AX14" s="369"/>
      <c r="AY14" s="369"/>
      <c r="AZ14" s="369"/>
      <c r="BA14" s="369"/>
      <c r="BB14" s="369"/>
      <c r="BC14" s="369"/>
      <c r="BD14" s="369"/>
      <c r="BE14" s="369"/>
      <c r="BF14" s="369"/>
      <c r="BG14" s="369"/>
      <c r="BH14" s="369"/>
      <c r="BI14" s="369"/>
      <c r="BJ14" s="369">
        <f>ФОРМА!B23</f>
        <v>0</v>
      </c>
      <c r="BK14" s="369"/>
      <c r="BL14" s="369"/>
      <c r="BM14" s="369"/>
      <c r="BN14" s="369"/>
      <c r="BO14" s="369"/>
      <c r="BP14" s="369"/>
      <c r="BQ14" s="369"/>
      <c r="BR14" s="369"/>
      <c r="BS14" s="369"/>
      <c r="BT14" s="369"/>
      <c r="BU14" s="369"/>
      <c r="BV14" s="369"/>
      <c r="BW14" s="369"/>
      <c r="BX14" s="369"/>
      <c r="BY14" s="369"/>
      <c r="BZ14" s="369"/>
      <c r="CA14" s="369"/>
      <c r="CB14" s="369"/>
      <c r="CC14" s="369"/>
      <c r="CD14" s="369"/>
      <c r="CE14" s="369"/>
      <c r="CF14" s="369"/>
      <c r="CG14" s="369"/>
      <c r="CH14" s="369"/>
      <c r="CI14" s="369"/>
      <c r="CJ14" s="370">
        <f>ФОРМА!C23</f>
        <v>0</v>
      </c>
      <c r="CK14" s="369"/>
      <c r="CL14" s="369"/>
      <c r="CM14" s="369"/>
      <c r="CN14" s="369"/>
      <c r="CO14" s="369"/>
      <c r="CP14" s="369"/>
      <c r="CQ14" s="369"/>
      <c r="CR14" s="369"/>
      <c r="CS14" s="369"/>
      <c r="CT14" s="369"/>
      <c r="CU14" s="369"/>
      <c r="CV14" s="369"/>
      <c r="CW14" s="369"/>
      <c r="CX14" s="369"/>
      <c r="CY14" s="369"/>
      <c r="CZ14" s="369"/>
      <c r="DA14" s="369"/>
      <c r="DB14" s="369"/>
      <c r="DD14">
        <f t="shared" si="0"/>
        <v>0</v>
      </c>
    </row>
    <row r="15" spans="1:112" ht="56.25" hidden="1" customHeight="1" x14ac:dyDescent="0.3">
      <c r="A15" s="369">
        <f>'Приложение 2 к АРК (2)'!A14:F14</f>
        <v>5</v>
      </c>
      <c r="B15" s="369"/>
      <c r="C15" s="369"/>
      <c r="D15" s="369"/>
      <c r="E15" s="369"/>
      <c r="F15" s="369"/>
      <c r="G15" s="369" t="str">
        <f>'Приложение 2 к АРК (2)'!G14:AG14</f>
        <v>СПб, г. Зеленогорск, д. 506 Монтаж в кабельном киоске</v>
      </c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 t="str">
        <f>'Приложение 2 к АРК (2)'!AH14:AT14</f>
        <v>Курортный РЭС</v>
      </c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>
        <f>ФОРМА!D24</f>
        <v>0</v>
      </c>
      <c r="AV15" s="369"/>
      <c r="AW15" s="369"/>
      <c r="AX15" s="369"/>
      <c r="AY15" s="369"/>
      <c r="AZ15" s="369"/>
      <c r="BA15" s="369"/>
      <c r="BB15" s="369"/>
      <c r="BC15" s="369"/>
      <c r="BD15" s="369"/>
      <c r="BE15" s="369"/>
      <c r="BF15" s="369"/>
      <c r="BG15" s="369"/>
      <c r="BH15" s="369"/>
      <c r="BI15" s="369"/>
      <c r="BJ15" s="369">
        <f>ФОРМА!B24</f>
        <v>0</v>
      </c>
      <c r="BK15" s="369"/>
      <c r="BL15" s="369"/>
      <c r="BM15" s="369"/>
      <c r="BN15" s="369"/>
      <c r="BO15" s="369"/>
      <c r="BP15" s="369"/>
      <c r="BQ15" s="369"/>
      <c r="BR15" s="369"/>
      <c r="BS15" s="369"/>
      <c r="BT15" s="369"/>
      <c r="BU15" s="369"/>
      <c r="BV15" s="369"/>
      <c r="BW15" s="369"/>
      <c r="BX15" s="369"/>
      <c r="BY15" s="369"/>
      <c r="BZ15" s="369"/>
      <c r="CA15" s="369"/>
      <c r="CB15" s="369"/>
      <c r="CC15" s="369"/>
      <c r="CD15" s="369"/>
      <c r="CE15" s="369"/>
      <c r="CF15" s="369"/>
      <c r="CG15" s="369"/>
      <c r="CH15" s="369"/>
      <c r="CI15" s="369"/>
      <c r="CJ15" s="370">
        <f>ФОРМА!C24</f>
        <v>0</v>
      </c>
      <c r="CK15" s="369"/>
      <c r="CL15" s="369"/>
      <c r="CM15" s="369"/>
      <c r="CN15" s="369"/>
      <c r="CO15" s="369"/>
      <c r="CP15" s="369"/>
      <c r="CQ15" s="369"/>
      <c r="CR15" s="369"/>
      <c r="CS15" s="369"/>
      <c r="CT15" s="369"/>
      <c r="CU15" s="369"/>
      <c r="CV15" s="369"/>
      <c r="CW15" s="369"/>
      <c r="CX15" s="369"/>
      <c r="CY15" s="369"/>
      <c r="CZ15" s="369"/>
      <c r="DA15" s="369"/>
      <c r="DB15" s="369"/>
      <c r="DD15">
        <f t="shared" si="0"/>
        <v>0</v>
      </c>
    </row>
    <row r="16" spans="1:112" ht="56.25" hidden="1" customHeight="1" x14ac:dyDescent="0.3">
      <c r="A16" s="369">
        <f>'Приложение 2 к АРК (2)'!A15:F15</f>
        <v>6</v>
      </c>
      <c r="B16" s="369"/>
      <c r="C16" s="369"/>
      <c r="D16" s="369"/>
      <c r="E16" s="369"/>
      <c r="F16" s="369"/>
      <c r="G16" s="369" t="str">
        <f>'Приложение 2 к АРК (2)'!G15:AG15</f>
        <v>СПб, г. Зеленогорск, д. 506 Монтаж в кабельном киоске</v>
      </c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 t="str">
        <f>'Приложение 2 к АРК (2)'!AH15:AT15</f>
        <v>Курортный РЭС</v>
      </c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>
        <f>ФОРМА!D25</f>
        <v>0</v>
      </c>
      <c r="AV16" s="369"/>
      <c r="AW16" s="369"/>
      <c r="AX16" s="369"/>
      <c r="AY16" s="369"/>
      <c r="AZ16" s="369"/>
      <c r="BA16" s="369"/>
      <c r="BB16" s="369"/>
      <c r="BC16" s="369"/>
      <c r="BD16" s="369"/>
      <c r="BE16" s="369"/>
      <c r="BF16" s="369"/>
      <c r="BG16" s="369"/>
      <c r="BH16" s="369"/>
      <c r="BI16" s="369"/>
      <c r="BJ16" s="369">
        <f>ФОРМА!B25</f>
        <v>0</v>
      </c>
      <c r="BK16" s="369"/>
      <c r="BL16" s="369"/>
      <c r="BM16" s="369"/>
      <c r="BN16" s="369"/>
      <c r="BO16" s="369"/>
      <c r="BP16" s="369"/>
      <c r="BQ16" s="369"/>
      <c r="BR16" s="369"/>
      <c r="BS16" s="369"/>
      <c r="BT16" s="369"/>
      <c r="BU16" s="369"/>
      <c r="BV16" s="369"/>
      <c r="BW16" s="369"/>
      <c r="BX16" s="369"/>
      <c r="BY16" s="369"/>
      <c r="BZ16" s="369"/>
      <c r="CA16" s="369"/>
      <c r="CB16" s="369"/>
      <c r="CC16" s="369"/>
      <c r="CD16" s="369"/>
      <c r="CE16" s="369"/>
      <c r="CF16" s="369"/>
      <c r="CG16" s="369"/>
      <c r="CH16" s="369"/>
      <c r="CI16" s="369"/>
      <c r="CJ16" s="370">
        <f>ФОРМА!C25</f>
        <v>0</v>
      </c>
      <c r="CK16" s="369"/>
      <c r="CL16" s="369"/>
      <c r="CM16" s="369"/>
      <c r="CN16" s="369"/>
      <c r="CO16" s="369"/>
      <c r="CP16" s="369"/>
      <c r="CQ16" s="369"/>
      <c r="CR16" s="369"/>
      <c r="CS16" s="369"/>
      <c r="CT16" s="369"/>
      <c r="CU16" s="369"/>
      <c r="CV16" s="369"/>
      <c r="CW16" s="369"/>
      <c r="CX16" s="369"/>
      <c r="CY16" s="369"/>
      <c r="CZ16" s="369"/>
      <c r="DA16" s="369"/>
      <c r="DB16" s="369"/>
      <c r="DD16">
        <f t="shared" si="0"/>
        <v>0</v>
      </c>
    </row>
    <row r="17" spans="1:112" ht="56.25" hidden="1" customHeight="1" x14ac:dyDescent="0.3">
      <c r="A17" s="369">
        <f>'Приложение 2 к АРК (2)'!A16:F16</f>
        <v>7</v>
      </c>
      <c r="B17" s="369"/>
      <c r="C17" s="369"/>
      <c r="D17" s="369"/>
      <c r="E17" s="369"/>
      <c r="F17" s="369"/>
      <c r="G17" s="369" t="str">
        <f>'Приложение 2 к АРК (2)'!G16:AG16</f>
        <v>СПб, г. Зеленогорск, д. 506 Монтаж в кабельном киоске</v>
      </c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 t="str">
        <f>'Приложение 2 к АРК (2)'!AH16:AT16</f>
        <v>Курортный РЭС</v>
      </c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>
        <f>ФОРМА!D26</f>
        <v>0</v>
      </c>
      <c r="AV17" s="369"/>
      <c r="AW17" s="369"/>
      <c r="AX17" s="369"/>
      <c r="AY17" s="369"/>
      <c r="AZ17" s="369"/>
      <c r="BA17" s="369"/>
      <c r="BB17" s="369"/>
      <c r="BC17" s="369"/>
      <c r="BD17" s="369"/>
      <c r="BE17" s="369"/>
      <c r="BF17" s="369"/>
      <c r="BG17" s="369"/>
      <c r="BH17" s="369"/>
      <c r="BI17" s="369"/>
      <c r="BJ17" s="369">
        <f>ФОРМА!B26</f>
        <v>0</v>
      </c>
      <c r="BK17" s="369"/>
      <c r="BL17" s="369"/>
      <c r="BM17" s="369"/>
      <c r="BN17" s="369"/>
      <c r="BO17" s="369"/>
      <c r="BP17" s="369"/>
      <c r="BQ17" s="369"/>
      <c r="BR17" s="369"/>
      <c r="BS17" s="369"/>
      <c r="BT17" s="369"/>
      <c r="BU17" s="369"/>
      <c r="BV17" s="369"/>
      <c r="BW17" s="369"/>
      <c r="BX17" s="369"/>
      <c r="BY17" s="369"/>
      <c r="BZ17" s="369"/>
      <c r="CA17" s="369"/>
      <c r="CB17" s="369"/>
      <c r="CC17" s="369"/>
      <c r="CD17" s="369"/>
      <c r="CE17" s="369"/>
      <c r="CF17" s="369"/>
      <c r="CG17" s="369"/>
      <c r="CH17" s="369"/>
      <c r="CI17" s="369"/>
      <c r="CJ17" s="370">
        <f>ФОРМА!C26</f>
        <v>0</v>
      </c>
      <c r="CK17" s="369"/>
      <c r="CL17" s="369"/>
      <c r="CM17" s="369"/>
      <c r="CN17" s="369"/>
      <c r="CO17" s="369"/>
      <c r="CP17" s="369"/>
      <c r="CQ17" s="369"/>
      <c r="CR17" s="369"/>
      <c r="CS17" s="369"/>
      <c r="CT17" s="369"/>
      <c r="CU17" s="369"/>
      <c r="CV17" s="369"/>
      <c r="CW17" s="369"/>
      <c r="CX17" s="369"/>
      <c r="CY17" s="369"/>
      <c r="CZ17" s="369"/>
      <c r="DA17" s="369"/>
      <c r="DB17" s="369"/>
      <c r="DD17">
        <f t="shared" si="0"/>
        <v>0</v>
      </c>
    </row>
    <row r="18" spans="1:112" ht="56.25" hidden="1" customHeight="1" x14ac:dyDescent="0.3">
      <c r="A18" s="369">
        <f>'Приложение 2 к АРК (2)'!A17:F17</f>
        <v>8</v>
      </c>
      <c r="B18" s="369"/>
      <c r="C18" s="369"/>
      <c r="D18" s="369"/>
      <c r="E18" s="369"/>
      <c r="F18" s="369"/>
      <c r="G18" s="369" t="str">
        <f>'Приложение 2 к АРК (2)'!G17:AG17</f>
        <v>СПб, г. Зеленогорск, д. 506 Монтаж в кабельном киоске</v>
      </c>
      <c r="H18" s="369"/>
      <c r="I18" s="369"/>
      <c r="J18" s="369"/>
      <c r="K18" s="369"/>
      <c r="L18" s="369"/>
      <c r="M18" s="369"/>
      <c r="N18" s="369"/>
      <c r="O18" s="369"/>
      <c r="P18" s="369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369"/>
      <c r="AD18" s="369"/>
      <c r="AE18" s="369"/>
      <c r="AF18" s="369"/>
      <c r="AG18" s="369"/>
      <c r="AH18" s="369" t="str">
        <f>'Приложение 2 к АРК (2)'!AH17:AT17</f>
        <v>Курортный РЭС</v>
      </c>
      <c r="AI18" s="369"/>
      <c r="AJ18" s="369"/>
      <c r="AK18" s="369"/>
      <c r="AL18" s="369"/>
      <c r="AM18" s="369"/>
      <c r="AN18" s="369"/>
      <c r="AO18" s="369"/>
      <c r="AP18" s="369"/>
      <c r="AQ18" s="369"/>
      <c r="AR18" s="369"/>
      <c r="AS18" s="369"/>
      <c r="AT18" s="369"/>
      <c r="AU18" s="369">
        <f>ФОРМА!D27</f>
        <v>0</v>
      </c>
      <c r="AV18" s="369"/>
      <c r="AW18" s="369"/>
      <c r="AX18" s="369"/>
      <c r="AY18" s="369"/>
      <c r="AZ18" s="369"/>
      <c r="BA18" s="369"/>
      <c r="BB18" s="369"/>
      <c r="BC18" s="369"/>
      <c r="BD18" s="369"/>
      <c r="BE18" s="369"/>
      <c r="BF18" s="369"/>
      <c r="BG18" s="369"/>
      <c r="BH18" s="369"/>
      <c r="BI18" s="369"/>
      <c r="BJ18" s="369">
        <f>ФОРМА!B27</f>
        <v>0</v>
      </c>
      <c r="BK18" s="369"/>
      <c r="BL18" s="369"/>
      <c r="BM18" s="369"/>
      <c r="BN18" s="369"/>
      <c r="BO18" s="369"/>
      <c r="BP18" s="369"/>
      <c r="BQ18" s="369"/>
      <c r="BR18" s="369"/>
      <c r="BS18" s="369"/>
      <c r="BT18" s="369"/>
      <c r="BU18" s="369"/>
      <c r="BV18" s="369"/>
      <c r="BW18" s="369"/>
      <c r="BX18" s="369"/>
      <c r="BY18" s="369"/>
      <c r="BZ18" s="369"/>
      <c r="CA18" s="369"/>
      <c r="CB18" s="369"/>
      <c r="CC18" s="369"/>
      <c r="CD18" s="369"/>
      <c r="CE18" s="369"/>
      <c r="CF18" s="369"/>
      <c r="CG18" s="369"/>
      <c r="CH18" s="369"/>
      <c r="CI18" s="369"/>
      <c r="CJ18" s="370">
        <f>ФОРМА!C27</f>
        <v>0</v>
      </c>
      <c r="CK18" s="369"/>
      <c r="CL18" s="369"/>
      <c r="CM18" s="369"/>
      <c r="CN18" s="369"/>
      <c r="CO18" s="369"/>
      <c r="CP18" s="369"/>
      <c r="CQ18" s="369"/>
      <c r="CR18" s="369"/>
      <c r="CS18" s="369"/>
      <c r="CT18" s="369"/>
      <c r="CU18" s="369"/>
      <c r="CV18" s="369"/>
      <c r="CW18" s="369"/>
      <c r="CX18" s="369"/>
      <c r="CY18" s="369"/>
      <c r="CZ18" s="369"/>
      <c r="DA18" s="369"/>
      <c r="DB18" s="369"/>
      <c r="DD18">
        <f t="shared" si="0"/>
        <v>0</v>
      </c>
    </row>
    <row r="19" spans="1:112" ht="56.25" hidden="1" customHeight="1" x14ac:dyDescent="0.3">
      <c r="A19" s="369">
        <f>'Приложение 2 к АРК (2)'!A18:F18</f>
        <v>9</v>
      </c>
      <c r="B19" s="369"/>
      <c r="C19" s="369"/>
      <c r="D19" s="369"/>
      <c r="E19" s="369"/>
      <c r="F19" s="369"/>
      <c r="G19" s="369" t="str">
        <f>'Приложение 2 к АРК (2)'!G18:AG18</f>
        <v>СПб, г. Зеленогорск, д. 506 Монтаж в кабельном киоске</v>
      </c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369"/>
      <c r="Y19" s="369"/>
      <c r="Z19" s="369"/>
      <c r="AA19" s="369"/>
      <c r="AB19" s="369"/>
      <c r="AC19" s="369"/>
      <c r="AD19" s="369"/>
      <c r="AE19" s="369"/>
      <c r="AF19" s="369"/>
      <c r="AG19" s="369"/>
      <c r="AH19" s="369" t="str">
        <f>'Приложение 2 к АРК (2)'!AH18:AT18</f>
        <v>Курортный РЭС</v>
      </c>
      <c r="AI19" s="369"/>
      <c r="AJ19" s="369"/>
      <c r="AK19" s="369"/>
      <c r="AL19" s="369"/>
      <c r="AM19" s="369"/>
      <c r="AN19" s="369"/>
      <c r="AO19" s="369"/>
      <c r="AP19" s="369"/>
      <c r="AQ19" s="369"/>
      <c r="AR19" s="369"/>
      <c r="AS19" s="369"/>
      <c r="AT19" s="369"/>
      <c r="AU19" s="369">
        <f>ФОРМА!D28</f>
        <v>0</v>
      </c>
      <c r="AV19" s="369"/>
      <c r="AW19" s="369"/>
      <c r="AX19" s="369"/>
      <c r="AY19" s="369"/>
      <c r="AZ19" s="369"/>
      <c r="BA19" s="369"/>
      <c r="BB19" s="369"/>
      <c r="BC19" s="369"/>
      <c r="BD19" s="369"/>
      <c r="BE19" s="369"/>
      <c r="BF19" s="369"/>
      <c r="BG19" s="369"/>
      <c r="BH19" s="369"/>
      <c r="BI19" s="369"/>
      <c r="BJ19" s="369">
        <f>ФОРМА!B28</f>
        <v>0</v>
      </c>
      <c r="BK19" s="369"/>
      <c r="BL19" s="369"/>
      <c r="BM19" s="369"/>
      <c r="BN19" s="369"/>
      <c r="BO19" s="369"/>
      <c r="BP19" s="369"/>
      <c r="BQ19" s="369"/>
      <c r="BR19" s="369"/>
      <c r="BS19" s="369"/>
      <c r="BT19" s="369"/>
      <c r="BU19" s="369"/>
      <c r="BV19" s="369"/>
      <c r="BW19" s="369"/>
      <c r="BX19" s="369"/>
      <c r="BY19" s="369"/>
      <c r="BZ19" s="369"/>
      <c r="CA19" s="369"/>
      <c r="CB19" s="369"/>
      <c r="CC19" s="369"/>
      <c r="CD19" s="369"/>
      <c r="CE19" s="369"/>
      <c r="CF19" s="369"/>
      <c r="CG19" s="369"/>
      <c r="CH19" s="369"/>
      <c r="CI19" s="369"/>
      <c r="CJ19" s="370">
        <f>ФОРМА!C28</f>
        <v>0</v>
      </c>
      <c r="CK19" s="369"/>
      <c r="CL19" s="369"/>
      <c r="CM19" s="369"/>
      <c r="CN19" s="369"/>
      <c r="CO19" s="369"/>
      <c r="CP19" s="369"/>
      <c r="CQ19" s="369"/>
      <c r="CR19" s="369"/>
      <c r="CS19" s="369"/>
      <c r="CT19" s="369"/>
      <c r="CU19" s="369"/>
      <c r="CV19" s="369"/>
      <c r="CW19" s="369"/>
      <c r="CX19" s="369"/>
      <c r="CY19" s="369"/>
      <c r="CZ19" s="369"/>
      <c r="DA19" s="369"/>
      <c r="DB19" s="369"/>
      <c r="DD19">
        <f t="shared" si="0"/>
        <v>0</v>
      </c>
    </row>
    <row r="20" spans="1:112" ht="56.25" hidden="1" customHeight="1" x14ac:dyDescent="0.3">
      <c r="A20" s="369">
        <f>'Приложение 2 к АРК (2)'!A19:F19</f>
        <v>10</v>
      </c>
      <c r="B20" s="369"/>
      <c r="C20" s="369"/>
      <c r="D20" s="369"/>
      <c r="E20" s="369"/>
      <c r="F20" s="369"/>
      <c r="G20" s="369" t="str">
        <f>'Приложение 2 к АРК (2)'!G19:AG19</f>
        <v>СПб, г. Зеленогорск, д. 506 Монтаж в кабельном киоске</v>
      </c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  <c r="AC20" s="369"/>
      <c r="AD20" s="369"/>
      <c r="AE20" s="369"/>
      <c r="AF20" s="369"/>
      <c r="AG20" s="369"/>
      <c r="AH20" s="369" t="str">
        <f>'Приложение 2 к АРК (2)'!AH19:AT19</f>
        <v>Курортный РЭС</v>
      </c>
      <c r="AI20" s="369"/>
      <c r="AJ20" s="369"/>
      <c r="AK20" s="369"/>
      <c r="AL20" s="369"/>
      <c r="AM20" s="369"/>
      <c r="AN20" s="369"/>
      <c r="AO20" s="369"/>
      <c r="AP20" s="369"/>
      <c r="AQ20" s="369"/>
      <c r="AR20" s="369"/>
      <c r="AS20" s="369"/>
      <c r="AT20" s="369"/>
      <c r="AU20" s="369">
        <f>ФОРМА!D29</f>
        <v>0</v>
      </c>
      <c r="AV20" s="369"/>
      <c r="AW20" s="369"/>
      <c r="AX20" s="369"/>
      <c r="AY20" s="369"/>
      <c r="AZ20" s="369"/>
      <c r="BA20" s="369"/>
      <c r="BB20" s="369"/>
      <c r="BC20" s="369"/>
      <c r="BD20" s="369"/>
      <c r="BE20" s="369"/>
      <c r="BF20" s="369"/>
      <c r="BG20" s="369"/>
      <c r="BH20" s="369"/>
      <c r="BI20" s="369"/>
      <c r="BJ20" s="369">
        <f>ФОРМА!B29</f>
        <v>0</v>
      </c>
      <c r="BK20" s="369"/>
      <c r="BL20" s="369"/>
      <c r="BM20" s="369"/>
      <c r="BN20" s="369"/>
      <c r="BO20" s="369"/>
      <c r="BP20" s="369"/>
      <c r="BQ20" s="369"/>
      <c r="BR20" s="369"/>
      <c r="BS20" s="369"/>
      <c r="BT20" s="369"/>
      <c r="BU20" s="369"/>
      <c r="BV20" s="369"/>
      <c r="BW20" s="369"/>
      <c r="BX20" s="369"/>
      <c r="BY20" s="369"/>
      <c r="BZ20" s="369"/>
      <c r="CA20" s="369"/>
      <c r="CB20" s="369"/>
      <c r="CC20" s="369"/>
      <c r="CD20" s="369"/>
      <c r="CE20" s="369"/>
      <c r="CF20" s="369"/>
      <c r="CG20" s="369"/>
      <c r="CH20" s="369"/>
      <c r="CI20" s="369"/>
      <c r="CJ20" s="370">
        <f>ФОРМА!C29</f>
        <v>0</v>
      </c>
      <c r="CK20" s="369"/>
      <c r="CL20" s="369"/>
      <c r="CM20" s="369"/>
      <c r="CN20" s="369"/>
      <c r="CO20" s="369"/>
      <c r="CP20" s="369"/>
      <c r="CQ20" s="369"/>
      <c r="CR20" s="369"/>
      <c r="CS20" s="369"/>
      <c r="CT20" s="369"/>
      <c r="CU20" s="369"/>
      <c r="CV20" s="369"/>
      <c r="CW20" s="369"/>
      <c r="CX20" s="369"/>
      <c r="CY20" s="369"/>
      <c r="CZ20" s="369"/>
      <c r="DA20" s="369"/>
      <c r="DB20" s="369"/>
      <c r="DD20">
        <f t="shared" si="0"/>
        <v>0</v>
      </c>
    </row>
    <row r="21" spans="1:112" ht="56.25" hidden="1" customHeight="1" x14ac:dyDescent="0.3">
      <c r="A21" s="369">
        <f>'Приложение 2 к АРК (2)'!A20:F20</f>
        <v>11</v>
      </c>
      <c r="B21" s="369"/>
      <c r="C21" s="369"/>
      <c r="D21" s="369"/>
      <c r="E21" s="369"/>
      <c r="F21" s="369"/>
      <c r="G21" s="369" t="str">
        <f>'Приложение 2 к АРК (2)'!G20:AG20</f>
        <v>СПб, г. Зеленогорск, д. 506 Монтаж в кабельном киоске</v>
      </c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 t="str">
        <f>'Приложение 2 к АРК (2)'!AH20:AT20</f>
        <v>Курортный РЭС</v>
      </c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>
        <f>ФОРМА!D30</f>
        <v>0</v>
      </c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>
        <f>ФОРМА!B30</f>
        <v>0</v>
      </c>
      <c r="BK21" s="369"/>
      <c r="BL21" s="369"/>
      <c r="BM21" s="369"/>
      <c r="BN21" s="369"/>
      <c r="BO21" s="369"/>
      <c r="BP21" s="369"/>
      <c r="BQ21" s="369"/>
      <c r="BR21" s="369"/>
      <c r="BS21" s="369"/>
      <c r="BT21" s="369"/>
      <c r="BU21" s="369"/>
      <c r="BV21" s="369"/>
      <c r="BW21" s="369"/>
      <c r="BX21" s="369"/>
      <c r="BY21" s="369"/>
      <c r="BZ21" s="369"/>
      <c r="CA21" s="369"/>
      <c r="CB21" s="369"/>
      <c r="CC21" s="369"/>
      <c r="CD21" s="369"/>
      <c r="CE21" s="369"/>
      <c r="CF21" s="369"/>
      <c r="CG21" s="369"/>
      <c r="CH21" s="369"/>
      <c r="CI21" s="369"/>
      <c r="CJ21" s="370">
        <f>ФОРМА!C30</f>
        <v>0</v>
      </c>
      <c r="CK21" s="369"/>
      <c r="CL21" s="369"/>
      <c r="CM21" s="369"/>
      <c r="CN21" s="369"/>
      <c r="CO21" s="369"/>
      <c r="CP21" s="369"/>
      <c r="CQ21" s="369"/>
      <c r="CR21" s="369"/>
      <c r="CS21" s="369"/>
      <c r="CT21" s="369"/>
      <c r="CU21" s="369"/>
      <c r="CV21" s="369"/>
      <c r="CW21" s="369"/>
      <c r="CX21" s="369"/>
      <c r="CY21" s="369"/>
      <c r="CZ21" s="369"/>
      <c r="DA21" s="369"/>
      <c r="DB21" s="369"/>
      <c r="DD21">
        <f t="shared" si="0"/>
        <v>0</v>
      </c>
    </row>
    <row r="22" spans="1:112" ht="56.25" hidden="1" customHeight="1" x14ac:dyDescent="0.3">
      <c r="A22" s="369">
        <f>'Приложение 2 к АРК (2)'!A21:F21</f>
        <v>12</v>
      </c>
      <c r="B22" s="369"/>
      <c r="C22" s="369"/>
      <c r="D22" s="369"/>
      <c r="E22" s="369"/>
      <c r="F22" s="369"/>
      <c r="G22" s="369" t="str">
        <f>'Приложение 2 к АРК (2)'!G21:AG21</f>
        <v>СПб, г. Зеленогорск, д. 506 Монтаж в кабельном киоске</v>
      </c>
      <c r="H22" s="369"/>
      <c r="I22" s="369"/>
      <c r="J22" s="369"/>
      <c r="K22" s="369"/>
      <c r="L22" s="369"/>
      <c r="M22" s="369"/>
      <c r="N22" s="369"/>
      <c r="O22" s="369"/>
      <c r="P22" s="369"/>
      <c r="Q22" s="369"/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  <c r="AC22" s="369"/>
      <c r="AD22" s="369"/>
      <c r="AE22" s="369"/>
      <c r="AF22" s="369"/>
      <c r="AG22" s="369"/>
      <c r="AH22" s="369" t="str">
        <f>'Приложение 2 к АРК (2)'!AH21:AT21</f>
        <v>Курортный РЭС</v>
      </c>
      <c r="AI22" s="369"/>
      <c r="AJ22" s="369"/>
      <c r="AK22" s="369"/>
      <c r="AL22" s="369"/>
      <c r="AM22" s="369"/>
      <c r="AN22" s="369"/>
      <c r="AO22" s="369"/>
      <c r="AP22" s="369"/>
      <c r="AQ22" s="369"/>
      <c r="AR22" s="369"/>
      <c r="AS22" s="369"/>
      <c r="AT22" s="369"/>
      <c r="AU22" s="369">
        <f>ФОРМА!D31</f>
        <v>0</v>
      </c>
      <c r="AV22" s="369"/>
      <c r="AW22" s="369"/>
      <c r="AX22" s="369"/>
      <c r="AY22" s="369"/>
      <c r="AZ22" s="369"/>
      <c r="BA22" s="369"/>
      <c r="BB22" s="369"/>
      <c r="BC22" s="369"/>
      <c r="BD22" s="369"/>
      <c r="BE22" s="369"/>
      <c r="BF22" s="369"/>
      <c r="BG22" s="369"/>
      <c r="BH22" s="369"/>
      <c r="BI22" s="369"/>
      <c r="BJ22" s="369">
        <f>ФОРМА!B31</f>
        <v>0</v>
      </c>
      <c r="BK22" s="369"/>
      <c r="BL22" s="369"/>
      <c r="BM22" s="369"/>
      <c r="BN22" s="369"/>
      <c r="BO22" s="369"/>
      <c r="BP22" s="369"/>
      <c r="BQ22" s="369"/>
      <c r="BR22" s="369"/>
      <c r="BS22" s="369"/>
      <c r="BT22" s="369"/>
      <c r="BU22" s="369"/>
      <c r="BV22" s="369"/>
      <c r="BW22" s="369"/>
      <c r="BX22" s="369"/>
      <c r="BY22" s="369"/>
      <c r="BZ22" s="369"/>
      <c r="CA22" s="369"/>
      <c r="CB22" s="369"/>
      <c r="CC22" s="369"/>
      <c r="CD22" s="369"/>
      <c r="CE22" s="369"/>
      <c r="CF22" s="369"/>
      <c r="CG22" s="369"/>
      <c r="CH22" s="369"/>
      <c r="CI22" s="369"/>
      <c r="CJ22" s="370">
        <f>ФОРМА!C31</f>
        <v>0</v>
      </c>
      <c r="CK22" s="369"/>
      <c r="CL22" s="369"/>
      <c r="CM22" s="369"/>
      <c r="CN22" s="369"/>
      <c r="CO22" s="369"/>
      <c r="CP22" s="369"/>
      <c r="CQ22" s="369"/>
      <c r="CR22" s="369"/>
      <c r="CS22" s="369"/>
      <c r="CT22" s="369"/>
      <c r="CU22" s="369"/>
      <c r="CV22" s="369"/>
      <c r="CW22" s="369"/>
      <c r="CX22" s="369"/>
      <c r="CY22" s="369"/>
      <c r="CZ22" s="369"/>
      <c r="DA22" s="369"/>
      <c r="DB22" s="369"/>
      <c r="DD22">
        <f t="shared" si="0"/>
        <v>0</v>
      </c>
    </row>
    <row r="23" spans="1:112" ht="56.25" hidden="1" customHeight="1" x14ac:dyDescent="0.3">
      <c r="A23" s="369">
        <f>'Приложение 2 к АРК (2)'!A22:F22</f>
        <v>13</v>
      </c>
      <c r="B23" s="369"/>
      <c r="C23" s="369"/>
      <c r="D23" s="369"/>
      <c r="E23" s="369"/>
      <c r="F23" s="369"/>
      <c r="G23" s="369" t="str">
        <f>'Приложение 2 к АРК (2)'!G22:AG22</f>
        <v>СПб, г. Зеленогорск, д. 506 Монтаж в кабельном киоске</v>
      </c>
      <c r="H23" s="369"/>
      <c r="I23" s="369"/>
      <c r="J23" s="369"/>
      <c r="K23" s="369"/>
      <c r="L23" s="369"/>
      <c r="M23" s="369"/>
      <c r="N23" s="369"/>
      <c r="O23" s="369"/>
      <c r="P23" s="369"/>
      <c r="Q23" s="369"/>
      <c r="R23" s="369"/>
      <c r="S23" s="369"/>
      <c r="T23" s="369"/>
      <c r="U23" s="369"/>
      <c r="V23" s="369"/>
      <c r="W23" s="369"/>
      <c r="X23" s="369"/>
      <c r="Y23" s="369"/>
      <c r="Z23" s="369"/>
      <c r="AA23" s="369"/>
      <c r="AB23" s="369"/>
      <c r="AC23" s="369"/>
      <c r="AD23" s="369"/>
      <c r="AE23" s="369"/>
      <c r="AF23" s="369"/>
      <c r="AG23" s="369"/>
      <c r="AH23" s="369" t="str">
        <f>'Приложение 2 к АРК (2)'!AH22:AT22</f>
        <v>Курортный РЭС</v>
      </c>
      <c r="AI23" s="369"/>
      <c r="AJ23" s="369"/>
      <c r="AK23" s="369"/>
      <c r="AL23" s="369"/>
      <c r="AM23" s="369"/>
      <c r="AN23" s="369"/>
      <c r="AO23" s="369"/>
      <c r="AP23" s="369"/>
      <c r="AQ23" s="369"/>
      <c r="AR23" s="369"/>
      <c r="AS23" s="369"/>
      <c r="AT23" s="369"/>
      <c r="AU23" s="369">
        <f>ФОРМА!D32</f>
        <v>0</v>
      </c>
      <c r="AV23" s="369"/>
      <c r="AW23" s="369"/>
      <c r="AX23" s="369"/>
      <c r="AY23" s="369"/>
      <c r="AZ23" s="369"/>
      <c r="BA23" s="369"/>
      <c r="BB23" s="369"/>
      <c r="BC23" s="369"/>
      <c r="BD23" s="369"/>
      <c r="BE23" s="369"/>
      <c r="BF23" s="369"/>
      <c r="BG23" s="369"/>
      <c r="BH23" s="369"/>
      <c r="BI23" s="369"/>
      <c r="BJ23" s="369">
        <f>ФОРМА!B32</f>
        <v>0</v>
      </c>
      <c r="BK23" s="369"/>
      <c r="BL23" s="369"/>
      <c r="BM23" s="369"/>
      <c r="BN23" s="369"/>
      <c r="BO23" s="369"/>
      <c r="BP23" s="369"/>
      <c r="BQ23" s="369"/>
      <c r="BR23" s="369"/>
      <c r="BS23" s="369"/>
      <c r="BT23" s="369"/>
      <c r="BU23" s="369"/>
      <c r="BV23" s="369"/>
      <c r="BW23" s="369"/>
      <c r="BX23" s="369"/>
      <c r="BY23" s="369"/>
      <c r="BZ23" s="369"/>
      <c r="CA23" s="369"/>
      <c r="CB23" s="369"/>
      <c r="CC23" s="369"/>
      <c r="CD23" s="369"/>
      <c r="CE23" s="369"/>
      <c r="CF23" s="369"/>
      <c r="CG23" s="369"/>
      <c r="CH23" s="369"/>
      <c r="CI23" s="369"/>
      <c r="CJ23" s="370">
        <f>ФОРМА!C32</f>
        <v>0</v>
      </c>
      <c r="CK23" s="369"/>
      <c r="CL23" s="369"/>
      <c r="CM23" s="369"/>
      <c r="CN23" s="369"/>
      <c r="CO23" s="369"/>
      <c r="CP23" s="369"/>
      <c r="CQ23" s="369"/>
      <c r="CR23" s="369"/>
      <c r="CS23" s="369"/>
      <c r="CT23" s="369"/>
      <c r="CU23" s="369"/>
      <c r="CV23" s="369"/>
      <c r="CW23" s="369"/>
      <c r="CX23" s="369"/>
      <c r="CY23" s="369"/>
      <c r="CZ23" s="369"/>
      <c r="DA23" s="369"/>
      <c r="DB23" s="369"/>
      <c r="DD23">
        <f t="shared" si="0"/>
        <v>0</v>
      </c>
    </row>
    <row r="24" spans="1:112" ht="56.25" hidden="1" customHeight="1" x14ac:dyDescent="0.3">
      <c r="A24" s="369">
        <f>'Приложение 2 к АРК (2)'!A23:F23</f>
        <v>14</v>
      </c>
      <c r="B24" s="369"/>
      <c r="C24" s="369"/>
      <c r="D24" s="369"/>
      <c r="E24" s="369"/>
      <c r="F24" s="369"/>
      <c r="G24" s="369" t="str">
        <f>'Приложение 2 к АРК (2)'!G23:AG23</f>
        <v>СПб, г. Зеленогорск, д. 506 Монтаж в кабельном киоске</v>
      </c>
      <c r="H24" s="369"/>
      <c r="I24" s="369"/>
      <c r="J24" s="369"/>
      <c r="K24" s="369"/>
      <c r="L24" s="369"/>
      <c r="M24" s="369"/>
      <c r="N24" s="369"/>
      <c r="O24" s="369"/>
      <c r="P24" s="369"/>
      <c r="Q24" s="369"/>
      <c r="R24" s="369"/>
      <c r="S24" s="369"/>
      <c r="T24" s="369"/>
      <c r="U24" s="369"/>
      <c r="V24" s="369"/>
      <c r="W24" s="369"/>
      <c r="X24" s="369"/>
      <c r="Y24" s="369"/>
      <c r="Z24" s="369"/>
      <c r="AA24" s="369"/>
      <c r="AB24" s="369"/>
      <c r="AC24" s="369"/>
      <c r="AD24" s="369"/>
      <c r="AE24" s="369"/>
      <c r="AF24" s="369"/>
      <c r="AG24" s="369"/>
      <c r="AH24" s="369" t="str">
        <f>'Приложение 2 к АРК (2)'!AH23:AT23</f>
        <v>Курортный РЭС</v>
      </c>
      <c r="AI24" s="369"/>
      <c r="AJ24" s="369"/>
      <c r="AK24" s="369"/>
      <c r="AL24" s="369"/>
      <c r="AM24" s="369"/>
      <c r="AN24" s="369"/>
      <c r="AO24" s="369"/>
      <c r="AP24" s="369"/>
      <c r="AQ24" s="369"/>
      <c r="AR24" s="369"/>
      <c r="AS24" s="369"/>
      <c r="AT24" s="369"/>
      <c r="AU24" s="369">
        <f>ФОРМА!D33</f>
        <v>0</v>
      </c>
      <c r="AV24" s="369"/>
      <c r="AW24" s="369"/>
      <c r="AX24" s="369"/>
      <c r="AY24" s="369"/>
      <c r="AZ24" s="369"/>
      <c r="BA24" s="369"/>
      <c r="BB24" s="369"/>
      <c r="BC24" s="369"/>
      <c r="BD24" s="369"/>
      <c r="BE24" s="369"/>
      <c r="BF24" s="369"/>
      <c r="BG24" s="369"/>
      <c r="BH24" s="369"/>
      <c r="BI24" s="369"/>
      <c r="BJ24" s="369">
        <f>ФОРМА!B33</f>
        <v>0</v>
      </c>
      <c r="BK24" s="369"/>
      <c r="BL24" s="369"/>
      <c r="BM24" s="369"/>
      <c r="BN24" s="369"/>
      <c r="BO24" s="369"/>
      <c r="BP24" s="369"/>
      <c r="BQ24" s="369"/>
      <c r="BR24" s="369"/>
      <c r="BS24" s="369"/>
      <c r="BT24" s="369"/>
      <c r="BU24" s="369"/>
      <c r="BV24" s="369"/>
      <c r="BW24" s="369"/>
      <c r="BX24" s="369"/>
      <c r="BY24" s="369"/>
      <c r="BZ24" s="369"/>
      <c r="CA24" s="369"/>
      <c r="CB24" s="369"/>
      <c r="CC24" s="369"/>
      <c r="CD24" s="369"/>
      <c r="CE24" s="369"/>
      <c r="CF24" s="369"/>
      <c r="CG24" s="369"/>
      <c r="CH24" s="369"/>
      <c r="CI24" s="369"/>
      <c r="CJ24" s="370">
        <f>ФОРМА!C33</f>
        <v>0</v>
      </c>
      <c r="CK24" s="369"/>
      <c r="CL24" s="369"/>
      <c r="CM24" s="369"/>
      <c r="CN24" s="369"/>
      <c r="CO24" s="369"/>
      <c r="CP24" s="369"/>
      <c r="CQ24" s="369"/>
      <c r="CR24" s="369"/>
      <c r="CS24" s="369"/>
      <c r="CT24" s="369"/>
      <c r="CU24" s="369"/>
      <c r="CV24" s="369"/>
      <c r="CW24" s="369"/>
      <c r="CX24" s="369"/>
      <c r="CY24" s="369"/>
      <c r="CZ24" s="369"/>
      <c r="DA24" s="369"/>
      <c r="DB24" s="369"/>
      <c r="DD24">
        <f t="shared" si="0"/>
        <v>0</v>
      </c>
    </row>
    <row r="25" spans="1:112" ht="56.25" hidden="1" customHeight="1" x14ac:dyDescent="0.3">
      <c r="A25" s="369">
        <f>'Приложение 2 к АРК (2)'!A24:F24</f>
        <v>15</v>
      </c>
      <c r="B25" s="369"/>
      <c r="C25" s="369"/>
      <c r="D25" s="369"/>
      <c r="E25" s="369"/>
      <c r="F25" s="369"/>
      <c r="G25" s="369" t="str">
        <f>'Приложение 2 к АРК (2)'!G24:AG24</f>
        <v>СПб, г. Зеленогорск, д. 506 Монтаж в кабельном киоске</v>
      </c>
      <c r="H25" s="369"/>
      <c r="I25" s="369"/>
      <c r="J25" s="369"/>
      <c r="K25" s="369"/>
      <c r="L25" s="369"/>
      <c r="M25" s="369"/>
      <c r="N25" s="369"/>
      <c r="O25" s="369"/>
      <c r="P25" s="369"/>
      <c r="Q25" s="369"/>
      <c r="R25" s="369"/>
      <c r="S25" s="369"/>
      <c r="T25" s="369"/>
      <c r="U25" s="369"/>
      <c r="V25" s="369"/>
      <c r="W25" s="369"/>
      <c r="X25" s="369"/>
      <c r="Y25" s="369"/>
      <c r="Z25" s="369"/>
      <c r="AA25" s="369"/>
      <c r="AB25" s="369"/>
      <c r="AC25" s="369"/>
      <c r="AD25" s="369"/>
      <c r="AE25" s="369"/>
      <c r="AF25" s="369"/>
      <c r="AG25" s="369"/>
      <c r="AH25" s="369" t="str">
        <f>'Приложение 2 к АРК (2)'!AH24:AT24</f>
        <v>Курортный РЭС</v>
      </c>
      <c r="AI25" s="369"/>
      <c r="AJ25" s="369"/>
      <c r="AK25" s="369"/>
      <c r="AL25" s="369"/>
      <c r="AM25" s="369"/>
      <c r="AN25" s="369"/>
      <c r="AO25" s="369"/>
      <c r="AP25" s="369"/>
      <c r="AQ25" s="369"/>
      <c r="AR25" s="369"/>
      <c r="AS25" s="369"/>
      <c r="AT25" s="369"/>
      <c r="AU25" s="369">
        <f>ФОРМА!D34</f>
        <v>0</v>
      </c>
      <c r="AV25" s="369"/>
      <c r="AW25" s="369"/>
      <c r="AX25" s="369"/>
      <c r="AY25" s="369"/>
      <c r="AZ25" s="369"/>
      <c r="BA25" s="369"/>
      <c r="BB25" s="369"/>
      <c r="BC25" s="369"/>
      <c r="BD25" s="369"/>
      <c r="BE25" s="369"/>
      <c r="BF25" s="369"/>
      <c r="BG25" s="369"/>
      <c r="BH25" s="369"/>
      <c r="BI25" s="369"/>
      <c r="BJ25" s="369">
        <f>ФОРМА!B34</f>
        <v>0</v>
      </c>
      <c r="BK25" s="369"/>
      <c r="BL25" s="369"/>
      <c r="BM25" s="369"/>
      <c r="BN25" s="369"/>
      <c r="BO25" s="369"/>
      <c r="BP25" s="369"/>
      <c r="BQ25" s="369"/>
      <c r="BR25" s="369"/>
      <c r="BS25" s="369"/>
      <c r="BT25" s="369"/>
      <c r="BU25" s="369"/>
      <c r="BV25" s="369"/>
      <c r="BW25" s="369"/>
      <c r="BX25" s="369"/>
      <c r="BY25" s="369"/>
      <c r="BZ25" s="369"/>
      <c r="CA25" s="369"/>
      <c r="CB25" s="369"/>
      <c r="CC25" s="369"/>
      <c r="CD25" s="369"/>
      <c r="CE25" s="369"/>
      <c r="CF25" s="369"/>
      <c r="CG25" s="369"/>
      <c r="CH25" s="369"/>
      <c r="CI25" s="369"/>
      <c r="CJ25" s="370">
        <f>ФОРМА!C34</f>
        <v>0</v>
      </c>
      <c r="CK25" s="369"/>
      <c r="CL25" s="369"/>
      <c r="CM25" s="369"/>
      <c r="CN25" s="369"/>
      <c r="CO25" s="369"/>
      <c r="CP25" s="369"/>
      <c r="CQ25" s="369"/>
      <c r="CR25" s="369"/>
      <c r="CS25" s="369"/>
      <c r="CT25" s="369"/>
      <c r="CU25" s="369"/>
      <c r="CV25" s="369"/>
      <c r="CW25" s="369"/>
      <c r="CX25" s="369"/>
      <c r="CY25" s="369"/>
      <c r="CZ25" s="369"/>
      <c r="DA25" s="369"/>
      <c r="DB25" s="369"/>
      <c r="DD25">
        <f t="shared" si="0"/>
        <v>0</v>
      </c>
    </row>
    <row r="26" spans="1:112" ht="56.25" hidden="1" customHeight="1" x14ac:dyDescent="0.3">
      <c r="A26" s="369">
        <f>'Приложение 2 к АРК (2)'!A25:F25</f>
        <v>16</v>
      </c>
      <c r="B26" s="369"/>
      <c r="C26" s="369"/>
      <c r="D26" s="369"/>
      <c r="E26" s="369"/>
      <c r="F26" s="369"/>
      <c r="G26" s="369" t="str">
        <f>'Приложение 2 к АРК (2)'!G25:AG25</f>
        <v>СПб, г. Зеленогорск, д. 506 Монтаж в кабельном киоске</v>
      </c>
      <c r="H26" s="369"/>
      <c r="I26" s="369"/>
      <c r="J26" s="369"/>
      <c r="K26" s="369"/>
      <c r="L26" s="369"/>
      <c r="M26" s="369"/>
      <c r="N26" s="369"/>
      <c r="O26" s="369"/>
      <c r="P26" s="369"/>
      <c r="Q26" s="369"/>
      <c r="R26" s="369"/>
      <c r="S26" s="369"/>
      <c r="T26" s="369"/>
      <c r="U26" s="369"/>
      <c r="V26" s="369"/>
      <c r="W26" s="369"/>
      <c r="X26" s="369"/>
      <c r="Y26" s="369"/>
      <c r="Z26" s="369"/>
      <c r="AA26" s="369"/>
      <c r="AB26" s="369"/>
      <c r="AC26" s="369"/>
      <c r="AD26" s="369"/>
      <c r="AE26" s="369"/>
      <c r="AF26" s="369"/>
      <c r="AG26" s="369"/>
      <c r="AH26" s="369" t="str">
        <f>'Приложение 2 к АРК (2)'!AH25:AT25</f>
        <v>Курортный РЭС</v>
      </c>
      <c r="AI26" s="369"/>
      <c r="AJ26" s="369"/>
      <c r="AK26" s="369"/>
      <c r="AL26" s="369"/>
      <c r="AM26" s="369"/>
      <c r="AN26" s="369"/>
      <c r="AO26" s="369"/>
      <c r="AP26" s="369"/>
      <c r="AQ26" s="369"/>
      <c r="AR26" s="369"/>
      <c r="AS26" s="369"/>
      <c r="AT26" s="369"/>
      <c r="AU26" s="369">
        <f>ФОРМА!D35</f>
        <v>0</v>
      </c>
      <c r="AV26" s="369"/>
      <c r="AW26" s="369"/>
      <c r="AX26" s="369"/>
      <c r="AY26" s="369"/>
      <c r="AZ26" s="369"/>
      <c r="BA26" s="369"/>
      <c r="BB26" s="369"/>
      <c r="BC26" s="369"/>
      <c r="BD26" s="369"/>
      <c r="BE26" s="369"/>
      <c r="BF26" s="369"/>
      <c r="BG26" s="369"/>
      <c r="BH26" s="369"/>
      <c r="BI26" s="369"/>
      <c r="BJ26" s="369">
        <f>ФОРМА!B35</f>
        <v>0</v>
      </c>
      <c r="BK26" s="369"/>
      <c r="BL26" s="369"/>
      <c r="BM26" s="369"/>
      <c r="BN26" s="369"/>
      <c r="BO26" s="369"/>
      <c r="BP26" s="369"/>
      <c r="BQ26" s="369"/>
      <c r="BR26" s="369"/>
      <c r="BS26" s="369"/>
      <c r="BT26" s="369"/>
      <c r="BU26" s="369"/>
      <c r="BV26" s="369"/>
      <c r="BW26" s="369"/>
      <c r="BX26" s="369"/>
      <c r="BY26" s="369"/>
      <c r="BZ26" s="369"/>
      <c r="CA26" s="369"/>
      <c r="CB26" s="369"/>
      <c r="CC26" s="369"/>
      <c r="CD26" s="369"/>
      <c r="CE26" s="369"/>
      <c r="CF26" s="369"/>
      <c r="CG26" s="369"/>
      <c r="CH26" s="369"/>
      <c r="CI26" s="369"/>
      <c r="CJ26" s="370">
        <f>ФОРМА!C35</f>
        <v>0</v>
      </c>
      <c r="CK26" s="369"/>
      <c r="CL26" s="369"/>
      <c r="CM26" s="369"/>
      <c r="CN26" s="369"/>
      <c r="CO26" s="369"/>
      <c r="CP26" s="369"/>
      <c r="CQ26" s="369"/>
      <c r="CR26" s="369"/>
      <c r="CS26" s="369"/>
      <c r="CT26" s="369"/>
      <c r="CU26" s="369"/>
      <c r="CV26" s="369"/>
      <c r="CW26" s="369"/>
      <c r="CX26" s="369"/>
      <c r="CY26" s="369"/>
      <c r="CZ26" s="369"/>
      <c r="DA26" s="369"/>
      <c r="DB26" s="369"/>
      <c r="DD26">
        <f t="shared" si="0"/>
        <v>0</v>
      </c>
    </row>
    <row r="27" spans="1:112" ht="56.25" hidden="1" customHeight="1" x14ac:dyDescent="0.3">
      <c r="A27" s="369">
        <f>'Приложение 2 к АРК (2)'!A26:F26</f>
        <v>17</v>
      </c>
      <c r="B27" s="369"/>
      <c r="C27" s="369"/>
      <c r="D27" s="369"/>
      <c r="E27" s="369"/>
      <c r="F27" s="369"/>
      <c r="G27" s="369" t="str">
        <f>'Приложение 2 к АРК (2)'!G26:AG26</f>
        <v>СПб, г. Зеленогорск, д. 506 Монтаж в кабельном киоске</v>
      </c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369"/>
      <c r="AG27" s="369"/>
      <c r="AH27" s="369" t="str">
        <f>'Приложение 2 к АРК (2)'!AH26:AT26</f>
        <v>Курортный РЭС</v>
      </c>
      <c r="AI27" s="369"/>
      <c r="AJ27" s="369"/>
      <c r="AK27" s="369"/>
      <c r="AL27" s="369"/>
      <c r="AM27" s="369"/>
      <c r="AN27" s="369"/>
      <c r="AO27" s="369"/>
      <c r="AP27" s="369"/>
      <c r="AQ27" s="369"/>
      <c r="AR27" s="369"/>
      <c r="AS27" s="369"/>
      <c r="AT27" s="369"/>
      <c r="AU27" s="369">
        <f>ФОРМА!D36</f>
        <v>0</v>
      </c>
      <c r="AV27" s="369"/>
      <c r="AW27" s="369"/>
      <c r="AX27" s="369"/>
      <c r="AY27" s="369"/>
      <c r="AZ27" s="369"/>
      <c r="BA27" s="369"/>
      <c r="BB27" s="369"/>
      <c r="BC27" s="369"/>
      <c r="BD27" s="369"/>
      <c r="BE27" s="369"/>
      <c r="BF27" s="369"/>
      <c r="BG27" s="369"/>
      <c r="BH27" s="369"/>
      <c r="BI27" s="369"/>
      <c r="BJ27" s="369">
        <f>ФОРМА!B36</f>
        <v>0</v>
      </c>
      <c r="BK27" s="369"/>
      <c r="BL27" s="369"/>
      <c r="BM27" s="369"/>
      <c r="BN27" s="369"/>
      <c r="BO27" s="369"/>
      <c r="BP27" s="369"/>
      <c r="BQ27" s="369"/>
      <c r="BR27" s="369"/>
      <c r="BS27" s="369"/>
      <c r="BT27" s="369"/>
      <c r="BU27" s="369"/>
      <c r="BV27" s="369"/>
      <c r="BW27" s="369"/>
      <c r="BX27" s="369"/>
      <c r="BY27" s="369"/>
      <c r="BZ27" s="369"/>
      <c r="CA27" s="369"/>
      <c r="CB27" s="369"/>
      <c r="CC27" s="369"/>
      <c r="CD27" s="369"/>
      <c r="CE27" s="369"/>
      <c r="CF27" s="369"/>
      <c r="CG27" s="369"/>
      <c r="CH27" s="369"/>
      <c r="CI27" s="369"/>
      <c r="CJ27" s="370">
        <f>ФОРМА!C36</f>
        <v>0</v>
      </c>
      <c r="CK27" s="369"/>
      <c r="CL27" s="369"/>
      <c r="CM27" s="369"/>
      <c r="CN27" s="369"/>
      <c r="CO27" s="369"/>
      <c r="CP27" s="369"/>
      <c r="CQ27" s="369"/>
      <c r="CR27" s="369"/>
      <c r="CS27" s="369"/>
      <c r="CT27" s="369"/>
      <c r="CU27" s="369"/>
      <c r="CV27" s="369"/>
      <c r="CW27" s="369"/>
      <c r="CX27" s="369"/>
      <c r="CY27" s="369"/>
      <c r="CZ27" s="369"/>
      <c r="DA27" s="369"/>
      <c r="DB27" s="369"/>
      <c r="DD27">
        <f t="shared" si="0"/>
        <v>0</v>
      </c>
    </row>
    <row r="28" spans="1:112" ht="56.25" hidden="1" customHeight="1" x14ac:dyDescent="0.3">
      <c r="A28" s="369">
        <f>'Приложение 2 к АРК (2)'!A27:F27</f>
        <v>18</v>
      </c>
      <c r="B28" s="369"/>
      <c r="C28" s="369"/>
      <c r="D28" s="369"/>
      <c r="E28" s="369"/>
      <c r="F28" s="369"/>
      <c r="G28" s="369" t="str">
        <f>'Приложение 2 к АРК (2)'!G27:AG27</f>
        <v>СПб, г. Зеленогорск, д. 506 Монтаж в кабельном киоске</v>
      </c>
      <c r="H28" s="369"/>
      <c r="I28" s="369"/>
      <c r="J28" s="369"/>
      <c r="K28" s="369"/>
      <c r="L28" s="369"/>
      <c r="M28" s="369"/>
      <c r="N28" s="369"/>
      <c r="O28" s="369"/>
      <c r="P28" s="369"/>
      <c r="Q28" s="369"/>
      <c r="R28" s="369"/>
      <c r="S28" s="369"/>
      <c r="T28" s="369"/>
      <c r="U28" s="369"/>
      <c r="V28" s="369"/>
      <c r="W28" s="369"/>
      <c r="X28" s="369"/>
      <c r="Y28" s="369"/>
      <c r="Z28" s="369"/>
      <c r="AA28" s="369"/>
      <c r="AB28" s="369"/>
      <c r="AC28" s="369"/>
      <c r="AD28" s="369"/>
      <c r="AE28" s="369"/>
      <c r="AF28" s="369"/>
      <c r="AG28" s="369"/>
      <c r="AH28" s="369" t="str">
        <f>'Приложение 2 к АРК (2)'!AH27:AT27</f>
        <v>Курортный РЭС</v>
      </c>
      <c r="AI28" s="369"/>
      <c r="AJ28" s="369"/>
      <c r="AK28" s="369"/>
      <c r="AL28" s="369"/>
      <c r="AM28" s="369"/>
      <c r="AN28" s="369"/>
      <c r="AO28" s="369"/>
      <c r="AP28" s="369"/>
      <c r="AQ28" s="369"/>
      <c r="AR28" s="369"/>
      <c r="AS28" s="369"/>
      <c r="AT28" s="369"/>
      <c r="AU28" s="369">
        <f>ФОРМА!D37</f>
        <v>0</v>
      </c>
      <c r="AV28" s="369"/>
      <c r="AW28" s="369"/>
      <c r="AX28" s="369"/>
      <c r="AY28" s="369"/>
      <c r="AZ28" s="369"/>
      <c r="BA28" s="369"/>
      <c r="BB28" s="369"/>
      <c r="BC28" s="369"/>
      <c r="BD28" s="369"/>
      <c r="BE28" s="369"/>
      <c r="BF28" s="369"/>
      <c r="BG28" s="369"/>
      <c r="BH28" s="369"/>
      <c r="BI28" s="369"/>
      <c r="BJ28" s="369">
        <f>ФОРМА!B37</f>
        <v>0</v>
      </c>
      <c r="BK28" s="369"/>
      <c r="BL28" s="369"/>
      <c r="BM28" s="369"/>
      <c r="BN28" s="369"/>
      <c r="BO28" s="369"/>
      <c r="BP28" s="369"/>
      <c r="BQ28" s="369"/>
      <c r="BR28" s="369"/>
      <c r="BS28" s="369"/>
      <c r="BT28" s="369"/>
      <c r="BU28" s="369"/>
      <c r="BV28" s="369"/>
      <c r="BW28" s="369"/>
      <c r="BX28" s="369"/>
      <c r="BY28" s="369"/>
      <c r="BZ28" s="369"/>
      <c r="CA28" s="369"/>
      <c r="CB28" s="369"/>
      <c r="CC28" s="369"/>
      <c r="CD28" s="369"/>
      <c r="CE28" s="369"/>
      <c r="CF28" s="369"/>
      <c r="CG28" s="369"/>
      <c r="CH28" s="369"/>
      <c r="CI28" s="369"/>
      <c r="CJ28" s="370">
        <f>ФОРМА!C37</f>
        <v>0</v>
      </c>
      <c r="CK28" s="369"/>
      <c r="CL28" s="369"/>
      <c r="CM28" s="369"/>
      <c r="CN28" s="369"/>
      <c r="CO28" s="369"/>
      <c r="CP28" s="369"/>
      <c r="CQ28" s="369"/>
      <c r="CR28" s="369"/>
      <c r="CS28" s="369"/>
      <c r="CT28" s="369"/>
      <c r="CU28" s="369"/>
      <c r="CV28" s="369"/>
      <c r="CW28" s="369"/>
      <c r="CX28" s="369"/>
      <c r="CY28" s="369"/>
      <c r="CZ28" s="369"/>
      <c r="DA28" s="369"/>
      <c r="DB28" s="369"/>
      <c r="DD28">
        <f t="shared" si="0"/>
        <v>0</v>
      </c>
    </row>
    <row r="29" spans="1:112" ht="56.25" hidden="1" customHeight="1" x14ac:dyDescent="0.3">
      <c r="A29" s="369">
        <f>'Приложение 2 к АРК (2)'!A28:F28</f>
        <v>19</v>
      </c>
      <c r="B29" s="369"/>
      <c r="C29" s="369"/>
      <c r="D29" s="369"/>
      <c r="E29" s="369"/>
      <c r="F29" s="369"/>
      <c r="G29" s="369" t="str">
        <f>'Приложение 2 к АРК (2)'!G28:AG28</f>
        <v>СПб, г. Зеленогорск, д. 506 Монтаж в кабельном киоске</v>
      </c>
      <c r="H29" s="369"/>
      <c r="I29" s="369"/>
      <c r="J29" s="369"/>
      <c r="K29" s="369"/>
      <c r="L29" s="369"/>
      <c r="M29" s="369"/>
      <c r="N29" s="369"/>
      <c r="O29" s="369"/>
      <c r="P29" s="369"/>
      <c r="Q29" s="369"/>
      <c r="R29" s="369"/>
      <c r="S29" s="369"/>
      <c r="T29" s="369"/>
      <c r="U29" s="369"/>
      <c r="V29" s="369"/>
      <c r="W29" s="369"/>
      <c r="X29" s="369"/>
      <c r="Y29" s="369"/>
      <c r="Z29" s="369"/>
      <c r="AA29" s="369"/>
      <c r="AB29" s="369"/>
      <c r="AC29" s="369"/>
      <c r="AD29" s="369"/>
      <c r="AE29" s="369"/>
      <c r="AF29" s="369"/>
      <c r="AG29" s="369"/>
      <c r="AH29" s="369" t="str">
        <f>'Приложение 2 к АРК (2)'!AH28:AT28</f>
        <v>Курортный РЭС</v>
      </c>
      <c r="AI29" s="369"/>
      <c r="AJ29" s="369"/>
      <c r="AK29" s="369"/>
      <c r="AL29" s="369"/>
      <c r="AM29" s="369"/>
      <c r="AN29" s="369"/>
      <c r="AO29" s="369"/>
      <c r="AP29" s="369"/>
      <c r="AQ29" s="369"/>
      <c r="AR29" s="369"/>
      <c r="AS29" s="369"/>
      <c r="AT29" s="369"/>
      <c r="AU29" s="369">
        <f>ФОРМА!D38</f>
        <v>0</v>
      </c>
      <c r="AV29" s="369"/>
      <c r="AW29" s="369"/>
      <c r="AX29" s="369"/>
      <c r="AY29" s="369"/>
      <c r="AZ29" s="369"/>
      <c r="BA29" s="369"/>
      <c r="BB29" s="369"/>
      <c r="BC29" s="369"/>
      <c r="BD29" s="369"/>
      <c r="BE29" s="369"/>
      <c r="BF29" s="369"/>
      <c r="BG29" s="369"/>
      <c r="BH29" s="369"/>
      <c r="BI29" s="369"/>
      <c r="BJ29" s="369">
        <f>ФОРМА!B38</f>
        <v>0</v>
      </c>
      <c r="BK29" s="369"/>
      <c r="BL29" s="369"/>
      <c r="BM29" s="369"/>
      <c r="BN29" s="369"/>
      <c r="BO29" s="369"/>
      <c r="BP29" s="369"/>
      <c r="BQ29" s="369"/>
      <c r="BR29" s="369"/>
      <c r="BS29" s="369"/>
      <c r="BT29" s="369"/>
      <c r="BU29" s="369"/>
      <c r="BV29" s="369"/>
      <c r="BW29" s="369"/>
      <c r="BX29" s="369"/>
      <c r="BY29" s="369"/>
      <c r="BZ29" s="369"/>
      <c r="CA29" s="369"/>
      <c r="CB29" s="369"/>
      <c r="CC29" s="369"/>
      <c r="CD29" s="369"/>
      <c r="CE29" s="369"/>
      <c r="CF29" s="369"/>
      <c r="CG29" s="369"/>
      <c r="CH29" s="369"/>
      <c r="CI29" s="369"/>
      <c r="CJ29" s="370">
        <f>ФОРМА!C38</f>
        <v>0</v>
      </c>
      <c r="CK29" s="369"/>
      <c r="CL29" s="369"/>
      <c r="CM29" s="369"/>
      <c r="CN29" s="369"/>
      <c r="CO29" s="369"/>
      <c r="CP29" s="369"/>
      <c r="CQ29" s="369"/>
      <c r="CR29" s="369"/>
      <c r="CS29" s="369"/>
      <c r="CT29" s="369"/>
      <c r="CU29" s="369"/>
      <c r="CV29" s="369"/>
      <c r="CW29" s="369"/>
      <c r="CX29" s="369"/>
      <c r="CY29" s="369"/>
      <c r="CZ29" s="369"/>
      <c r="DA29" s="369"/>
      <c r="DB29" s="369"/>
      <c r="DD29">
        <f t="shared" si="0"/>
        <v>0</v>
      </c>
    </row>
    <row r="30" spans="1:112" ht="56.25" hidden="1" customHeight="1" x14ac:dyDescent="0.3">
      <c r="A30" s="369">
        <f>'Приложение 2 к АРК (2)'!A29:F29</f>
        <v>20</v>
      </c>
      <c r="B30" s="369"/>
      <c r="C30" s="369"/>
      <c r="D30" s="369"/>
      <c r="E30" s="369"/>
      <c r="F30" s="369"/>
      <c r="G30" s="369" t="str">
        <f>'Приложение 2 к АРК (2)'!G29:AG29</f>
        <v>СПб, г. Зеленогорск, д. 506 Монтаж в кабельном киоске</v>
      </c>
      <c r="H30" s="369"/>
      <c r="I30" s="369"/>
      <c r="J30" s="369"/>
      <c r="K30" s="369"/>
      <c r="L30" s="369"/>
      <c r="M30" s="369"/>
      <c r="N30" s="369"/>
      <c r="O30" s="369"/>
      <c r="P30" s="369"/>
      <c r="Q30" s="369"/>
      <c r="R30" s="369"/>
      <c r="S30" s="369"/>
      <c r="T30" s="369"/>
      <c r="U30" s="369"/>
      <c r="V30" s="369"/>
      <c r="W30" s="369"/>
      <c r="X30" s="369"/>
      <c r="Y30" s="369"/>
      <c r="Z30" s="369"/>
      <c r="AA30" s="369"/>
      <c r="AB30" s="369"/>
      <c r="AC30" s="369"/>
      <c r="AD30" s="369"/>
      <c r="AE30" s="369"/>
      <c r="AF30" s="369"/>
      <c r="AG30" s="369"/>
      <c r="AH30" s="369" t="str">
        <f>'Приложение 2 к АРК (2)'!AH29:AT29</f>
        <v>Курортный РЭС</v>
      </c>
      <c r="AI30" s="369"/>
      <c r="AJ30" s="369"/>
      <c r="AK30" s="369"/>
      <c r="AL30" s="369"/>
      <c r="AM30" s="369"/>
      <c r="AN30" s="369"/>
      <c r="AO30" s="369"/>
      <c r="AP30" s="369"/>
      <c r="AQ30" s="369"/>
      <c r="AR30" s="369"/>
      <c r="AS30" s="369"/>
      <c r="AT30" s="369"/>
      <c r="AU30" s="369">
        <f>ФОРМА!D39</f>
        <v>0</v>
      </c>
      <c r="AV30" s="369"/>
      <c r="AW30" s="369"/>
      <c r="AX30" s="369"/>
      <c r="AY30" s="369"/>
      <c r="AZ30" s="369"/>
      <c r="BA30" s="369"/>
      <c r="BB30" s="369"/>
      <c r="BC30" s="369"/>
      <c r="BD30" s="369"/>
      <c r="BE30" s="369"/>
      <c r="BF30" s="369"/>
      <c r="BG30" s="369"/>
      <c r="BH30" s="369"/>
      <c r="BI30" s="369"/>
      <c r="BJ30" s="369">
        <f>ФОРМА!B39</f>
        <v>0</v>
      </c>
      <c r="BK30" s="369"/>
      <c r="BL30" s="369"/>
      <c r="BM30" s="369"/>
      <c r="BN30" s="369"/>
      <c r="BO30" s="369"/>
      <c r="BP30" s="369"/>
      <c r="BQ30" s="369"/>
      <c r="BR30" s="369"/>
      <c r="BS30" s="369"/>
      <c r="BT30" s="369"/>
      <c r="BU30" s="369"/>
      <c r="BV30" s="369"/>
      <c r="BW30" s="369"/>
      <c r="BX30" s="369"/>
      <c r="BY30" s="369"/>
      <c r="BZ30" s="369"/>
      <c r="CA30" s="369"/>
      <c r="CB30" s="369"/>
      <c r="CC30" s="369"/>
      <c r="CD30" s="369"/>
      <c r="CE30" s="369"/>
      <c r="CF30" s="369"/>
      <c r="CG30" s="369"/>
      <c r="CH30" s="369"/>
      <c r="CI30" s="369"/>
      <c r="CJ30" s="370">
        <f>ФОРМА!C39</f>
        <v>0</v>
      </c>
      <c r="CK30" s="369"/>
      <c r="CL30" s="369"/>
      <c r="CM30" s="369"/>
      <c r="CN30" s="369"/>
      <c r="CO30" s="369"/>
      <c r="CP30" s="369"/>
      <c r="CQ30" s="369"/>
      <c r="CR30" s="369"/>
      <c r="CS30" s="369"/>
      <c r="CT30" s="369"/>
      <c r="CU30" s="369"/>
      <c r="CV30" s="369"/>
      <c r="CW30" s="369"/>
      <c r="CX30" s="369"/>
      <c r="CY30" s="369"/>
      <c r="CZ30" s="369"/>
      <c r="DA30" s="369"/>
      <c r="DB30" s="369"/>
      <c r="DD30">
        <f t="shared" si="0"/>
        <v>0</v>
      </c>
    </row>
    <row r="31" spans="1:112" ht="56.25" hidden="1" customHeight="1" x14ac:dyDescent="0.3">
      <c r="A31" s="369">
        <f>'Приложение 2 к АРК (2)'!A30:F30</f>
        <v>21</v>
      </c>
      <c r="B31" s="369"/>
      <c r="C31" s="369"/>
      <c r="D31" s="369"/>
      <c r="E31" s="369"/>
      <c r="F31" s="369"/>
      <c r="G31" s="369" t="str">
        <f>'Приложение 2 к АРК (2)'!G30:AG30</f>
        <v>СПб, г. Зеленогорск, д. 506 Монтаж в кабельном киоске</v>
      </c>
      <c r="H31" s="369"/>
      <c r="I31" s="369"/>
      <c r="J31" s="369"/>
      <c r="K31" s="369"/>
      <c r="L31" s="369"/>
      <c r="M31" s="369"/>
      <c r="N31" s="369"/>
      <c r="O31" s="369"/>
      <c r="P31" s="369"/>
      <c r="Q31" s="369"/>
      <c r="R31" s="369"/>
      <c r="S31" s="369"/>
      <c r="T31" s="369"/>
      <c r="U31" s="369"/>
      <c r="V31" s="369"/>
      <c r="W31" s="369"/>
      <c r="X31" s="369"/>
      <c r="Y31" s="369"/>
      <c r="Z31" s="369"/>
      <c r="AA31" s="369"/>
      <c r="AB31" s="369"/>
      <c r="AC31" s="369"/>
      <c r="AD31" s="369"/>
      <c r="AE31" s="369"/>
      <c r="AF31" s="369"/>
      <c r="AG31" s="369"/>
      <c r="AH31" s="369" t="str">
        <f>'Приложение 2 к АРК (2)'!AH30:AT30</f>
        <v>Курортный РЭС</v>
      </c>
      <c r="AI31" s="369"/>
      <c r="AJ31" s="369"/>
      <c r="AK31" s="369"/>
      <c r="AL31" s="369"/>
      <c r="AM31" s="369"/>
      <c r="AN31" s="369"/>
      <c r="AO31" s="369"/>
      <c r="AP31" s="369"/>
      <c r="AQ31" s="369"/>
      <c r="AR31" s="369"/>
      <c r="AS31" s="369"/>
      <c r="AT31" s="369"/>
      <c r="AU31" s="369">
        <f>ФОРМА!D40</f>
        <v>0</v>
      </c>
      <c r="AV31" s="369"/>
      <c r="AW31" s="369"/>
      <c r="AX31" s="369"/>
      <c r="AY31" s="369"/>
      <c r="AZ31" s="369"/>
      <c r="BA31" s="369"/>
      <c r="BB31" s="369"/>
      <c r="BC31" s="369"/>
      <c r="BD31" s="369"/>
      <c r="BE31" s="369"/>
      <c r="BF31" s="369"/>
      <c r="BG31" s="369"/>
      <c r="BH31" s="369"/>
      <c r="BI31" s="369"/>
      <c r="BJ31" s="369">
        <f>ФОРМА!B40</f>
        <v>0</v>
      </c>
      <c r="BK31" s="369"/>
      <c r="BL31" s="369"/>
      <c r="BM31" s="369"/>
      <c r="BN31" s="369"/>
      <c r="BO31" s="369"/>
      <c r="BP31" s="369"/>
      <c r="BQ31" s="369"/>
      <c r="BR31" s="369"/>
      <c r="BS31" s="369"/>
      <c r="BT31" s="369"/>
      <c r="BU31" s="369"/>
      <c r="BV31" s="369"/>
      <c r="BW31" s="369"/>
      <c r="BX31" s="369"/>
      <c r="BY31" s="369"/>
      <c r="BZ31" s="369"/>
      <c r="CA31" s="369"/>
      <c r="CB31" s="369"/>
      <c r="CC31" s="369"/>
      <c r="CD31" s="369"/>
      <c r="CE31" s="369"/>
      <c r="CF31" s="369"/>
      <c r="CG31" s="369"/>
      <c r="CH31" s="369"/>
      <c r="CI31" s="369"/>
      <c r="CJ31" s="370">
        <f>ФОРМА!C40</f>
        <v>0</v>
      </c>
      <c r="CK31" s="369"/>
      <c r="CL31" s="369"/>
      <c r="CM31" s="369"/>
      <c r="CN31" s="369"/>
      <c r="CO31" s="369"/>
      <c r="CP31" s="369"/>
      <c r="CQ31" s="369"/>
      <c r="CR31" s="369"/>
      <c r="CS31" s="369"/>
      <c r="CT31" s="369"/>
      <c r="CU31" s="369"/>
      <c r="CV31" s="369"/>
      <c r="CW31" s="369"/>
      <c r="CX31" s="369"/>
      <c r="CY31" s="369"/>
      <c r="CZ31" s="369"/>
      <c r="DA31" s="369"/>
      <c r="DB31" s="369"/>
      <c r="DD31">
        <f t="shared" si="0"/>
        <v>0</v>
      </c>
    </row>
    <row r="32" spans="1:112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H32" s="70"/>
    </row>
    <row r="33" spans="1:11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H33" s="70"/>
    </row>
    <row r="34" spans="1:112" ht="21" customHeight="1" x14ac:dyDescent="0.3">
      <c r="A34" s="313" t="s">
        <v>38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13"/>
      <c r="Y34" s="313"/>
      <c r="Z34" s="313"/>
      <c r="AA34" s="313"/>
      <c r="AB34" s="313"/>
      <c r="AC34" s="313"/>
      <c r="AD34" s="313"/>
      <c r="AE34" s="313"/>
      <c r="AF34" s="313"/>
      <c r="AG34" s="313"/>
      <c r="AH34" s="313"/>
      <c r="AI34" s="313"/>
      <c r="AJ34" s="313"/>
      <c r="AK34" s="313"/>
      <c r="AL34" s="313"/>
      <c r="AM34" s="313"/>
      <c r="AN34" s="313"/>
      <c r="AO34" s="313"/>
      <c r="AP34" s="313"/>
      <c r="AQ34" s="313"/>
      <c r="AR34" s="313"/>
      <c r="AS34" s="313"/>
      <c r="AT34" s="313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313" t="s">
        <v>9</v>
      </c>
      <c r="BJ34" s="313"/>
      <c r="BK34" s="313"/>
      <c r="BL34" s="313"/>
      <c r="BM34" s="313"/>
      <c r="BN34" s="313"/>
      <c r="BO34" s="313"/>
      <c r="BP34" s="313"/>
      <c r="BQ34" s="313"/>
      <c r="BR34" s="313"/>
      <c r="BS34" s="313"/>
      <c r="BT34" s="313"/>
      <c r="BU34" s="313"/>
      <c r="BV34" s="313"/>
      <c r="BW34" s="313"/>
      <c r="BX34" s="313"/>
      <c r="BY34" s="313"/>
      <c r="BZ34" s="313"/>
      <c r="CA34" s="313"/>
      <c r="CB34" s="313"/>
      <c r="CC34" s="313"/>
      <c r="CD34" s="313"/>
      <c r="CE34" s="313"/>
      <c r="CF34" s="313"/>
      <c r="CG34" s="313"/>
      <c r="CH34" s="313"/>
      <c r="CI34" s="313"/>
      <c r="CJ34" s="313"/>
      <c r="CK34" s="313"/>
      <c r="CL34" s="313"/>
      <c r="CM34" s="313"/>
      <c r="CN34" s="313"/>
      <c r="CO34" s="313"/>
      <c r="CP34" s="313"/>
      <c r="CQ34" s="313"/>
      <c r="CR34" s="313"/>
      <c r="CS34" s="313"/>
      <c r="CT34" s="313"/>
      <c r="CU34" s="313"/>
      <c r="CV34" s="313"/>
      <c r="CW34" s="313"/>
      <c r="CX34" s="313"/>
      <c r="CY34" s="313"/>
      <c r="CZ34" s="313"/>
      <c r="DA34" s="313"/>
      <c r="DB34" s="313"/>
      <c r="DH34" s="70"/>
    </row>
    <row r="35" spans="1:112" ht="15.6" x14ac:dyDescent="0.3">
      <c r="A35" s="140" t="s">
        <v>251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40" t="s">
        <v>253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H35" s="70"/>
    </row>
    <row r="36" spans="1:112" ht="15.6" x14ac:dyDescent="0.3">
      <c r="A36" s="140" t="s">
        <v>252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H36" s="70"/>
    </row>
    <row r="37" spans="1:1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H37" s="70"/>
    </row>
    <row r="38" spans="1:112" ht="60.75" customHeight="1" x14ac:dyDescent="0.3">
      <c r="A38" s="200" t="str">
        <f>ПОДПИСИ!B8</f>
        <v>Производитель работ ООО «Энергострим»</v>
      </c>
      <c r="B38" s="200"/>
      <c r="C38" s="200"/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200" t="str">
        <f>ПОДПИСИ!B5</f>
        <v>Начальник службы реализации услуг и учета электроэнергии филиала  ПАО «Россети Ленэнерго» «Северные электрические сети»</v>
      </c>
      <c r="BJ38" s="200"/>
      <c r="BK38" s="200"/>
      <c r="BL38" s="200"/>
      <c r="BM38" s="200"/>
      <c r="BN38" s="200"/>
      <c r="BO38" s="200"/>
      <c r="BP38" s="200"/>
      <c r="BQ38" s="200"/>
      <c r="BR38" s="200"/>
      <c r="BS38" s="200"/>
      <c r="BT38" s="200"/>
      <c r="BU38" s="200"/>
      <c r="BV38" s="200"/>
      <c r="BW38" s="200"/>
      <c r="BX38" s="200"/>
      <c r="BY38" s="200"/>
      <c r="BZ38" s="200"/>
      <c r="CA38" s="200"/>
      <c r="CB38" s="200"/>
      <c r="CC38" s="200"/>
      <c r="CD38" s="200"/>
      <c r="CE38" s="200"/>
      <c r="CF38" s="200"/>
      <c r="CG38" s="200"/>
      <c r="CH38" s="200"/>
      <c r="CI38" s="200"/>
      <c r="CJ38" s="200"/>
      <c r="CK38" s="200"/>
      <c r="CL38" s="200"/>
      <c r="CM38" s="200"/>
      <c r="CN38" s="200"/>
      <c r="CO38" s="200"/>
      <c r="CP38" s="200"/>
      <c r="CQ38" s="200"/>
      <c r="CR38" s="200"/>
      <c r="CS38" s="200"/>
      <c r="CT38" s="200"/>
      <c r="CU38" s="200"/>
      <c r="CV38" s="200"/>
      <c r="CW38" s="200"/>
      <c r="CX38" s="200"/>
      <c r="CY38" s="200"/>
      <c r="CZ38" s="200"/>
      <c r="DA38" s="200"/>
      <c r="DB38" s="200"/>
      <c r="DH38" s="70"/>
    </row>
    <row r="39" spans="1:112" ht="45" customHeight="1" x14ac:dyDescent="0.3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9"/>
      <c r="X39" s="9"/>
      <c r="Y39" s="9"/>
      <c r="Z39" s="199" t="str">
        <f>ПОДПИСИ!D8</f>
        <v xml:space="preserve">А.В. Курбатов </v>
      </c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198"/>
      <c r="BJ39" s="198"/>
      <c r="BK39" s="198"/>
      <c r="BL39" s="198"/>
      <c r="BM39" s="198"/>
      <c r="BN39" s="198"/>
      <c r="BO39" s="198"/>
      <c r="BP39" s="198"/>
      <c r="BQ39" s="198"/>
      <c r="BR39" s="198"/>
      <c r="BS39" s="198"/>
      <c r="BT39" s="198"/>
      <c r="BU39" s="198"/>
      <c r="BV39" s="198"/>
      <c r="BW39" s="198"/>
      <c r="BX39" s="198"/>
      <c r="BY39" s="198"/>
      <c r="BZ39" s="198"/>
      <c r="CA39" s="198"/>
      <c r="CB39" s="198"/>
      <c r="CC39" s="198"/>
      <c r="CD39" s="198"/>
      <c r="CE39" s="9"/>
      <c r="CF39" s="9"/>
      <c r="CG39" s="9"/>
      <c r="CH39" s="199" t="str">
        <f>ПОДПИСИ!D5</f>
        <v>С.А. Куропаткин</v>
      </c>
      <c r="CI39" s="199"/>
      <c r="CJ39" s="199"/>
      <c r="CK39" s="199"/>
      <c r="CL39" s="199"/>
      <c r="CM39" s="199"/>
      <c r="CN39" s="199"/>
      <c r="CO39" s="199"/>
      <c r="CP39" s="199"/>
      <c r="CQ39" s="199"/>
      <c r="CR39" s="199"/>
      <c r="CS39" s="199"/>
      <c r="CT39" s="199"/>
      <c r="CU39" s="199"/>
      <c r="CV39" s="199"/>
      <c r="CW39" s="199"/>
      <c r="CX39" s="199"/>
      <c r="CY39" s="199"/>
      <c r="CZ39" s="199"/>
      <c r="DA39" s="199"/>
      <c r="DB39" s="199"/>
      <c r="DH39" s="70"/>
    </row>
    <row r="40" spans="1:112" ht="14.4" customHeight="1" x14ac:dyDescent="0.3">
      <c r="A40" s="189" t="s">
        <v>7</v>
      </c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189" t="s">
        <v>7</v>
      </c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  <c r="BY40" s="189"/>
      <c r="BZ40" s="189"/>
      <c r="CA40" s="189"/>
      <c r="CB40" s="189"/>
      <c r="CC40" s="189"/>
      <c r="CD40" s="189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H40" s="70"/>
    </row>
    <row r="41" spans="1:112" ht="1.5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H41" s="70"/>
    </row>
    <row r="42" spans="1:112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 t="s">
        <v>44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 t="s">
        <v>44</v>
      </c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H42" s="70"/>
    </row>
  </sheetData>
  <autoFilter ref="DD9:DD31" xr:uid="{00000000-0001-0000-1700-000000000000}">
    <filterColumn colId="0">
      <filters blank="1">
        <filter val="1"/>
      </filters>
    </filterColumn>
  </autoFilter>
  <mergeCells count="152">
    <mergeCell ref="DD9:DD10"/>
    <mergeCell ref="CJ30:DB30"/>
    <mergeCell ref="A31:F31"/>
    <mergeCell ref="G31:AG31"/>
    <mergeCell ref="AH31:AT31"/>
    <mergeCell ref="AU31:BI31"/>
    <mergeCell ref="BJ31:CI31"/>
    <mergeCell ref="CJ31:DB31"/>
    <mergeCell ref="A30:F30"/>
    <mergeCell ref="G30:AG30"/>
    <mergeCell ref="AH30:AT30"/>
    <mergeCell ref="AU30:BI30"/>
    <mergeCell ref="BJ30:CI30"/>
    <mergeCell ref="CJ28:DB28"/>
    <mergeCell ref="A29:F29"/>
    <mergeCell ref="G29:AG29"/>
    <mergeCell ref="AH29:AT29"/>
    <mergeCell ref="AU29:BI29"/>
    <mergeCell ref="BJ29:CI29"/>
    <mergeCell ref="CJ29:DB29"/>
    <mergeCell ref="A28:F28"/>
    <mergeCell ref="G28:AG28"/>
    <mergeCell ref="AH28:AT28"/>
    <mergeCell ref="AU28:BI28"/>
    <mergeCell ref="BJ28:CI28"/>
    <mergeCell ref="CJ26:DB26"/>
    <mergeCell ref="A27:F27"/>
    <mergeCell ref="G27:AG27"/>
    <mergeCell ref="AH27:AT27"/>
    <mergeCell ref="AU27:BI27"/>
    <mergeCell ref="BJ27:CI27"/>
    <mergeCell ref="CJ27:DB27"/>
    <mergeCell ref="A26:F26"/>
    <mergeCell ref="G26:AG26"/>
    <mergeCell ref="AH26:AT26"/>
    <mergeCell ref="AU26:BI26"/>
    <mergeCell ref="BJ26:CI26"/>
    <mergeCell ref="CJ24:DB24"/>
    <mergeCell ref="A25:F25"/>
    <mergeCell ref="G25:AG25"/>
    <mergeCell ref="AH25:AT25"/>
    <mergeCell ref="AU25:BI25"/>
    <mergeCell ref="BJ25:CI25"/>
    <mergeCell ref="CJ25:DB25"/>
    <mergeCell ref="A24:F24"/>
    <mergeCell ref="G24:AG24"/>
    <mergeCell ref="AH24:AT24"/>
    <mergeCell ref="AU24:BI24"/>
    <mergeCell ref="BJ24:CI24"/>
    <mergeCell ref="CJ22:DB22"/>
    <mergeCell ref="A23:F23"/>
    <mergeCell ref="G23:AG23"/>
    <mergeCell ref="AH23:AT23"/>
    <mergeCell ref="AU23:BI23"/>
    <mergeCell ref="BJ23:CI23"/>
    <mergeCell ref="CJ23:DB23"/>
    <mergeCell ref="A22:F22"/>
    <mergeCell ref="G22:AG22"/>
    <mergeCell ref="AH22:AT22"/>
    <mergeCell ref="AU22:BI22"/>
    <mergeCell ref="BJ22:CI22"/>
    <mergeCell ref="CJ20:DB20"/>
    <mergeCell ref="A21:F21"/>
    <mergeCell ref="G21:AG21"/>
    <mergeCell ref="AH21:AT21"/>
    <mergeCell ref="AU21:BI21"/>
    <mergeCell ref="BJ21:CI21"/>
    <mergeCell ref="CJ21:DB21"/>
    <mergeCell ref="A20:F20"/>
    <mergeCell ref="G20:AG20"/>
    <mergeCell ref="AH20:AT20"/>
    <mergeCell ref="AU20:BI20"/>
    <mergeCell ref="BJ20:CI20"/>
    <mergeCell ref="CJ18:DB18"/>
    <mergeCell ref="A19:F19"/>
    <mergeCell ref="G19:AG19"/>
    <mergeCell ref="AH19:AT19"/>
    <mergeCell ref="AU19:BI19"/>
    <mergeCell ref="BJ19:CI19"/>
    <mergeCell ref="CJ19:DB19"/>
    <mergeCell ref="A18:F18"/>
    <mergeCell ref="G18:AG18"/>
    <mergeCell ref="AH18:AT18"/>
    <mergeCell ref="AU18:BI18"/>
    <mergeCell ref="BJ18:CI18"/>
    <mergeCell ref="CJ16:DB16"/>
    <mergeCell ref="A17:F17"/>
    <mergeCell ref="G17:AG17"/>
    <mergeCell ref="AH17:AT17"/>
    <mergeCell ref="AU17:BI17"/>
    <mergeCell ref="BJ17:CI17"/>
    <mergeCell ref="CJ17:DB17"/>
    <mergeCell ref="A16:F16"/>
    <mergeCell ref="G16:AG16"/>
    <mergeCell ref="AH16:AT16"/>
    <mergeCell ref="AU16:BI16"/>
    <mergeCell ref="BJ16:CI16"/>
    <mergeCell ref="CJ14:DB14"/>
    <mergeCell ref="A15:F15"/>
    <mergeCell ref="G15:AG15"/>
    <mergeCell ref="AH15:AT15"/>
    <mergeCell ref="AU15:BI15"/>
    <mergeCell ref="BJ15:CI15"/>
    <mergeCell ref="CJ15:DB15"/>
    <mergeCell ref="A14:F14"/>
    <mergeCell ref="G14:AG14"/>
    <mergeCell ref="AH14:AT14"/>
    <mergeCell ref="AU14:BI14"/>
    <mergeCell ref="BJ14:CI14"/>
    <mergeCell ref="CJ12:DB12"/>
    <mergeCell ref="A13:F13"/>
    <mergeCell ref="G13:AG13"/>
    <mergeCell ref="AH13:AT13"/>
    <mergeCell ref="AU13:BI13"/>
    <mergeCell ref="BJ13:CI13"/>
    <mergeCell ref="CJ13:DB13"/>
    <mergeCell ref="A12:F12"/>
    <mergeCell ref="G12:AG12"/>
    <mergeCell ref="AH12:AT12"/>
    <mergeCell ref="AU12:BI12"/>
    <mergeCell ref="BJ12:CI12"/>
    <mergeCell ref="A38:AT38"/>
    <mergeCell ref="A40:V40"/>
    <mergeCell ref="BI40:CD40"/>
    <mergeCell ref="A7:DB7"/>
    <mergeCell ref="A34:AT34"/>
    <mergeCell ref="BI34:DB34"/>
    <mergeCell ref="BI38:DB38"/>
    <mergeCell ref="A39:V39"/>
    <mergeCell ref="Z39:AT39"/>
    <mergeCell ref="BI39:CD39"/>
    <mergeCell ref="CH39:DB39"/>
    <mergeCell ref="A11:F11"/>
    <mergeCell ref="G11:AG11"/>
    <mergeCell ref="AH11:AT11"/>
    <mergeCell ref="AU11:BI11"/>
    <mergeCell ref="BJ11:CI11"/>
    <mergeCell ref="CJ11:DB11"/>
    <mergeCell ref="A8:DB8"/>
    <mergeCell ref="A9:F10"/>
    <mergeCell ref="G9:AG10"/>
    <mergeCell ref="AH9:AT10"/>
    <mergeCell ref="AU9:BI10"/>
    <mergeCell ref="BJ9:DB9"/>
    <mergeCell ref="BJ10:CI10"/>
    <mergeCell ref="CJ10:DB10"/>
    <mergeCell ref="A6:DB6"/>
    <mergeCell ref="BC1:DB1"/>
    <mergeCell ref="A2:DB2"/>
    <mergeCell ref="A3:DB3"/>
    <mergeCell ref="A4:AA4"/>
    <mergeCell ref="CF4:DB4"/>
  </mergeCells>
  <printOptions horizontalCentered="1"/>
  <pageMargins left="0.78740157480314965" right="0.39370078740157483" top="0.39370078740157483" bottom="0.39370078740157483" header="0.19685039370078741" footer="0.19685039370078741"/>
  <pageSetup paperSize="9" scale="88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76">
    <tabColor rgb="FFFFFF00"/>
    <pageSetUpPr fitToPage="1"/>
  </sheetPr>
  <dimension ref="A1:N22"/>
  <sheetViews>
    <sheetView view="pageBreakPreview" zoomScale="85" zoomScaleNormal="100" zoomScaleSheetLayoutView="85" workbookViewId="0">
      <pane ySplit="2" topLeftCell="A3" activePane="bottomLeft" state="frozen"/>
      <selection activeCell="A29" sqref="A29:DB29"/>
      <selection pane="bottomLeft" activeCell="A29" sqref="A29:DB29"/>
    </sheetView>
  </sheetViews>
  <sheetFormatPr defaultColWidth="9.109375" defaultRowHeight="13.8" x14ac:dyDescent="0.25"/>
  <cols>
    <col min="1" max="1" width="3.44140625" style="43" customWidth="1"/>
    <col min="2" max="2" width="3.109375" style="43" customWidth="1"/>
    <col min="3" max="3" width="25" style="43" customWidth="1"/>
    <col min="4" max="4" width="12.5546875" style="43" customWidth="1"/>
    <col min="5" max="6" width="14" style="43" customWidth="1"/>
    <col min="7" max="7" width="13.6640625" style="43" customWidth="1"/>
    <col min="8" max="8" width="8.88671875" style="43" customWidth="1"/>
    <col min="9" max="9" width="18.33203125" style="43" customWidth="1"/>
    <col min="10" max="10" width="7.33203125" style="43" customWidth="1"/>
    <col min="11" max="13" width="15.6640625" style="43" customWidth="1"/>
    <col min="14" max="16384" width="9.109375" style="43"/>
  </cols>
  <sheetData>
    <row r="1" spans="1:14" ht="14.4" x14ac:dyDescent="0.3">
      <c r="I1" s="44" t="s">
        <v>74</v>
      </c>
      <c r="J1"/>
      <c r="K1"/>
      <c r="L1"/>
      <c r="M1"/>
      <c r="N1"/>
    </row>
    <row r="2" spans="1:14" ht="15" customHeight="1" x14ac:dyDescent="0.3">
      <c r="G2" s="393" t="s">
        <v>43</v>
      </c>
      <c r="H2" s="393"/>
      <c r="I2" s="393"/>
      <c r="J2"/>
      <c r="K2"/>
      <c r="L2"/>
      <c r="M2"/>
      <c r="N2"/>
    </row>
    <row r="3" spans="1:14" ht="15" customHeight="1" x14ac:dyDescent="0.25">
      <c r="G3" s="382" t="s">
        <v>0</v>
      </c>
      <c r="H3" s="382"/>
      <c r="I3" s="382"/>
    </row>
    <row r="4" spans="1:14" ht="15" customHeight="1" x14ac:dyDescent="0.25">
      <c r="B4" s="387" t="str">
        <f>ФОРМА!B4</f>
        <v>ООО "ЭНЕРГОСТРИМ"</v>
      </c>
      <c r="C4" s="387"/>
      <c r="G4" s="392" t="str">
        <f>ФОРМА!B2</f>
        <v>ПАО "Россети Ленэнерго"</v>
      </c>
      <c r="H4" s="392"/>
      <c r="I4" s="392"/>
    </row>
    <row r="5" spans="1:14" ht="15" customHeight="1" x14ac:dyDescent="0.25">
      <c r="B5" s="390" t="s">
        <v>27</v>
      </c>
      <c r="C5" s="390"/>
      <c r="G5" s="375" t="s">
        <v>2</v>
      </c>
      <c r="H5" s="394"/>
      <c r="I5" s="394"/>
    </row>
    <row r="6" spans="1:14" ht="68.25" customHeight="1" x14ac:dyDescent="0.25">
      <c r="B6" s="388"/>
      <c r="C6" s="388"/>
      <c r="G6" s="389" t="str">
        <f>ФОРМА!B6</f>
        <v>Установка приборов учета в соответствии с Федеральным законом от 27.12.2018 №522-ФЗ и интеграция их в систему учёта электрической энергии Курортного РЭС для технологического присоединения энергопринимающих устройств заявителя ГУП "Водоканал Санкт-Петербурга" по адресу: СПб, г. Зеленогорск, д. 506 (21-042046)</v>
      </c>
      <c r="H6" s="389"/>
      <c r="I6" s="389"/>
    </row>
    <row r="7" spans="1:14" ht="15" customHeight="1" x14ac:dyDescent="0.25">
      <c r="B7" s="382" t="s">
        <v>28</v>
      </c>
      <c r="C7" s="382"/>
      <c r="G7" s="390" t="s">
        <v>23</v>
      </c>
      <c r="H7" s="390"/>
      <c r="I7" s="390"/>
    </row>
    <row r="8" spans="1:14" ht="15" customHeight="1" x14ac:dyDescent="0.25">
      <c r="B8" s="388"/>
      <c r="C8" s="388"/>
      <c r="G8" s="391" t="str">
        <f>ФОРМА!B11</f>
        <v>15.11.2024 г.</v>
      </c>
      <c r="H8" s="392"/>
      <c r="I8" s="392"/>
    </row>
    <row r="9" spans="1:14" ht="15" customHeight="1" x14ac:dyDescent="0.25">
      <c r="B9" s="382" t="s">
        <v>1</v>
      </c>
      <c r="C9" s="382"/>
      <c r="G9" s="38"/>
      <c r="H9" s="38"/>
      <c r="I9" s="38"/>
    </row>
    <row r="10" spans="1:14" ht="15" customHeight="1" x14ac:dyDescent="0.25">
      <c r="B10" s="38"/>
      <c r="C10" s="38"/>
      <c r="G10" s="38"/>
      <c r="H10" s="38"/>
      <c r="I10" s="38"/>
    </row>
    <row r="11" spans="1:14" ht="15" customHeight="1" x14ac:dyDescent="0.25">
      <c r="A11" s="383" t="s">
        <v>73</v>
      </c>
      <c r="B11" s="383"/>
      <c r="C11" s="383"/>
      <c r="D11" s="383"/>
      <c r="E11" s="383"/>
      <c r="F11" s="383"/>
      <c r="G11" s="383"/>
      <c r="H11" s="383"/>
      <c r="I11" s="383"/>
    </row>
    <row r="12" spans="1:14" ht="18" customHeight="1" x14ac:dyDescent="0.25">
      <c r="A12" s="384" t="s">
        <v>72</v>
      </c>
      <c r="B12" s="384"/>
      <c r="C12" s="384"/>
      <c r="D12" s="384"/>
      <c r="E12" s="384"/>
      <c r="F12" s="384"/>
      <c r="G12" s="384"/>
      <c r="H12" s="384"/>
      <c r="I12" s="384"/>
    </row>
    <row r="13" spans="1:14" ht="19.5" customHeight="1" x14ac:dyDescent="0.25">
      <c r="B13" s="38"/>
      <c r="C13" s="38"/>
      <c r="D13" s="45"/>
      <c r="E13" s="45"/>
      <c r="F13" s="45"/>
      <c r="G13" s="45"/>
      <c r="H13" s="45"/>
      <c r="I13" s="38"/>
    </row>
    <row r="14" spans="1:14" ht="88.5" customHeight="1" x14ac:dyDescent="0.25">
      <c r="B14" s="376" t="s">
        <v>71</v>
      </c>
      <c r="C14" s="377"/>
      <c r="D14" s="46" t="s">
        <v>70</v>
      </c>
      <c r="E14" s="46" t="s">
        <v>69</v>
      </c>
      <c r="F14" s="46" t="s">
        <v>68</v>
      </c>
      <c r="G14" s="46" t="s">
        <v>67</v>
      </c>
      <c r="H14" s="378" t="s">
        <v>66</v>
      </c>
      <c r="I14" s="379"/>
    </row>
    <row r="15" spans="1:14" ht="17.25" customHeight="1" x14ac:dyDescent="0.25">
      <c r="B15" s="47">
        <v>1</v>
      </c>
      <c r="C15" s="48" t="s">
        <v>92</v>
      </c>
      <c r="D15" s="49"/>
      <c r="E15" s="47" t="s">
        <v>93</v>
      </c>
      <c r="F15" s="47" t="s">
        <v>93</v>
      </c>
      <c r="G15" s="47" t="s">
        <v>93</v>
      </c>
      <c r="H15" s="50"/>
      <c r="I15" s="51"/>
    </row>
    <row r="16" spans="1:14" ht="17.25" customHeight="1" x14ac:dyDescent="0.25">
      <c r="B16" s="47">
        <v>2</v>
      </c>
      <c r="C16" s="52"/>
      <c r="D16" s="49"/>
      <c r="E16" s="49"/>
      <c r="F16" s="49"/>
      <c r="G16" s="49"/>
      <c r="H16" s="50"/>
      <c r="I16" s="51"/>
    </row>
    <row r="17" spans="2:9" ht="15" customHeight="1" x14ac:dyDescent="0.25">
      <c r="B17" s="47">
        <v>3</v>
      </c>
      <c r="C17" s="49"/>
      <c r="D17" s="49"/>
      <c r="E17" s="49"/>
      <c r="F17" s="49"/>
      <c r="G17" s="49"/>
      <c r="H17" s="380"/>
      <c r="I17" s="381"/>
    </row>
    <row r="18" spans="2:9" ht="15" customHeight="1" x14ac:dyDescent="0.25">
      <c r="B18" s="53"/>
      <c r="C18" s="53"/>
      <c r="D18" s="53"/>
      <c r="E18" s="53"/>
      <c r="F18" s="53"/>
      <c r="G18" s="53"/>
      <c r="H18" s="53"/>
      <c r="I18" s="53"/>
    </row>
    <row r="19" spans="2:9" x14ac:dyDescent="0.25">
      <c r="H19" s="385"/>
      <c r="I19" s="385"/>
    </row>
    <row r="21" spans="2:9" x14ac:dyDescent="0.25">
      <c r="B21" s="386" t="s">
        <v>33</v>
      </c>
      <c r="C21" s="386"/>
      <c r="E21" s="387"/>
      <c r="F21" s="387"/>
      <c r="H21" s="387" t="e">
        <f>ПОДПИСИ!#REF!</f>
        <v>#REF!</v>
      </c>
      <c r="I21" s="387"/>
    </row>
    <row r="22" spans="2:9" x14ac:dyDescent="0.25">
      <c r="H22" s="375" t="s">
        <v>30</v>
      </c>
      <c r="I22" s="375"/>
    </row>
  </sheetData>
  <mergeCells count="23">
    <mergeCell ref="G2:I2"/>
    <mergeCell ref="G3:I3"/>
    <mergeCell ref="B4:C4"/>
    <mergeCell ref="G4:I4"/>
    <mergeCell ref="B5:C5"/>
    <mergeCell ref="G5:I5"/>
    <mergeCell ref="B6:C6"/>
    <mergeCell ref="G6:I6"/>
    <mergeCell ref="B7:C7"/>
    <mergeCell ref="G7:I7"/>
    <mergeCell ref="B8:C8"/>
    <mergeCell ref="G8:I8"/>
    <mergeCell ref="H22:I22"/>
    <mergeCell ref="B14:C14"/>
    <mergeCell ref="H14:I14"/>
    <mergeCell ref="H17:I17"/>
    <mergeCell ref="B9:C9"/>
    <mergeCell ref="A11:I11"/>
    <mergeCell ref="A12:I12"/>
    <mergeCell ref="H19:I19"/>
    <mergeCell ref="B21:C21"/>
    <mergeCell ref="E21:F21"/>
    <mergeCell ref="H21:I21"/>
  </mergeCells>
  <pageMargins left="0.7" right="0.7" top="0.75" bottom="0.75" header="0.3" footer="0.3"/>
  <pageSetup paperSize="9" scale="77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82">
    <tabColor rgb="FFFF0000"/>
    <pageSetUpPr fitToPage="1"/>
  </sheetPr>
  <dimension ref="A1:M30"/>
  <sheetViews>
    <sheetView view="pageBreakPreview" zoomScale="90" zoomScaleSheetLayoutView="90" workbookViewId="0">
      <pane ySplit="2" topLeftCell="A3" activePane="bottomLeft" state="frozen"/>
      <selection activeCell="K32" sqref="K32"/>
      <selection pane="bottomLeft" activeCell="H8" sqref="H8"/>
    </sheetView>
  </sheetViews>
  <sheetFormatPr defaultColWidth="9.109375" defaultRowHeight="14.4" x14ac:dyDescent="0.3"/>
  <cols>
    <col min="1" max="1" width="18.44140625" style="17" customWidth="1"/>
    <col min="2" max="6" width="9.109375" style="17"/>
    <col min="7" max="7" width="8.88671875" style="17" customWidth="1"/>
    <col min="8" max="8" width="18.33203125" style="17" customWidth="1"/>
    <col min="9" max="9" width="9.109375" style="17"/>
    <col min="10" max="12" width="15.6640625" style="17" customWidth="1"/>
    <col min="13" max="16384" width="9.109375" style="17"/>
  </cols>
  <sheetData>
    <row r="1" spans="1:13" x14ac:dyDescent="0.3">
      <c r="H1" s="30" t="s">
        <v>65</v>
      </c>
      <c r="I1"/>
      <c r="J1"/>
      <c r="K1"/>
      <c r="L1"/>
      <c r="M1"/>
    </row>
    <row r="2" spans="1:13" ht="15" customHeight="1" x14ac:dyDescent="0.3">
      <c r="F2" s="393" t="s">
        <v>43</v>
      </c>
      <c r="G2" s="393"/>
      <c r="H2" s="393"/>
      <c r="I2"/>
      <c r="J2"/>
      <c r="K2"/>
      <c r="L2"/>
      <c r="M2"/>
    </row>
    <row r="3" spans="1:13" ht="15" customHeight="1" x14ac:dyDescent="0.3">
      <c r="F3" s="382" t="s">
        <v>0</v>
      </c>
      <c r="G3" s="382"/>
      <c r="H3" s="382"/>
    </row>
    <row r="4" spans="1:13" ht="33.75" customHeight="1" x14ac:dyDescent="0.3">
      <c r="A4" s="404" t="str">
        <f>ФОРМА!B4</f>
        <v>ООО "ЭНЕРГОСТРИМ"</v>
      </c>
      <c r="B4" s="404"/>
      <c r="F4" s="412" t="str">
        <f>ФОРМА!B2</f>
        <v>ПАО "Россети Ленэнерго"</v>
      </c>
      <c r="G4" s="412"/>
      <c r="H4" s="412"/>
    </row>
    <row r="5" spans="1:13" ht="15" customHeight="1" x14ac:dyDescent="0.3">
      <c r="A5" s="409" t="s">
        <v>27</v>
      </c>
      <c r="B5" s="409"/>
      <c r="F5" s="405" t="s">
        <v>2</v>
      </c>
      <c r="G5" s="413"/>
      <c r="H5" s="413"/>
    </row>
    <row r="6" spans="1:13" ht="68.25" customHeight="1" x14ac:dyDescent="0.3">
      <c r="A6" s="410"/>
      <c r="B6" s="410"/>
      <c r="F6" s="414" t="s">
        <v>64</v>
      </c>
      <c r="G6" s="414"/>
      <c r="H6" s="414"/>
    </row>
    <row r="7" spans="1:13" ht="15" customHeight="1" x14ac:dyDescent="0.3">
      <c r="A7" s="411" t="s">
        <v>28</v>
      </c>
      <c r="B7" s="411"/>
      <c r="F7" s="409" t="s">
        <v>23</v>
      </c>
      <c r="G7" s="409"/>
      <c r="H7" s="409"/>
    </row>
    <row r="8" spans="1:13" ht="15" customHeight="1" x14ac:dyDescent="0.3">
      <c r="A8" s="410"/>
      <c r="B8" s="410"/>
      <c r="F8" s="408" t="s">
        <v>75</v>
      </c>
      <c r="G8" s="408"/>
      <c r="H8" s="29"/>
    </row>
    <row r="9" spans="1:13" ht="15" customHeight="1" x14ac:dyDescent="0.3">
      <c r="A9" s="411" t="s">
        <v>1</v>
      </c>
      <c r="B9" s="411"/>
      <c r="F9" s="26"/>
      <c r="G9" s="26"/>
      <c r="H9" s="26"/>
    </row>
    <row r="10" spans="1:13" ht="15" customHeight="1" x14ac:dyDescent="0.3">
      <c r="A10" s="26"/>
      <c r="B10" s="26"/>
      <c r="F10" s="26"/>
      <c r="G10" s="26"/>
      <c r="H10" s="26"/>
    </row>
    <row r="11" spans="1:13" ht="29.25" customHeight="1" x14ac:dyDescent="0.3">
      <c r="A11" s="26"/>
      <c r="B11" s="26"/>
      <c r="C11" s="407" t="s">
        <v>63</v>
      </c>
      <c r="D11" s="407"/>
      <c r="E11" s="407"/>
      <c r="F11" s="407"/>
      <c r="G11" s="407"/>
      <c r="H11" s="26"/>
    </row>
    <row r="12" spans="1:13" ht="17.25" customHeight="1" x14ac:dyDescent="0.3">
      <c r="A12" s="26"/>
      <c r="B12" s="26"/>
      <c r="C12" s="28"/>
      <c r="D12" s="28"/>
      <c r="E12" s="28"/>
      <c r="F12" s="28"/>
      <c r="G12" s="28"/>
      <c r="H12" s="26"/>
    </row>
    <row r="13" spans="1:13" ht="15" customHeight="1" x14ac:dyDescent="0.3">
      <c r="A13" s="27" t="s">
        <v>62</v>
      </c>
      <c r="B13" s="410"/>
      <c r="C13" s="410"/>
      <c r="D13" s="410"/>
      <c r="E13" s="410"/>
      <c r="F13" s="410"/>
      <c r="G13" s="410"/>
      <c r="H13" s="410"/>
    </row>
    <row r="14" spans="1:13" ht="15" customHeight="1" x14ac:dyDescent="0.3">
      <c r="A14" s="26"/>
      <c r="B14" s="26"/>
      <c r="F14" s="26"/>
      <c r="G14" s="26"/>
      <c r="H14" s="26"/>
    </row>
    <row r="15" spans="1:13" ht="15" customHeight="1" x14ac:dyDescent="0.3">
      <c r="A15" s="406" t="s">
        <v>61</v>
      </c>
      <c r="B15" s="406"/>
      <c r="C15" s="406"/>
      <c r="D15" s="404"/>
      <c r="E15" s="404"/>
      <c r="F15" s="404"/>
      <c r="G15" s="404"/>
      <c r="H15" s="404"/>
    </row>
    <row r="16" spans="1:13" ht="15" customHeight="1" x14ac:dyDescent="0.3">
      <c r="A16" s="25"/>
      <c r="B16" s="25"/>
      <c r="C16" s="25"/>
      <c r="D16" s="22"/>
      <c r="E16" s="22"/>
      <c r="F16" s="22"/>
      <c r="G16" s="22"/>
      <c r="H16" s="22"/>
    </row>
    <row r="17" spans="1:8" ht="15" customHeight="1" x14ac:dyDescent="0.3">
      <c r="A17" s="25" t="s">
        <v>60</v>
      </c>
      <c r="B17" s="402"/>
      <c r="C17" s="402"/>
      <c r="D17" s="24" t="s">
        <v>59</v>
      </c>
      <c r="E17" s="403" t="s">
        <v>58</v>
      </c>
      <c r="F17" s="403"/>
      <c r="G17" s="23"/>
      <c r="H17" s="22"/>
    </row>
    <row r="18" spans="1:8" ht="15" customHeight="1" x14ac:dyDescent="0.3">
      <c r="G18" s="21"/>
      <c r="H18" s="20"/>
    </row>
    <row r="19" spans="1:8" ht="27.75" customHeight="1" x14ac:dyDescent="0.3">
      <c r="A19" s="398" t="s">
        <v>57</v>
      </c>
      <c r="B19" s="395" t="s">
        <v>56</v>
      </c>
      <c r="C19" s="396"/>
      <c r="D19" s="396"/>
      <c r="E19" s="396"/>
      <c r="F19" s="396"/>
      <c r="G19" s="397"/>
      <c r="H19" s="400" t="s">
        <v>55</v>
      </c>
    </row>
    <row r="20" spans="1:8" x14ac:dyDescent="0.3">
      <c r="A20" s="399"/>
      <c r="B20" s="19" t="s">
        <v>54</v>
      </c>
      <c r="C20" s="19" t="s">
        <v>53</v>
      </c>
      <c r="D20" s="19" t="s">
        <v>52</v>
      </c>
      <c r="E20" s="19" t="s">
        <v>51</v>
      </c>
      <c r="F20" s="19" t="s">
        <v>50</v>
      </c>
      <c r="G20" s="19" t="s">
        <v>49</v>
      </c>
      <c r="H20" s="401"/>
    </row>
    <row r="21" spans="1:8" ht="34.5" customHeigh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34.5" customHeight="1" x14ac:dyDescent="0.3">
      <c r="A22" s="18"/>
      <c r="B22" s="18"/>
      <c r="C22" s="18"/>
      <c r="D22" s="18"/>
      <c r="E22" s="18"/>
      <c r="F22" s="18"/>
      <c r="G22" s="18"/>
      <c r="H22" s="18"/>
    </row>
    <row r="23" spans="1:8" ht="39" customHeight="1" x14ac:dyDescent="0.3">
      <c r="A23" s="18"/>
      <c r="B23" s="18"/>
      <c r="C23" s="18"/>
      <c r="D23" s="18"/>
      <c r="E23" s="18"/>
      <c r="F23" s="18"/>
      <c r="G23" s="18"/>
      <c r="H23" s="18"/>
    </row>
    <row r="26" spans="1:8" x14ac:dyDescent="0.3">
      <c r="A26" s="403" t="s">
        <v>48</v>
      </c>
      <c r="B26" s="403"/>
      <c r="D26" s="404"/>
      <c r="E26" s="404"/>
      <c r="G26" s="404"/>
      <c r="H26" s="404"/>
    </row>
    <row r="27" spans="1:8" x14ac:dyDescent="0.3">
      <c r="G27" s="405" t="s">
        <v>30</v>
      </c>
      <c r="H27" s="405"/>
    </row>
    <row r="29" spans="1:8" x14ac:dyDescent="0.3">
      <c r="A29" s="403" t="s">
        <v>33</v>
      </c>
      <c r="B29" s="403"/>
      <c r="D29" s="404"/>
      <c r="E29" s="404"/>
      <c r="G29" s="404"/>
      <c r="H29" s="404"/>
    </row>
    <row r="30" spans="1:8" x14ac:dyDescent="0.3">
      <c r="G30" s="405" t="s">
        <v>30</v>
      </c>
      <c r="H30" s="405"/>
    </row>
  </sheetData>
  <mergeCells count="30">
    <mergeCell ref="F2:H2"/>
    <mergeCell ref="F3:H3"/>
    <mergeCell ref="A9:B9"/>
    <mergeCell ref="A8:B8"/>
    <mergeCell ref="B13:H13"/>
    <mergeCell ref="F4:H4"/>
    <mergeCell ref="F5:H5"/>
    <mergeCell ref="F6:H6"/>
    <mergeCell ref="F7:H7"/>
    <mergeCell ref="A15:C15"/>
    <mergeCell ref="D15:H15"/>
    <mergeCell ref="C11:G11"/>
    <mergeCell ref="F8:G8"/>
    <mergeCell ref="A4:B4"/>
    <mergeCell ref="A5:B5"/>
    <mergeCell ref="A6:B6"/>
    <mergeCell ref="A7:B7"/>
    <mergeCell ref="G30:H30"/>
    <mergeCell ref="A26:B26"/>
    <mergeCell ref="D26:E26"/>
    <mergeCell ref="G26:H26"/>
    <mergeCell ref="G27:H27"/>
    <mergeCell ref="B19:G19"/>
    <mergeCell ref="A19:A20"/>
    <mergeCell ref="H19:H20"/>
    <mergeCell ref="B17:C17"/>
    <mergeCell ref="A29:B29"/>
    <mergeCell ref="D29:E29"/>
    <mergeCell ref="G29:H29"/>
    <mergeCell ref="E17:F17"/>
  </mergeCells>
  <pageMargins left="0.7" right="0.7" top="0.75" bottom="0.75" header="0.3" footer="0.3"/>
  <pageSetup paperSize="9" scale="96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86">
    <tabColor rgb="FFFF0000"/>
  </sheetPr>
  <dimension ref="A1:FF75"/>
  <sheetViews>
    <sheetView view="pageBreakPreview" zoomScaleNormal="85" zoomScaleSheetLayoutView="100" workbookViewId="0">
      <pane ySplit="2" topLeftCell="A3" activePane="bottomLeft" state="frozen"/>
      <selection activeCell="A14" sqref="A14:AZ14"/>
      <selection pane="bottomLeft" activeCell="A14" sqref="A14:AZ14"/>
    </sheetView>
  </sheetViews>
  <sheetFormatPr defaultColWidth="9.109375" defaultRowHeight="13.8" x14ac:dyDescent="0.25"/>
  <cols>
    <col min="1" max="157" width="0.88671875" style="9" customWidth="1"/>
    <col min="158" max="158" width="4.44140625" style="9" customWidth="1"/>
    <col min="159" max="161" width="15.6640625" style="9" customWidth="1"/>
    <col min="162" max="203" width="0.88671875" style="9" customWidth="1"/>
    <col min="204" max="16384" width="9.109375" style="9"/>
  </cols>
  <sheetData>
    <row r="1" spans="1:162" ht="14.4" x14ac:dyDescent="0.3">
      <c r="DB1" s="10"/>
      <c r="FA1" s="10" t="s">
        <v>96</v>
      </c>
      <c r="FB1"/>
      <c r="FC1"/>
      <c r="FD1"/>
      <c r="FE1"/>
      <c r="FF1"/>
    </row>
    <row r="2" spans="1:162" ht="15" customHeight="1" x14ac:dyDescent="0.3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G2" s="185">
        <f>ФОРМА!BF2</f>
        <v>0</v>
      </c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5"/>
      <c r="FA2" s="185"/>
      <c r="FB2"/>
      <c r="FC2"/>
      <c r="FD2"/>
      <c r="FE2"/>
      <c r="FF2"/>
    </row>
    <row r="3" spans="1:162" s="39" customFormat="1" ht="15" customHeight="1" x14ac:dyDescent="0.3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G3" s="189" t="s">
        <v>0</v>
      </c>
      <c r="DH3" s="189"/>
      <c r="DI3" s="189"/>
      <c r="DJ3" s="189"/>
      <c r="DK3" s="189"/>
      <c r="DL3" s="189"/>
      <c r="DM3" s="189"/>
      <c r="DN3" s="189"/>
      <c r="DO3" s="189"/>
      <c r="DP3" s="189"/>
      <c r="DQ3" s="189"/>
      <c r="DR3" s="189"/>
      <c r="DS3" s="189"/>
      <c r="DT3" s="189"/>
      <c r="DU3" s="189"/>
      <c r="DV3" s="189"/>
      <c r="DW3" s="189"/>
      <c r="DX3" s="189"/>
      <c r="DY3" s="189"/>
      <c r="DZ3" s="189"/>
      <c r="EA3" s="189"/>
      <c r="EB3" s="189"/>
      <c r="EC3" s="189"/>
      <c r="ED3" s="189"/>
      <c r="EE3" s="189"/>
      <c r="EF3" s="189"/>
      <c r="EG3" s="189"/>
      <c r="EH3" s="189"/>
      <c r="EI3" s="189"/>
      <c r="EJ3" s="189"/>
      <c r="EK3" s="189"/>
      <c r="EL3" s="189"/>
      <c r="EM3" s="189"/>
      <c r="EN3" s="189"/>
      <c r="EO3" s="189"/>
      <c r="EP3" s="189"/>
      <c r="EQ3" s="189"/>
      <c r="ER3" s="189"/>
      <c r="ES3" s="189"/>
      <c r="ET3" s="189"/>
      <c r="EU3" s="189"/>
      <c r="EV3" s="189"/>
      <c r="EW3" s="189"/>
      <c r="EX3" s="189"/>
      <c r="EY3" s="189"/>
      <c r="EZ3" s="189"/>
      <c r="FA3" s="189"/>
    </row>
    <row r="4" spans="1:162" ht="15" customHeight="1" x14ac:dyDescent="0.25">
      <c r="A4" s="185" t="str">
        <f>ФОРМА!B4</f>
        <v>ООО "ЭНЕРГОСТРИМ"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G4" s="185">
        <f>ФОРМА!BA2</f>
        <v>0</v>
      </c>
      <c r="DH4" s="185"/>
      <c r="DI4" s="185"/>
      <c r="DJ4" s="185"/>
      <c r="DK4" s="185"/>
      <c r="DL4" s="185"/>
      <c r="DM4" s="185"/>
      <c r="DN4" s="185"/>
      <c r="DO4" s="185"/>
      <c r="DP4" s="185"/>
      <c r="DQ4" s="185"/>
      <c r="DR4" s="185"/>
      <c r="DS4" s="185"/>
      <c r="DT4" s="185"/>
      <c r="DU4" s="185"/>
      <c r="DV4" s="185"/>
      <c r="DW4" s="185"/>
      <c r="DX4" s="185"/>
      <c r="DY4" s="185"/>
      <c r="DZ4" s="185"/>
      <c r="EA4" s="185"/>
      <c r="EB4" s="185"/>
      <c r="EC4" s="185"/>
      <c r="ED4" s="185"/>
      <c r="EE4" s="185"/>
      <c r="EF4" s="185"/>
      <c r="EG4" s="185"/>
      <c r="EH4" s="185"/>
      <c r="EI4" s="185"/>
      <c r="EJ4" s="185"/>
      <c r="EK4" s="185"/>
      <c r="EL4" s="185"/>
      <c r="EM4" s="185"/>
      <c r="EN4" s="185"/>
      <c r="EO4" s="185"/>
      <c r="EP4" s="185"/>
      <c r="EQ4" s="185"/>
      <c r="ER4" s="185"/>
      <c r="ES4" s="185"/>
      <c r="ET4" s="185"/>
      <c r="EU4" s="185"/>
      <c r="EV4" s="185"/>
      <c r="EW4" s="185"/>
      <c r="EX4" s="185"/>
      <c r="EY4" s="185"/>
      <c r="EZ4" s="185"/>
      <c r="FA4" s="185"/>
    </row>
    <row r="5" spans="1:162" ht="15" customHeight="1" x14ac:dyDescent="0.25">
      <c r="A5" s="196" t="s">
        <v>27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G5" s="189" t="s">
        <v>2</v>
      </c>
      <c r="DH5" s="189"/>
      <c r="DI5" s="189"/>
      <c r="DJ5" s="189"/>
      <c r="DK5" s="189"/>
      <c r="DL5" s="189"/>
      <c r="DM5" s="189"/>
      <c r="DN5" s="189"/>
      <c r="DO5" s="189"/>
      <c r="DP5" s="189"/>
      <c r="DQ5" s="189"/>
      <c r="DR5" s="189"/>
      <c r="DS5" s="189"/>
      <c r="DT5" s="189"/>
      <c r="DU5" s="189"/>
      <c r="DV5" s="189"/>
      <c r="DW5" s="189"/>
      <c r="DX5" s="189"/>
      <c r="DY5" s="189"/>
      <c r="DZ5" s="189"/>
      <c r="EA5" s="189"/>
      <c r="EB5" s="189"/>
      <c r="EC5" s="189"/>
      <c r="ED5" s="189"/>
      <c r="EE5" s="189"/>
      <c r="EF5" s="189"/>
      <c r="EG5" s="189"/>
      <c r="EH5" s="189"/>
      <c r="EI5" s="189"/>
      <c r="EJ5" s="189"/>
      <c r="EK5" s="189"/>
      <c r="EL5" s="189"/>
      <c r="EM5" s="189"/>
      <c r="EN5" s="189"/>
      <c r="EO5" s="189"/>
      <c r="EP5" s="189"/>
      <c r="EQ5" s="189"/>
      <c r="ER5" s="189"/>
      <c r="ES5" s="189"/>
      <c r="ET5" s="189"/>
      <c r="EU5" s="189"/>
      <c r="EV5" s="189"/>
      <c r="EW5" s="189"/>
      <c r="EX5" s="189"/>
      <c r="EY5" s="189"/>
      <c r="EZ5" s="189"/>
      <c r="FA5" s="189"/>
    </row>
    <row r="6" spans="1:162" ht="1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G6" s="418" t="e">
        <f>CONCATENATE(ФОРМА!BA6, ФОРМА!#REF!)</f>
        <v>#REF!</v>
      </c>
      <c r="DH6" s="418"/>
      <c r="DI6" s="418"/>
      <c r="DJ6" s="418"/>
      <c r="DK6" s="418"/>
      <c r="DL6" s="418"/>
      <c r="DM6" s="418"/>
      <c r="DN6" s="418"/>
      <c r="DO6" s="418"/>
      <c r="DP6" s="418"/>
      <c r="DQ6" s="418"/>
      <c r="DR6" s="418"/>
      <c r="DS6" s="418"/>
      <c r="DT6" s="418"/>
      <c r="DU6" s="418"/>
      <c r="DV6" s="418"/>
      <c r="DW6" s="418"/>
      <c r="DX6" s="418"/>
      <c r="DY6" s="418"/>
      <c r="DZ6" s="418"/>
      <c r="EA6" s="418"/>
      <c r="EB6" s="418"/>
      <c r="EC6" s="418"/>
      <c r="ED6" s="418"/>
      <c r="EE6" s="418"/>
      <c r="EF6" s="418"/>
      <c r="EG6" s="418"/>
      <c r="EH6" s="418"/>
      <c r="EI6" s="418"/>
      <c r="EJ6" s="418"/>
      <c r="EK6" s="418"/>
      <c r="EL6" s="418"/>
      <c r="EM6" s="418"/>
      <c r="EN6" s="418"/>
      <c r="EO6" s="418"/>
      <c r="EP6" s="418"/>
      <c r="EQ6" s="418"/>
      <c r="ER6" s="418"/>
      <c r="ES6" s="418"/>
      <c r="ET6" s="418"/>
      <c r="EU6" s="418"/>
      <c r="EV6" s="418"/>
      <c r="EW6" s="418"/>
      <c r="EX6" s="418"/>
      <c r="EY6" s="418"/>
      <c r="EZ6" s="418"/>
      <c r="FA6" s="418"/>
    </row>
    <row r="7" spans="1:162" ht="1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G7" s="418"/>
      <c r="DH7" s="418"/>
      <c r="DI7" s="418"/>
      <c r="DJ7" s="418"/>
      <c r="DK7" s="418"/>
      <c r="DL7" s="418"/>
      <c r="DM7" s="418"/>
      <c r="DN7" s="418"/>
      <c r="DO7" s="418"/>
      <c r="DP7" s="418"/>
      <c r="DQ7" s="418"/>
      <c r="DR7" s="418"/>
      <c r="DS7" s="418"/>
      <c r="DT7" s="418"/>
      <c r="DU7" s="418"/>
      <c r="DV7" s="418"/>
      <c r="DW7" s="418"/>
      <c r="DX7" s="418"/>
      <c r="DY7" s="418"/>
      <c r="DZ7" s="418"/>
      <c r="EA7" s="418"/>
      <c r="EB7" s="418"/>
      <c r="EC7" s="418"/>
      <c r="ED7" s="418"/>
      <c r="EE7" s="418"/>
      <c r="EF7" s="418"/>
      <c r="EG7" s="418"/>
      <c r="EH7" s="418"/>
      <c r="EI7" s="418"/>
      <c r="EJ7" s="418"/>
      <c r="EK7" s="418"/>
      <c r="EL7" s="418"/>
      <c r="EM7" s="418"/>
      <c r="EN7" s="418"/>
      <c r="EO7" s="418"/>
      <c r="EP7" s="418"/>
      <c r="EQ7" s="418"/>
      <c r="ER7" s="418"/>
      <c r="ES7" s="418"/>
      <c r="ET7" s="418"/>
      <c r="EU7" s="418"/>
      <c r="EV7" s="418"/>
      <c r="EW7" s="418"/>
      <c r="EX7" s="418"/>
      <c r="EY7" s="418"/>
      <c r="EZ7" s="418"/>
      <c r="FA7" s="418"/>
    </row>
    <row r="8" spans="1:16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G8" s="418"/>
      <c r="DH8" s="418"/>
      <c r="DI8" s="418"/>
      <c r="DJ8" s="418"/>
      <c r="DK8" s="418"/>
      <c r="DL8" s="418"/>
      <c r="DM8" s="418"/>
      <c r="DN8" s="418"/>
      <c r="DO8" s="418"/>
      <c r="DP8" s="418"/>
      <c r="DQ8" s="418"/>
      <c r="DR8" s="418"/>
      <c r="DS8" s="418"/>
      <c r="DT8" s="418"/>
      <c r="DU8" s="418"/>
      <c r="DV8" s="418"/>
      <c r="DW8" s="418"/>
      <c r="DX8" s="418"/>
      <c r="DY8" s="418"/>
      <c r="DZ8" s="418"/>
      <c r="EA8" s="418"/>
      <c r="EB8" s="418"/>
      <c r="EC8" s="418"/>
      <c r="ED8" s="418"/>
      <c r="EE8" s="418"/>
      <c r="EF8" s="418"/>
      <c r="EG8" s="418"/>
      <c r="EH8" s="418"/>
      <c r="EI8" s="418"/>
      <c r="EJ8" s="418"/>
      <c r="EK8" s="418"/>
      <c r="EL8" s="418"/>
      <c r="EM8" s="418"/>
      <c r="EN8" s="418"/>
      <c r="EO8" s="418"/>
      <c r="EP8" s="418"/>
      <c r="EQ8" s="418"/>
      <c r="ER8" s="418"/>
      <c r="ES8" s="418"/>
      <c r="ET8" s="418"/>
      <c r="EU8" s="418"/>
      <c r="EV8" s="418"/>
      <c r="EW8" s="418"/>
      <c r="EX8" s="418"/>
      <c r="EY8" s="418"/>
      <c r="EZ8" s="418"/>
      <c r="FA8" s="418"/>
    </row>
    <row r="9" spans="1:162" ht="12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G9" s="418"/>
      <c r="DH9" s="418"/>
      <c r="DI9" s="418"/>
      <c r="DJ9" s="418"/>
      <c r="DK9" s="418"/>
      <c r="DL9" s="418"/>
      <c r="DM9" s="418"/>
      <c r="DN9" s="418"/>
      <c r="DO9" s="418"/>
      <c r="DP9" s="418"/>
      <c r="DQ9" s="418"/>
      <c r="DR9" s="418"/>
      <c r="DS9" s="418"/>
      <c r="DT9" s="418"/>
      <c r="DU9" s="418"/>
      <c r="DV9" s="418"/>
      <c r="DW9" s="418"/>
      <c r="DX9" s="418"/>
      <c r="DY9" s="418"/>
      <c r="DZ9" s="418"/>
      <c r="EA9" s="418"/>
      <c r="EB9" s="418"/>
      <c r="EC9" s="418"/>
      <c r="ED9" s="418"/>
      <c r="EE9" s="418"/>
      <c r="EF9" s="418"/>
      <c r="EG9" s="418"/>
      <c r="EH9" s="418"/>
      <c r="EI9" s="418"/>
      <c r="EJ9" s="418"/>
      <c r="EK9" s="418"/>
      <c r="EL9" s="418"/>
      <c r="EM9" s="418"/>
      <c r="EN9" s="418"/>
      <c r="EO9" s="418"/>
      <c r="EP9" s="418"/>
      <c r="EQ9" s="418"/>
      <c r="ER9" s="418"/>
      <c r="ES9" s="418"/>
      <c r="ET9" s="418"/>
      <c r="EU9" s="418"/>
      <c r="EV9" s="418"/>
      <c r="EW9" s="418"/>
      <c r="EX9" s="418"/>
      <c r="EY9" s="418"/>
      <c r="EZ9" s="418"/>
      <c r="FA9" s="418"/>
    </row>
    <row r="10" spans="1:162" ht="15" hidden="1" customHeight="1" x14ac:dyDescent="0.25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G10" s="418"/>
      <c r="DH10" s="418"/>
      <c r="DI10" s="418"/>
      <c r="DJ10" s="418"/>
      <c r="DK10" s="418"/>
      <c r="DL10" s="418"/>
      <c r="DM10" s="418"/>
      <c r="DN10" s="418"/>
      <c r="DO10" s="418"/>
      <c r="DP10" s="418"/>
      <c r="DQ10" s="418"/>
      <c r="DR10" s="418"/>
      <c r="DS10" s="418"/>
      <c r="DT10" s="418"/>
      <c r="DU10" s="418"/>
      <c r="DV10" s="418"/>
      <c r="DW10" s="418"/>
      <c r="DX10" s="418"/>
      <c r="DY10" s="418"/>
      <c r="DZ10" s="418"/>
      <c r="EA10" s="418"/>
      <c r="EB10" s="418"/>
      <c r="EC10" s="418"/>
      <c r="ED10" s="418"/>
      <c r="EE10" s="418"/>
      <c r="EF10" s="418"/>
      <c r="EG10" s="418"/>
      <c r="EH10" s="418"/>
      <c r="EI10" s="418"/>
      <c r="EJ10" s="418"/>
      <c r="EK10" s="418"/>
      <c r="EL10" s="418"/>
      <c r="EM10" s="418"/>
      <c r="EN10" s="418"/>
      <c r="EO10" s="418"/>
      <c r="EP10" s="418"/>
      <c r="EQ10" s="418"/>
      <c r="ER10" s="418"/>
      <c r="ES10" s="418"/>
      <c r="ET10" s="418"/>
      <c r="EU10" s="418"/>
      <c r="EV10" s="418"/>
      <c r="EW10" s="418"/>
      <c r="EX10" s="418"/>
      <c r="EY10" s="418"/>
      <c r="EZ10" s="418"/>
      <c r="FA10" s="418"/>
    </row>
    <row r="11" spans="1:162" ht="9.75" customHeight="1" x14ac:dyDescent="0.25">
      <c r="A11" s="185"/>
      <c r="B11" s="185"/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G11" s="194"/>
      <c r="DH11" s="194"/>
      <c r="DI11" s="194"/>
      <c r="DJ11" s="194"/>
      <c r="DK11" s="194"/>
      <c r="DL11" s="194"/>
      <c r="DM11" s="194"/>
      <c r="DN11" s="194"/>
      <c r="DO11" s="194"/>
      <c r="DP11" s="194"/>
      <c r="DQ11" s="194"/>
      <c r="DR11" s="194"/>
      <c r="DS11" s="194"/>
      <c r="DT11" s="194"/>
      <c r="DU11" s="194"/>
      <c r="DV11" s="194"/>
      <c r="DW11" s="194"/>
      <c r="DX11" s="194"/>
      <c r="DY11" s="194"/>
      <c r="DZ11" s="194"/>
      <c r="EA11" s="194"/>
      <c r="EB11" s="194"/>
      <c r="EC11" s="194"/>
      <c r="ED11" s="194"/>
      <c r="EE11" s="194"/>
      <c r="EF11" s="194"/>
      <c r="EG11" s="194"/>
      <c r="EH11" s="194"/>
      <c r="EI11" s="194"/>
      <c r="EJ11" s="194"/>
      <c r="EK11" s="194"/>
      <c r="EL11" s="194"/>
      <c r="EM11" s="194"/>
      <c r="EN11" s="194"/>
      <c r="EO11" s="194"/>
      <c r="EP11" s="194"/>
      <c r="EQ11" s="194"/>
      <c r="ER11" s="194"/>
      <c r="ES11" s="194"/>
      <c r="ET11" s="194"/>
      <c r="EU11" s="194"/>
      <c r="EV11" s="194"/>
      <c r="EW11" s="194"/>
      <c r="EX11" s="194"/>
      <c r="EY11" s="194"/>
      <c r="EZ11" s="194"/>
      <c r="FA11" s="194"/>
    </row>
    <row r="12" spans="1:162" ht="12.75" customHeight="1" x14ac:dyDescent="0.25">
      <c r="A12" s="189" t="s">
        <v>28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G12" s="11"/>
      <c r="DH12" s="11"/>
      <c r="DI12" s="11"/>
      <c r="DJ12" s="189" t="s">
        <v>23</v>
      </c>
      <c r="DK12" s="189"/>
      <c r="DL12" s="189"/>
      <c r="DM12" s="189"/>
      <c r="DN12" s="189"/>
      <c r="DO12" s="189"/>
      <c r="DP12" s="189"/>
      <c r="DQ12" s="189"/>
      <c r="DR12" s="189"/>
      <c r="DS12" s="189"/>
      <c r="DT12" s="189"/>
      <c r="DU12" s="189"/>
      <c r="DV12" s="189"/>
      <c r="DW12" s="189"/>
      <c r="DX12" s="189"/>
      <c r="DY12" s="189"/>
      <c r="DZ12" s="189"/>
      <c r="EA12" s="189"/>
      <c r="EB12" s="189"/>
      <c r="EC12" s="189"/>
      <c r="ED12" s="189"/>
      <c r="EE12" s="189"/>
      <c r="EF12" s="189"/>
      <c r="EG12" s="189"/>
      <c r="EH12" s="189"/>
      <c r="EI12" s="189"/>
      <c r="EJ12" s="189"/>
      <c r="EK12" s="189"/>
      <c r="EL12" s="189"/>
      <c r="EM12" s="189"/>
      <c r="EN12" s="189"/>
      <c r="EO12" s="189"/>
      <c r="EP12" s="189"/>
      <c r="EQ12" s="189"/>
      <c r="ER12" s="189"/>
      <c r="ES12" s="189"/>
      <c r="ET12" s="189"/>
      <c r="EU12" s="189"/>
      <c r="EV12" s="189"/>
      <c r="EW12" s="189"/>
      <c r="EX12" s="189"/>
      <c r="EY12" s="189"/>
      <c r="EZ12" s="189"/>
      <c r="FA12" s="189"/>
    </row>
    <row r="13" spans="1:162" x14ac:dyDescent="0.25">
      <c r="A13" s="185"/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BH13" s="6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41"/>
      <c r="DG13" s="195">
        <f>ФОРМА!BA11</f>
        <v>0</v>
      </c>
      <c r="DH13" s="185"/>
      <c r="DI13" s="185"/>
      <c r="DJ13" s="185"/>
      <c r="DK13" s="185"/>
      <c r="DL13" s="185"/>
      <c r="DM13" s="185"/>
      <c r="DN13" s="185"/>
      <c r="DO13" s="185"/>
      <c r="DP13" s="185"/>
      <c r="DQ13" s="185"/>
      <c r="DR13" s="185"/>
      <c r="DS13" s="185"/>
      <c r="DT13" s="185"/>
      <c r="DU13" s="185"/>
      <c r="DV13" s="185"/>
      <c r="DW13" s="185"/>
      <c r="DX13" s="185"/>
      <c r="DY13" s="185"/>
      <c r="DZ13" s="185"/>
      <c r="EA13" s="185"/>
      <c r="EB13" s="185"/>
      <c r="EC13" s="185"/>
      <c r="ED13" s="185"/>
      <c r="EE13" s="185"/>
      <c r="EF13" s="185"/>
      <c r="EG13" s="185"/>
      <c r="EH13" s="185"/>
      <c r="EI13" s="185"/>
      <c r="EJ13" s="185"/>
      <c r="EK13" s="185"/>
      <c r="EL13" s="185"/>
      <c r="EM13" s="185"/>
      <c r="EN13" s="185"/>
      <c r="EO13" s="185"/>
      <c r="EP13" s="185"/>
      <c r="EQ13" s="185"/>
      <c r="ER13" s="185"/>
      <c r="ES13" s="185"/>
      <c r="ET13" s="185"/>
      <c r="EU13" s="185"/>
      <c r="EV13" s="185"/>
      <c r="EW13" s="185"/>
      <c r="EX13" s="185"/>
      <c r="EY13" s="185"/>
      <c r="EZ13" s="185"/>
      <c r="FA13" s="185"/>
    </row>
    <row r="14" spans="1:162" ht="10.5" customHeight="1" x14ac:dyDescent="0.25">
      <c r="A14" s="196" t="s">
        <v>1</v>
      </c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G14" s="11"/>
      <c r="DH14" s="11"/>
      <c r="DI14" s="11"/>
      <c r="DJ14" s="189" t="s">
        <v>3</v>
      </c>
      <c r="DK14" s="189"/>
      <c r="DL14" s="189"/>
      <c r="DM14" s="189"/>
      <c r="DN14" s="189"/>
      <c r="DO14" s="189"/>
      <c r="DP14" s="189"/>
      <c r="DQ14" s="189"/>
      <c r="DR14" s="189"/>
      <c r="DS14" s="189"/>
      <c r="DT14" s="189"/>
      <c r="DU14" s="189"/>
      <c r="DV14" s="189"/>
      <c r="DW14" s="189"/>
      <c r="DX14" s="189"/>
      <c r="DY14" s="189"/>
      <c r="DZ14" s="189"/>
      <c r="EA14" s="189"/>
      <c r="EB14" s="189"/>
      <c r="EC14" s="189"/>
      <c r="ED14" s="189"/>
      <c r="EE14" s="189"/>
      <c r="EF14" s="189"/>
      <c r="EG14" s="189"/>
      <c r="EH14" s="189"/>
      <c r="EI14" s="189"/>
      <c r="EJ14" s="189"/>
      <c r="EK14" s="189"/>
      <c r="EL14" s="189"/>
      <c r="EM14" s="189"/>
      <c r="EN14" s="189"/>
      <c r="EO14" s="189"/>
      <c r="EP14" s="189"/>
      <c r="EQ14" s="189"/>
      <c r="ER14" s="189"/>
      <c r="ES14" s="189"/>
      <c r="ET14" s="189"/>
      <c r="EU14" s="189"/>
      <c r="EV14" s="189"/>
      <c r="EW14" s="189"/>
      <c r="EX14" s="189"/>
      <c r="EY14" s="189"/>
      <c r="EZ14" s="189"/>
      <c r="FA14" s="189"/>
    </row>
    <row r="15" spans="1:162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</row>
    <row r="16" spans="1:162" ht="15" customHeight="1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</row>
    <row r="17" spans="1:157" ht="15" customHeight="1" x14ac:dyDescent="0.25">
      <c r="A17" s="308" t="s">
        <v>99</v>
      </c>
      <c r="B17" s="308"/>
      <c r="C17" s="308"/>
      <c r="D17" s="308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8"/>
      <c r="BM17" s="308"/>
      <c r="BN17" s="308"/>
      <c r="BO17" s="308"/>
      <c r="BP17" s="308"/>
      <c r="BQ17" s="308"/>
      <c r="BR17" s="308"/>
      <c r="BS17" s="308"/>
      <c r="BT17" s="308"/>
      <c r="BU17" s="308"/>
      <c r="BV17" s="308"/>
      <c r="BW17" s="308"/>
      <c r="BX17" s="308"/>
      <c r="BY17" s="308"/>
      <c r="BZ17" s="308"/>
      <c r="CA17" s="308"/>
      <c r="CB17" s="308"/>
      <c r="CC17" s="308"/>
      <c r="CD17" s="308"/>
      <c r="CE17" s="308"/>
      <c r="CF17" s="308"/>
      <c r="CG17" s="308"/>
      <c r="CH17" s="308"/>
      <c r="CI17" s="308"/>
      <c r="CJ17" s="308"/>
      <c r="CK17" s="308"/>
      <c r="CL17" s="308"/>
      <c r="CM17" s="308"/>
      <c r="CN17" s="308"/>
      <c r="CO17" s="308"/>
      <c r="CP17" s="308"/>
      <c r="CQ17" s="308"/>
      <c r="CR17" s="308"/>
      <c r="CS17" s="308"/>
      <c r="CT17" s="308"/>
      <c r="CU17" s="308"/>
      <c r="CV17" s="308"/>
      <c r="CW17" s="308"/>
      <c r="CX17" s="308"/>
      <c r="CY17" s="308"/>
      <c r="CZ17" s="308"/>
      <c r="DA17" s="308"/>
      <c r="DB17" s="308"/>
      <c r="DC17" s="308"/>
      <c r="DD17" s="308"/>
      <c r="DE17" s="308"/>
      <c r="DF17" s="308"/>
      <c r="DG17" s="308"/>
      <c r="DH17" s="308"/>
      <c r="DI17" s="308"/>
      <c r="DJ17" s="308"/>
      <c r="DK17" s="308"/>
      <c r="DL17" s="308"/>
      <c r="DM17" s="308"/>
      <c r="DN17" s="308"/>
      <c r="DO17" s="308"/>
      <c r="DP17" s="308"/>
      <c r="DQ17" s="308"/>
      <c r="DR17" s="308"/>
      <c r="DS17" s="308"/>
      <c r="DT17" s="308"/>
      <c r="DU17" s="308"/>
      <c r="DV17" s="308"/>
      <c r="DW17" s="308"/>
      <c r="DX17" s="308"/>
      <c r="DY17" s="308"/>
      <c r="DZ17" s="308"/>
      <c r="EA17" s="308"/>
      <c r="EB17" s="308"/>
      <c r="EC17" s="308"/>
      <c r="ED17" s="308"/>
      <c r="EE17" s="308"/>
      <c r="EF17" s="308"/>
      <c r="EG17" s="308"/>
      <c r="EH17" s="308"/>
      <c r="EI17" s="308"/>
      <c r="EJ17" s="308"/>
      <c r="EK17" s="308"/>
      <c r="EL17" s="308"/>
      <c r="EM17" s="308"/>
      <c r="EN17" s="308"/>
      <c r="EO17" s="308"/>
      <c r="EP17" s="308"/>
      <c r="EQ17" s="308"/>
      <c r="ER17" s="308"/>
      <c r="ES17" s="308"/>
      <c r="ET17" s="308"/>
      <c r="EU17" s="308"/>
      <c r="EV17" s="308"/>
      <c r="EW17" s="308"/>
      <c r="EX17" s="308"/>
      <c r="EY17" s="308"/>
      <c r="EZ17" s="308"/>
      <c r="FA17" s="308"/>
    </row>
    <row r="18" spans="1:157" ht="15" customHeight="1" x14ac:dyDescent="0.25">
      <c r="A18" s="308" t="s">
        <v>100</v>
      </c>
      <c r="B18" s="308"/>
      <c r="C18" s="308"/>
      <c r="D18" s="308"/>
      <c r="E18" s="308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08"/>
      <c r="AM18" s="308"/>
      <c r="AN18" s="308"/>
      <c r="AO18" s="308"/>
      <c r="AP18" s="308"/>
      <c r="AQ18" s="308"/>
      <c r="AR18" s="308"/>
      <c r="AS18" s="308"/>
      <c r="AT18" s="308"/>
      <c r="AU18" s="308"/>
      <c r="AV18" s="308"/>
      <c r="AW18" s="308"/>
      <c r="AX18" s="308"/>
      <c r="AY18" s="308"/>
      <c r="AZ18" s="308"/>
      <c r="BA18" s="308"/>
      <c r="BB18" s="308"/>
      <c r="BC18" s="308"/>
      <c r="BD18" s="308"/>
      <c r="BE18" s="308"/>
      <c r="BF18" s="308"/>
      <c r="BG18" s="308"/>
      <c r="BH18" s="308"/>
      <c r="BI18" s="308"/>
      <c r="BJ18" s="308"/>
      <c r="BK18" s="308"/>
      <c r="BL18" s="308"/>
      <c r="BM18" s="308"/>
      <c r="BN18" s="308"/>
      <c r="BO18" s="308"/>
      <c r="BP18" s="308"/>
      <c r="BQ18" s="308"/>
      <c r="BR18" s="308"/>
      <c r="BS18" s="308"/>
      <c r="BT18" s="308"/>
      <c r="BU18" s="308"/>
      <c r="BV18" s="308"/>
      <c r="BW18" s="308"/>
      <c r="BX18" s="308"/>
      <c r="BY18" s="308"/>
      <c r="BZ18" s="308"/>
      <c r="CA18" s="308"/>
      <c r="CB18" s="308"/>
      <c r="CC18" s="308"/>
      <c r="CD18" s="308"/>
      <c r="CE18" s="308"/>
      <c r="CF18" s="308"/>
      <c r="CG18" s="308"/>
      <c r="CH18" s="308"/>
      <c r="CI18" s="308"/>
      <c r="CJ18" s="308"/>
      <c r="CK18" s="308"/>
      <c r="CL18" s="308"/>
      <c r="CM18" s="308"/>
      <c r="CN18" s="308"/>
      <c r="CO18" s="308"/>
      <c r="CP18" s="308"/>
      <c r="CQ18" s="308"/>
      <c r="CR18" s="308"/>
      <c r="CS18" s="308"/>
      <c r="CT18" s="308"/>
      <c r="CU18" s="308"/>
      <c r="CV18" s="308"/>
      <c r="CW18" s="308"/>
      <c r="CX18" s="308"/>
      <c r="CY18" s="308"/>
      <c r="CZ18" s="308"/>
      <c r="DA18" s="308"/>
      <c r="DB18" s="308"/>
      <c r="DC18" s="308"/>
      <c r="DD18" s="308"/>
      <c r="DE18" s="308"/>
      <c r="DF18" s="308"/>
      <c r="DG18" s="308"/>
      <c r="DH18" s="308"/>
      <c r="DI18" s="308"/>
      <c r="DJ18" s="308"/>
      <c r="DK18" s="308"/>
      <c r="DL18" s="308"/>
      <c r="DM18" s="308"/>
      <c r="DN18" s="308"/>
      <c r="DO18" s="308"/>
      <c r="DP18" s="308"/>
      <c r="DQ18" s="308"/>
      <c r="DR18" s="308"/>
      <c r="DS18" s="308"/>
      <c r="DT18" s="308"/>
      <c r="DU18" s="308"/>
      <c r="DV18" s="308"/>
      <c r="DW18" s="308"/>
      <c r="DX18" s="308"/>
      <c r="DY18" s="308"/>
      <c r="DZ18" s="308"/>
      <c r="EA18" s="308"/>
      <c r="EB18" s="308"/>
      <c r="EC18" s="308"/>
      <c r="ED18" s="308"/>
      <c r="EE18" s="308"/>
      <c r="EF18" s="308"/>
      <c r="EG18" s="308"/>
      <c r="EH18" s="308"/>
      <c r="EI18" s="308"/>
      <c r="EJ18" s="308"/>
      <c r="EK18" s="308"/>
      <c r="EL18" s="308"/>
      <c r="EM18" s="308"/>
      <c r="EN18" s="308"/>
      <c r="EO18" s="308"/>
      <c r="EP18" s="308"/>
      <c r="EQ18" s="308"/>
      <c r="ER18" s="308"/>
      <c r="ES18" s="308"/>
      <c r="ET18" s="308"/>
      <c r="EU18" s="308"/>
      <c r="EV18" s="308"/>
      <c r="EW18" s="308"/>
      <c r="EX18" s="308"/>
      <c r="EY18" s="308"/>
      <c r="EZ18" s="308"/>
      <c r="FA18" s="308"/>
    </row>
    <row r="19" spans="1:157" ht="15" customHeight="1" x14ac:dyDescent="0.25"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</row>
    <row r="20" spans="1:157" ht="15" customHeight="1" x14ac:dyDescent="0.25">
      <c r="A20" s="367" t="s">
        <v>101</v>
      </c>
      <c r="B20" s="367"/>
      <c r="C20" s="367"/>
      <c r="D20" s="367"/>
      <c r="E20" s="367"/>
      <c r="F20" s="367"/>
      <c r="G20" s="367"/>
      <c r="H20" s="367"/>
      <c r="I20" s="367"/>
      <c r="J20" s="367"/>
      <c r="K20" s="367"/>
      <c r="L20" s="367" t="s">
        <v>102</v>
      </c>
      <c r="M20" s="367"/>
      <c r="N20" s="367"/>
      <c r="O20" s="367"/>
      <c r="P20" s="367"/>
      <c r="Q20" s="367"/>
      <c r="R20" s="367"/>
      <c r="S20" s="367"/>
      <c r="T20" s="367"/>
      <c r="U20" s="367"/>
      <c r="V20" s="367"/>
      <c r="W20" s="367"/>
      <c r="X20" s="367"/>
      <c r="Y20" s="367"/>
      <c r="Z20" s="367"/>
      <c r="AA20" s="367"/>
      <c r="AB20" s="367" t="s">
        <v>103</v>
      </c>
      <c r="AC20" s="367"/>
      <c r="AD20" s="367"/>
      <c r="AE20" s="367"/>
      <c r="AF20" s="367"/>
      <c r="AG20" s="367"/>
      <c r="AH20" s="367"/>
      <c r="AI20" s="367"/>
      <c r="AJ20" s="367"/>
      <c r="AK20" s="367"/>
      <c r="AL20" s="367"/>
      <c r="AM20" s="367"/>
      <c r="AN20" s="367" t="s">
        <v>104</v>
      </c>
      <c r="AO20" s="367"/>
      <c r="AP20" s="367"/>
      <c r="AQ20" s="367"/>
      <c r="AR20" s="367"/>
      <c r="AS20" s="367"/>
      <c r="AT20" s="367"/>
      <c r="AU20" s="367"/>
      <c r="AV20" s="367"/>
      <c r="AW20" s="367"/>
      <c r="AX20" s="367"/>
      <c r="AY20" s="367" t="s">
        <v>105</v>
      </c>
      <c r="AZ20" s="367"/>
      <c r="BA20" s="367"/>
      <c r="BB20" s="367"/>
      <c r="BC20" s="367"/>
      <c r="BD20" s="367"/>
      <c r="BE20" s="367"/>
      <c r="BF20" s="367"/>
      <c r="BG20" s="367"/>
      <c r="BH20" s="367"/>
      <c r="BI20" s="367" t="s">
        <v>106</v>
      </c>
      <c r="BJ20" s="367"/>
      <c r="BK20" s="367"/>
      <c r="BL20" s="367"/>
      <c r="BM20" s="367"/>
      <c r="BN20" s="367"/>
      <c r="BO20" s="367"/>
      <c r="BP20" s="367"/>
      <c r="BQ20" s="367"/>
      <c r="BR20" s="367"/>
      <c r="BS20" s="367"/>
      <c r="BT20" s="367"/>
      <c r="BU20" s="415" t="s">
        <v>107</v>
      </c>
      <c r="BV20" s="416"/>
      <c r="BW20" s="416"/>
      <c r="BX20" s="416"/>
      <c r="BY20" s="416"/>
      <c r="BZ20" s="416"/>
      <c r="CA20" s="416"/>
      <c r="CB20" s="416"/>
      <c r="CC20" s="416"/>
      <c r="CD20" s="416"/>
      <c r="CE20" s="416"/>
      <c r="CF20" s="416"/>
      <c r="CG20" s="416"/>
      <c r="CH20" s="416"/>
      <c r="CI20" s="416"/>
      <c r="CJ20" s="416"/>
      <c r="CK20" s="416"/>
      <c r="CL20" s="416"/>
      <c r="CM20" s="416"/>
      <c r="CN20" s="416"/>
      <c r="CO20" s="416"/>
      <c r="CP20" s="416"/>
      <c r="CQ20" s="416"/>
      <c r="CR20" s="416"/>
      <c r="CS20" s="416"/>
      <c r="CT20" s="416"/>
      <c r="CU20" s="416"/>
      <c r="CV20" s="416"/>
      <c r="CW20" s="416"/>
      <c r="CX20" s="416"/>
      <c r="CY20" s="417"/>
      <c r="CZ20" s="367" t="s">
        <v>114</v>
      </c>
      <c r="DA20" s="367"/>
      <c r="DB20" s="367"/>
      <c r="DC20" s="367"/>
      <c r="DD20" s="367"/>
      <c r="DE20" s="367"/>
      <c r="DF20" s="367"/>
      <c r="DG20" s="367"/>
      <c r="DH20" s="367"/>
      <c r="DI20" s="367"/>
      <c r="DJ20" s="367"/>
      <c r="DK20" s="367" t="s">
        <v>111</v>
      </c>
      <c r="DL20" s="367"/>
      <c r="DM20" s="367"/>
      <c r="DN20" s="367"/>
      <c r="DO20" s="367"/>
      <c r="DP20" s="367"/>
      <c r="DQ20" s="367"/>
      <c r="DR20" s="367"/>
      <c r="DS20" s="367"/>
      <c r="DT20" s="367"/>
      <c r="DU20" s="367"/>
      <c r="DV20" s="367"/>
      <c r="DW20" s="367" t="s">
        <v>112</v>
      </c>
      <c r="DX20" s="367"/>
      <c r="DY20" s="367"/>
      <c r="DZ20" s="367"/>
      <c r="EA20" s="367"/>
      <c r="EB20" s="367"/>
      <c r="EC20" s="367"/>
      <c r="ED20" s="367"/>
      <c r="EE20" s="367"/>
      <c r="EF20" s="367"/>
      <c r="EG20" s="367"/>
      <c r="EH20" s="367" t="s">
        <v>113</v>
      </c>
      <c r="EI20" s="367"/>
      <c r="EJ20" s="367"/>
      <c r="EK20" s="367"/>
      <c r="EL20" s="367"/>
      <c r="EM20" s="367"/>
      <c r="EN20" s="367"/>
      <c r="EO20" s="367"/>
      <c r="EP20" s="367"/>
      <c r="EQ20" s="367"/>
      <c r="ER20" s="367" t="s">
        <v>115</v>
      </c>
      <c r="ES20" s="367"/>
      <c r="ET20" s="367"/>
      <c r="EU20" s="367"/>
      <c r="EV20" s="367"/>
      <c r="EW20" s="367"/>
      <c r="EX20" s="367"/>
      <c r="EY20" s="367"/>
      <c r="EZ20" s="367"/>
      <c r="FA20" s="367"/>
    </row>
    <row r="21" spans="1:157" ht="45" customHeight="1" x14ac:dyDescent="0.25">
      <c r="A21" s="367"/>
      <c r="B21" s="367"/>
      <c r="C21" s="367"/>
      <c r="D21" s="367"/>
      <c r="E21" s="367"/>
      <c r="F21" s="367"/>
      <c r="G21" s="367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  <c r="X21" s="367"/>
      <c r="Y21" s="367"/>
      <c r="Z21" s="367"/>
      <c r="AA21" s="367"/>
      <c r="AB21" s="367"/>
      <c r="AC21" s="367"/>
      <c r="AD21" s="367"/>
      <c r="AE21" s="367"/>
      <c r="AF21" s="367"/>
      <c r="AG21" s="367"/>
      <c r="AH21" s="367"/>
      <c r="AI21" s="367"/>
      <c r="AJ21" s="367"/>
      <c r="AK21" s="367"/>
      <c r="AL21" s="367"/>
      <c r="AM21" s="367"/>
      <c r="AN21" s="367"/>
      <c r="AO21" s="367"/>
      <c r="AP21" s="367"/>
      <c r="AQ21" s="367"/>
      <c r="AR21" s="367"/>
      <c r="AS21" s="367"/>
      <c r="AT21" s="367"/>
      <c r="AU21" s="367"/>
      <c r="AV21" s="367"/>
      <c r="AW21" s="367"/>
      <c r="AX21" s="367"/>
      <c r="AY21" s="367"/>
      <c r="AZ21" s="367"/>
      <c r="BA21" s="367"/>
      <c r="BB21" s="367"/>
      <c r="BC21" s="367"/>
      <c r="BD21" s="367"/>
      <c r="BE21" s="367"/>
      <c r="BF21" s="367"/>
      <c r="BG21" s="367"/>
      <c r="BH21" s="367"/>
      <c r="BI21" s="367"/>
      <c r="BJ21" s="367"/>
      <c r="BK21" s="367"/>
      <c r="BL21" s="367"/>
      <c r="BM21" s="367"/>
      <c r="BN21" s="367"/>
      <c r="BO21" s="367"/>
      <c r="BP21" s="367"/>
      <c r="BQ21" s="367"/>
      <c r="BR21" s="367"/>
      <c r="BS21" s="367"/>
      <c r="BT21" s="367"/>
      <c r="BU21" s="367" t="s">
        <v>108</v>
      </c>
      <c r="BV21" s="367"/>
      <c r="BW21" s="367"/>
      <c r="BX21" s="367"/>
      <c r="BY21" s="367"/>
      <c r="BZ21" s="367"/>
      <c r="CA21" s="367"/>
      <c r="CB21" s="367"/>
      <c r="CC21" s="367"/>
      <c r="CD21" s="367"/>
      <c r="CE21" s="367" t="s">
        <v>109</v>
      </c>
      <c r="CF21" s="367"/>
      <c r="CG21" s="367"/>
      <c r="CH21" s="367"/>
      <c r="CI21" s="367"/>
      <c r="CJ21" s="367"/>
      <c r="CK21" s="367"/>
      <c r="CL21" s="367"/>
      <c r="CM21" s="367"/>
      <c r="CN21" s="367"/>
      <c r="CO21" s="367"/>
      <c r="CP21" s="367" t="s">
        <v>110</v>
      </c>
      <c r="CQ21" s="367"/>
      <c r="CR21" s="367"/>
      <c r="CS21" s="367"/>
      <c r="CT21" s="367"/>
      <c r="CU21" s="367"/>
      <c r="CV21" s="367"/>
      <c r="CW21" s="367"/>
      <c r="CX21" s="367"/>
      <c r="CY21" s="367"/>
      <c r="CZ21" s="367"/>
      <c r="DA21" s="367"/>
      <c r="DB21" s="367"/>
      <c r="DC21" s="367"/>
      <c r="DD21" s="367"/>
      <c r="DE21" s="367"/>
      <c r="DF21" s="367"/>
      <c r="DG21" s="367"/>
      <c r="DH21" s="367"/>
      <c r="DI21" s="367"/>
      <c r="DJ21" s="367"/>
      <c r="DK21" s="367"/>
      <c r="DL21" s="367"/>
      <c r="DM21" s="367"/>
      <c r="DN21" s="367"/>
      <c r="DO21" s="367"/>
      <c r="DP21" s="367"/>
      <c r="DQ21" s="367"/>
      <c r="DR21" s="367"/>
      <c r="DS21" s="367"/>
      <c r="DT21" s="367"/>
      <c r="DU21" s="367"/>
      <c r="DV21" s="367"/>
      <c r="DW21" s="367"/>
      <c r="DX21" s="367"/>
      <c r="DY21" s="367"/>
      <c r="DZ21" s="367"/>
      <c r="EA21" s="367"/>
      <c r="EB21" s="367"/>
      <c r="EC21" s="367"/>
      <c r="ED21" s="367"/>
      <c r="EE21" s="367"/>
      <c r="EF21" s="367"/>
      <c r="EG21" s="367"/>
      <c r="EH21" s="367"/>
      <c r="EI21" s="367"/>
      <c r="EJ21" s="367"/>
      <c r="EK21" s="367"/>
      <c r="EL21" s="367"/>
      <c r="EM21" s="367"/>
      <c r="EN21" s="367"/>
      <c r="EO21" s="367"/>
      <c r="EP21" s="367"/>
      <c r="EQ21" s="367"/>
      <c r="ER21" s="367"/>
      <c r="ES21" s="367"/>
      <c r="ET21" s="367"/>
      <c r="EU21" s="367"/>
      <c r="EV21" s="367"/>
      <c r="EW21" s="367"/>
      <c r="EX21" s="367"/>
      <c r="EY21" s="367"/>
      <c r="EZ21" s="367"/>
      <c r="FA21" s="367"/>
    </row>
    <row r="22" spans="1:157" ht="15" customHeight="1" x14ac:dyDescent="0.25">
      <c r="A22" s="235">
        <v>1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35"/>
      <c r="BU22" s="235"/>
      <c r="BV22" s="235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35"/>
      <c r="CL22" s="235"/>
      <c r="CM22" s="235"/>
      <c r="CN22" s="235"/>
      <c r="CO22" s="235"/>
      <c r="CP22" s="235"/>
      <c r="CQ22" s="235"/>
      <c r="CR22" s="235"/>
      <c r="CS22" s="235"/>
      <c r="CT22" s="235"/>
      <c r="CU22" s="235"/>
      <c r="CV22" s="235"/>
      <c r="CW22" s="235"/>
      <c r="CX22" s="235"/>
      <c r="CY22" s="235"/>
      <c r="CZ22" s="235"/>
      <c r="DA22" s="235"/>
      <c r="DB22" s="235"/>
      <c r="DC22" s="235"/>
      <c r="DD22" s="235"/>
      <c r="DE22" s="235"/>
      <c r="DF22" s="235"/>
      <c r="DG22" s="235"/>
      <c r="DH22" s="235"/>
      <c r="DI22" s="235"/>
      <c r="DJ22" s="235"/>
      <c r="DK22" s="235"/>
      <c r="DL22" s="235"/>
      <c r="DM22" s="235"/>
      <c r="DN22" s="235"/>
      <c r="DO22" s="235"/>
      <c r="DP22" s="235"/>
      <c r="DQ22" s="235"/>
      <c r="DR22" s="235"/>
      <c r="DS22" s="235"/>
      <c r="DT22" s="235"/>
      <c r="DU22" s="235"/>
      <c r="DV22" s="235"/>
      <c r="DW22" s="235"/>
      <c r="DX22" s="235"/>
      <c r="DY22" s="235"/>
      <c r="DZ22" s="235"/>
      <c r="EA22" s="235"/>
      <c r="EB22" s="235"/>
      <c r="EC22" s="235"/>
      <c r="ED22" s="235"/>
      <c r="EE22" s="235"/>
      <c r="EF22" s="235"/>
      <c r="EG22" s="235"/>
      <c r="EH22" s="235"/>
      <c r="EI22" s="235"/>
      <c r="EJ22" s="235"/>
      <c r="EK22" s="235"/>
      <c r="EL22" s="235"/>
      <c r="EM22" s="235"/>
      <c r="EN22" s="235"/>
      <c r="EO22" s="235"/>
      <c r="EP22" s="235"/>
      <c r="EQ22" s="235"/>
      <c r="ER22" s="235"/>
      <c r="ES22" s="235"/>
      <c r="ET22" s="235"/>
      <c r="EU22" s="235"/>
      <c r="EV22" s="235"/>
      <c r="EW22" s="235"/>
      <c r="EX22" s="235"/>
      <c r="EY22" s="235"/>
      <c r="EZ22" s="235"/>
      <c r="FA22" s="235"/>
    </row>
    <row r="23" spans="1:157" ht="15" customHeight="1" x14ac:dyDescent="0.25">
      <c r="A23" s="235">
        <v>2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35"/>
      <c r="CX23" s="235"/>
      <c r="CY23" s="235"/>
      <c r="CZ23" s="235"/>
      <c r="DA23" s="235"/>
      <c r="DB23" s="235"/>
      <c r="DC23" s="235"/>
      <c r="DD23" s="235"/>
      <c r="DE23" s="235"/>
      <c r="DF23" s="235"/>
      <c r="DG23" s="235"/>
      <c r="DH23" s="235"/>
      <c r="DI23" s="235"/>
      <c r="DJ23" s="235"/>
      <c r="DK23" s="235"/>
      <c r="DL23" s="235"/>
      <c r="DM23" s="235"/>
      <c r="DN23" s="235"/>
      <c r="DO23" s="235"/>
      <c r="DP23" s="235"/>
      <c r="DQ23" s="235"/>
      <c r="DR23" s="235"/>
      <c r="DS23" s="235"/>
      <c r="DT23" s="235"/>
      <c r="DU23" s="235"/>
      <c r="DV23" s="235"/>
      <c r="DW23" s="235"/>
      <c r="DX23" s="235"/>
      <c r="DY23" s="235"/>
      <c r="DZ23" s="235"/>
      <c r="EA23" s="235"/>
      <c r="EB23" s="235"/>
      <c r="EC23" s="235"/>
      <c r="ED23" s="235"/>
      <c r="EE23" s="235"/>
      <c r="EF23" s="235"/>
      <c r="EG23" s="235"/>
      <c r="EH23" s="235"/>
      <c r="EI23" s="235"/>
      <c r="EJ23" s="235"/>
      <c r="EK23" s="235"/>
      <c r="EL23" s="235"/>
      <c r="EM23" s="235"/>
      <c r="EN23" s="235"/>
      <c r="EO23" s="235"/>
      <c r="EP23" s="235"/>
      <c r="EQ23" s="235"/>
      <c r="ER23" s="235"/>
      <c r="ES23" s="235"/>
      <c r="ET23" s="235"/>
      <c r="EU23" s="235"/>
      <c r="EV23" s="235"/>
      <c r="EW23" s="235"/>
      <c r="EX23" s="235"/>
      <c r="EY23" s="235"/>
      <c r="EZ23" s="235"/>
      <c r="FA23" s="235"/>
    </row>
    <row r="24" spans="1:157" ht="15" customHeight="1" x14ac:dyDescent="0.25">
      <c r="A24" s="235">
        <v>3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35"/>
      <c r="CH24" s="235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35"/>
      <c r="CX24" s="235"/>
      <c r="CY24" s="235"/>
      <c r="CZ24" s="235"/>
      <c r="DA24" s="235"/>
      <c r="DB24" s="235"/>
      <c r="DC24" s="235"/>
      <c r="DD24" s="235"/>
      <c r="DE24" s="235"/>
      <c r="DF24" s="235"/>
      <c r="DG24" s="235"/>
      <c r="DH24" s="235"/>
      <c r="DI24" s="235"/>
      <c r="DJ24" s="235"/>
      <c r="DK24" s="235"/>
      <c r="DL24" s="235"/>
      <c r="DM24" s="235"/>
      <c r="DN24" s="235"/>
      <c r="DO24" s="235"/>
      <c r="DP24" s="235"/>
      <c r="DQ24" s="235"/>
      <c r="DR24" s="235"/>
      <c r="DS24" s="235"/>
      <c r="DT24" s="235"/>
      <c r="DU24" s="235"/>
      <c r="DV24" s="235"/>
      <c r="DW24" s="235"/>
      <c r="DX24" s="235"/>
      <c r="DY24" s="235"/>
      <c r="DZ24" s="235"/>
      <c r="EA24" s="235"/>
      <c r="EB24" s="235"/>
      <c r="EC24" s="235"/>
      <c r="ED24" s="235"/>
      <c r="EE24" s="235"/>
      <c r="EF24" s="235"/>
      <c r="EG24" s="235"/>
      <c r="EH24" s="235"/>
      <c r="EI24" s="235"/>
      <c r="EJ24" s="235"/>
      <c r="EK24" s="235"/>
      <c r="EL24" s="235"/>
      <c r="EM24" s="235"/>
      <c r="EN24" s="235"/>
      <c r="EO24" s="235"/>
      <c r="EP24" s="235"/>
      <c r="EQ24" s="235"/>
      <c r="ER24" s="235"/>
      <c r="ES24" s="235"/>
      <c r="ET24" s="235"/>
      <c r="EU24" s="235"/>
      <c r="EV24" s="235"/>
      <c r="EW24" s="235"/>
      <c r="EX24" s="235"/>
      <c r="EY24" s="235"/>
      <c r="EZ24" s="235"/>
      <c r="FA24" s="235"/>
    </row>
    <row r="25" spans="1:157" ht="15" customHeight="1" x14ac:dyDescent="0.25">
      <c r="A25" s="235">
        <v>4</v>
      </c>
      <c r="B25" s="235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35"/>
      <c r="CH25" s="235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35"/>
      <c r="CX25" s="235"/>
      <c r="CY25" s="235"/>
      <c r="CZ25" s="235"/>
      <c r="DA25" s="235"/>
      <c r="DB25" s="235"/>
      <c r="DC25" s="235"/>
      <c r="DD25" s="235"/>
      <c r="DE25" s="235"/>
      <c r="DF25" s="235"/>
      <c r="DG25" s="235"/>
      <c r="DH25" s="235"/>
      <c r="DI25" s="235"/>
      <c r="DJ25" s="235"/>
      <c r="DK25" s="235"/>
      <c r="DL25" s="235"/>
      <c r="DM25" s="235"/>
      <c r="DN25" s="235"/>
      <c r="DO25" s="235"/>
      <c r="DP25" s="235"/>
      <c r="DQ25" s="235"/>
      <c r="DR25" s="235"/>
      <c r="DS25" s="235"/>
      <c r="DT25" s="235"/>
      <c r="DU25" s="235"/>
      <c r="DV25" s="235"/>
      <c r="DW25" s="235"/>
      <c r="DX25" s="235"/>
      <c r="DY25" s="235"/>
      <c r="DZ25" s="235"/>
      <c r="EA25" s="235"/>
      <c r="EB25" s="235"/>
      <c r="EC25" s="235"/>
      <c r="ED25" s="235"/>
      <c r="EE25" s="235"/>
      <c r="EF25" s="235"/>
      <c r="EG25" s="235"/>
      <c r="EH25" s="235"/>
      <c r="EI25" s="235"/>
      <c r="EJ25" s="235"/>
      <c r="EK25" s="235"/>
      <c r="EL25" s="235"/>
      <c r="EM25" s="235"/>
      <c r="EN25" s="235"/>
      <c r="EO25" s="235"/>
      <c r="EP25" s="235"/>
      <c r="EQ25" s="235"/>
      <c r="ER25" s="235"/>
      <c r="ES25" s="235"/>
      <c r="ET25" s="235"/>
      <c r="EU25" s="235"/>
      <c r="EV25" s="235"/>
      <c r="EW25" s="235"/>
      <c r="EX25" s="235"/>
      <c r="EY25" s="235"/>
      <c r="EZ25" s="235"/>
      <c r="FA25" s="235"/>
    </row>
    <row r="26" spans="1:157" ht="15" customHeight="1" x14ac:dyDescent="0.25">
      <c r="A26" s="235">
        <v>5</v>
      </c>
      <c r="B26" s="235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35"/>
      <c r="BI26" s="235"/>
      <c r="BJ26" s="235"/>
      <c r="BK26" s="235"/>
      <c r="BL26" s="235"/>
      <c r="BM26" s="235"/>
      <c r="BN26" s="235"/>
      <c r="BO26" s="235"/>
      <c r="BP26" s="235"/>
      <c r="BQ26" s="235"/>
      <c r="BR26" s="235"/>
      <c r="BS26" s="235"/>
      <c r="BT26" s="235"/>
      <c r="BU26" s="235"/>
      <c r="BV26" s="235"/>
      <c r="BW26" s="235"/>
      <c r="BX26" s="235"/>
      <c r="BY26" s="235"/>
      <c r="BZ26" s="235"/>
      <c r="CA26" s="235"/>
      <c r="CB26" s="235"/>
      <c r="CC26" s="235"/>
      <c r="CD26" s="235"/>
      <c r="CE26" s="235"/>
      <c r="CF26" s="235"/>
      <c r="CG26" s="235"/>
      <c r="CH26" s="235"/>
      <c r="CI26" s="235"/>
      <c r="CJ26" s="235"/>
      <c r="CK26" s="235"/>
      <c r="CL26" s="235"/>
      <c r="CM26" s="235"/>
      <c r="CN26" s="235"/>
      <c r="CO26" s="235"/>
      <c r="CP26" s="235"/>
      <c r="CQ26" s="235"/>
      <c r="CR26" s="235"/>
      <c r="CS26" s="235"/>
      <c r="CT26" s="235"/>
      <c r="CU26" s="235"/>
      <c r="CV26" s="235"/>
      <c r="CW26" s="235"/>
      <c r="CX26" s="235"/>
      <c r="CY26" s="235"/>
      <c r="CZ26" s="235"/>
      <c r="DA26" s="235"/>
      <c r="DB26" s="235"/>
      <c r="DC26" s="235"/>
      <c r="DD26" s="235"/>
      <c r="DE26" s="235"/>
      <c r="DF26" s="235"/>
      <c r="DG26" s="235"/>
      <c r="DH26" s="235"/>
      <c r="DI26" s="235"/>
      <c r="DJ26" s="235"/>
      <c r="DK26" s="235"/>
      <c r="DL26" s="235"/>
      <c r="DM26" s="235"/>
      <c r="DN26" s="235"/>
      <c r="DO26" s="235"/>
      <c r="DP26" s="235"/>
      <c r="DQ26" s="235"/>
      <c r="DR26" s="235"/>
      <c r="DS26" s="235"/>
      <c r="DT26" s="235"/>
      <c r="DU26" s="235"/>
      <c r="DV26" s="235"/>
      <c r="DW26" s="235"/>
      <c r="DX26" s="235"/>
      <c r="DY26" s="235"/>
      <c r="DZ26" s="235"/>
      <c r="EA26" s="235"/>
      <c r="EB26" s="235"/>
      <c r="EC26" s="235"/>
      <c r="ED26" s="235"/>
      <c r="EE26" s="235"/>
      <c r="EF26" s="235"/>
      <c r="EG26" s="235"/>
      <c r="EH26" s="235"/>
      <c r="EI26" s="235"/>
      <c r="EJ26" s="235"/>
      <c r="EK26" s="235"/>
      <c r="EL26" s="235"/>
      <c r="EM26" s="235"/>
      <c r="EN26" s="235"/>
      <c r="EO26" s="235"/>
      <c r="EP26" s="235"/>
      <c r="EQ26" s="235"/>
      <c r="ER26" s="235"/>
      <c r="ES26" s="235"/>
      <c r="ET26" s="235"/>
      <c r="EU26" s="235"/>
      <c r="EV26" s="235"/>
      <c r="EW26" s="235"/>
      <c r="EX26" s="235"/>
      <c r="EY26" s="235"/>
      <c r="EZ26" s="235"/>
      <c r="FA26" s="235"/>
    </row>
    <row r="27" spans="1:157" ht="15" customHeight="1" x14ac:dyDescent="0.25">
      <c r="A27" s="235">
        <v>6</v>
      </c>
      <c r="B27" s="235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  <c r="AV27" s="235"/>
      <c r="AW27" s="235"/>
      <c r="AX27" s="235"/>
      <c r="AY27" s="235"/>
      <c r="AZ27" s="235"/>
      <c r="BA27" s="235"/>
      <c r="BB27" s="235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35"/>
      <c r="CH27" s="235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5"/>
      <c r="CY27" s="235"/>
      <c r="CZ27" s="235"/>
      <c r="DA27" s="235"/>
      <c r="DB27" s="235"/>
      <c r="DC27" s="235"/>
      <c r="DD27" s="235"/>
      <c r="DE27" s="235"/>
      <c r="DF27" s="235"/>
      <c r="DG27" s="235"/>
      <c r="DH27" s="235"/>
      <c r="DI27" s="235"/>
      <c r="DJ27" s="235"/>
      <c r="DK27" s="235"/>
      <c r="DL27" s="235"/>
      <c r="DM27" s="235"/>
      <c r="DN27" s="235"/>
      <c r="DO27" s="235"/>
      <c r="DP27" s="235"/>
      <c r="DQ27" s="235"/>
      <c r="DR27" s="235"/>
      <c r="DS27" s="235"/>
      <c r="DT27" s="235"/>
      <c r="DU27" s="235"/>
      <c r="DV27" s="235"/>
      <c r="DW27" s="235"/>
      <c r="DX27" s="235"/>
      <c r="DY27" s="235"/>
      <c r="DZ27" s="235"/>
      <c r="EA27" s="235"/>
      <c r="EB27" s="235"/>
      <c r="EC27" s="235"/>
      <c r="ED27" s="235"/>
      <c r="EE27" s="235"/>
      <c r="EF27" s="235"/>
      <c r="EG27" s="235"/>
      <c r="EH27" s="235"/>
      <c r="EI27" s="235"/>
      <c r="EJ27" s="235"/>
      <c r="EK27" s="235"/>
      <c r="EL27" s="235"/>
      <c r="EM27" s="235"/>
      <c r="EN27" s="235"/>
      <c r="EO27" s="235"/>
      <c r="EP27" s="235"/>
      <c r="EQ27" s="235"/>
      <c r="ER27" s="235"/>
      <c r="ES27" s="235"/>
      <c r="ET27" s="235"/>
      <c r="EU27" s="235"/>
      <c r="EV27" s="235"/>
      <c r="EW27" s="235"/>
      <c r="EX27" s="235"/>
      <c r="EY27" s="235"/>
      <c r="EZ27" s="235"/>
      <c r="FA27" s="235"/>
    </row>
    <row r="28" spans="1:157" ht="15" customHeight="1" x14ac:dyDescent="0.25">
      <c r="A28" s="235">
        <v>7</v>
      </c>
      <c r="B28" s="235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35"/>
      <c r="CX28" s="235"/>
      <c r="CY28" s="235"/>
      <c r="CZ28" s="235"/>
      <c r="DA28" s="235"/>
      <c r="DB28" s="235"/>
      <c r="DC28" s="235"/>
      <c r="DD28" s="235"/>
      <c r="DE28" s="235"/>
      <c r="DF28" s="235"/>
      <c r="DG28" s="235"/>
      <c r="DH28" s="235"/>
      <c r="DI28" s="235"/>
      <c r="DJ28" s="235"/>
      <c r="DK28" s="235"/>
      <c r="DL28" s="235"/>
      <c r="DM28" s="235"/>
      <c r="DN28" s="235"/>
      <c r="DO28" s="235"/>
      <c r="DP28" s="235"/>
      <c r="DQ28" s="235"/>
      <c r="DR28" s="235"/>
      <c r="DS28" s="235"/>
      <c r="DT28" s="235"/>
      <c r="DU28" s="235"/>
      <c r="DV28" s="235"/>
      <c r="DW28" s="235"/>
      <c r="DX28" s="235"/>
      <c r="DY28" s="235"/>
      <c r="DZ28" s="235"/>
      <c r="EA28" s="235"/>
      <c r="EB28" s="235"/>
      <c r="EC28" s="235"/>
      <c r="ED28" s="235"/>
      <c r="EE28" s="235"/>
      <c r="EF28" s="235"/>
      <c r="EG28" s="235"/>
      <c r="EH28" s="235"/>
      <c r="EI28" s="235"/>
      <c r="EJ28" s="235"/>
      <c r="EK28" s="235"/>
      <c r="EL28" s="235"/>
      <c r="EM28" s="235"/>
      <c r="EN28" s="235"/>
      <c r="EO28" s="235"/>
      <c r="EP28" s="235"/>
      <c r="EQ28" s="235"/>
      <c r="ER28" s="235"/>
      <c r="ES28" s="235"/>
      <c r="ET28" s="235"/>
      <c r="EU28" s="235"/>
      <c r="EV28" s="235"/>
      <c r="EW28" s="235"/>
      <c r="EX28" s="235"/>
      <c r="EY28" s="235"/>
      <c r="EZ28" s="235"/>
      <c r="FA28" s="235"/>
    </row>
    <row r="29" spans="1:157" ht="15" customHeight="1" x14ac:dyDescent="0.25">
      <c r="A29" s="235">
        <v>8</v>
      </c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35"/>
      <c r="CH29" s="235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35"/>
      <c r="CX29" s="235"/>
      <c r="CY29" s="235"/>
      <c r="CZ29" s="235"/>
      <c r="DA29" s="235"/>
      <c r="DB29" s="235"/>
      <c r="DC29" s="235"/>
      <c r="DD29" s="235"/>
      <c r="DE29" s="235"/>
      <c r="DF29" s="235"/>
      <c r="DG29" s="235"/>
      <c r="DH29" s="235"/>
      <c r="DI29" s="235"/>
      <c r="DJ29" s="235"/>
      <c r="DK29" s="235"/>
      <c r="DL29" s="235"/>
      <c r="DM29" s="235"/>
      <c r="DN29" s="235"/>
      <c r="DO29" s="235"/>
      <c r="DP29" s="235"/>
      <c r="DQ29" s="235"/>
      <c r="DR29" s="235"/>
      <c r="DS29" s="235"/>
      <c r="DT29" s="235"/>
      <c r="DU29" s="235"/>
      <c r="DV29" s="235"/>
      <c r="DW29" s="235"/>
      <c r="DX29" s="235"/>
      <c r="DY29" s="235"/>
      <c r="DZ29" s="235"/>
      <c r="EA29" s="235"/>
      <c r="EB29" s="235"/>
      <c r="EC29" s="235"/>
      <c r="ED29" s="235"/>
      <c r="EE29" s="235"/>
      <c r="EF29" s="235"/>
      <c r="EG29" s="235"/>
      <c r="EH29" s="235"/>
      <c r="EI29" s="235"/>
      <c r="EJ29" s="235"/>
      <c r="EK29" s="235"/>
      <c r="EL29" s="235"/>
      <c r="EM29" s="235"/>
      <c r="EN29" s="235"/>
      <c r="EO29" s="235"/>
      <c r="EP29" s="235"/>
      <c r="EQ29" s="235"/>
      <c r="ER29" s="235"/>
      <c r="ES29" s="235"/>
      <c r="ET29" s="235"/>
      <c r="EU29" s="235"/>
      <c r="EV29" s="235"/>
      <c r="EW29" s="235"/>
      <c r="EX29" s="235"/>
      <c r="EY29" s="235"/>
      <c r="EZ29" s="235"/>
      <c r="FA29" s="235"/>
    </row>
    <row r="30" spans="1:157" ht="15" customHeight="1" x14ac:dyDescent="0.25">
      <c r="A30" s="235">
        <v>9</v>
      </c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35"/>
      <c r="CL30" s="235"/>
      <c r="CM30" s="235"/>
      <c r="CN30" s="235"/>
      <c r="CO30" s="235"/>
      <c r="CP30" s="235"/>
      <c r="CQ30" s="235"/>
      <c r="CR30" s="235"/>
      <c r="CS30" s="235"/>
      <c r="CT30" s="235"/>
      <c r="CU30" s="235"/>
      <c r="CV30" s="235"/>
      <c r="CW30" s="235"/>
      <c r="CX30" s="235"/>
      <c r="CY30" s="235"/>
      <c r="CZ30" s="235"/>
      <c r="DA30" s="235"/>
      <c r="DB30" s="235"/>
      <c r="DC30" s="235"/>
      <c r="DD30" s="235"/>
      <c r="DE30" s="235"/>
      <c r="DF30" s="235"/>
      <c r="DG30" s="235"/>
      <c r="DH30" s="235"/>
      <c r="DI30" s="235"/>
      <c r="DJ30" s="235"/>
      <c r="DK30" s="235"/>
      <c r="DL30" s="235"/>
      <c r="DM30" s="235"/>
      <c r="DN30" s="235"/>
      <c r="DO30" s="235"/>
      <c r="DP30" s="235"/>
      <c r="DQ30" s="235"/>
      <c r="DR30" s="235"/>
      <c r="DS30" s="235"/>
      <c r="DT30" s="235"/>
      <c r="DU30" s="235"/>
      <c r="DV30" s="235"/>
      <c r="DW30" s="235"/>
      <c r="DX30" s="235"/>
      <c r="DY30" s="235"/>
      <c r="DZ30" s="235"/>
      <c r="EA30" s="235"/>
      <c r="EB30" s="235"/>
      <c r="EC30" s="235"/>
      <c r="ED30" s="235"/>
      <c r="EE30" s="235"/>
      <c r="EF30" s="235"/>
      <c r="EG30" s="235"/>
      <c r="EH30" s="235"/>
      <c r="EI30" s="235"/>
      <c r="EJ30" s="235"/>
      <c r="EK30" s="235"/>
      <c r="EL30" s="235"/>
      <c r="EM30" s="235"/>
      <c r="EN30" s="235"/>
      <c r="EO30" s="235"/>
      <c r="EP30" s="235"/>
      <c r="EQ30" s="235"/>
      <c r="ER30" s="235"/>
      <c r="ES30" s="235"/>
      <c r="ET30" s="235"/>
      <c r="EU30" s="235"/>
      <c r="EV30" s="235"/>
      <c r="EW30" s="235"/>
      <c r="EX30" s="235"/>
      <c r="EY30" s="235"/>
      <c r="EZ30" s="235"/>
      <c r="FA30" s="235"/>
    </row>
    <row r="31" spans="1:157" ht="15" customHeight="1" x14ac:dyDescent="0.25">
      <c r="A31" s="235">
        <v>10</v>
      </c>
      <c r="B31" s="235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35"/>
      <c r="AJ31" s="235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35"/>
      <c r="CX31" s="235"/>
      <c r="CY31" s="235"/>
      <c r="CZ31" s="235"/>
      <c r="DA31" s="235"/>
      <c r="DB31" s="235"/>
      <c r="DC31" s="235"/>
      <c r="DD31" s="235"/>
      <c r="DE31" s="235"/>
      <c r="DF31" s="235"/>
      <c r="DG31" s="235"/>
      <c r="DH31" s="235"/>
      <c r="DI31" s="235"/>
      <c r="DJ31" s="235"/>
      <c r="DK31" s="235"/>
      <c r="DL31" s="235"/>
      <c r="DM31" s="235"/>
      <c r="DN31" s="235"/>
      <c r="DO31" s="235"/>
      <c r="DP31" s="235"/>
      <c r="DQ31" s="235"/>
      <c r="DR31" s="235"/>
      <c r="DS31" s="235"/>
      <c r="DT31" s="235"/>
      <c r="DU31" s="235"/>
      <c r="DV31" s="235"/>
      <c r="DW31" s="235"/>
      <c r="DX31" s="235"/>
      <c r="DY31" s="235"/>
      <c r="DZ31" s="235"/>
      <c r="EA31" s="235"/>
      <c r="EB31" s="235"/>
      <c r="EC31" s="235"/>
      <c r="ED31" s="235"/>
      <c r="EE31" s="235"/>
      <c r="EF31" s="235"/>
      <c r="EG31" s="235"/>
      <c r="EH31" s="235"/>
      <c r="EI31" s="235"/>
      <c r="EJ31" s="235"/>
      <c r="EK31" s="235"/>
      <c r="EL31" s="235"/>
      <c r="EM31" s="235"/>
      <c r="EN31" s="235"/>
      <c r="EO31" s="235"/>
      <c r="EP31" s="235"/>
      <c r="EQ31" s="235"/>
      <c r="ER31" s="235"/>
      <c r="ES31" s="235"/>
      <c r="ET31" s="235"/>
      <c r="EU31" s="235"/>
      <c r="EV31" s="235"/>
      <c r="EW31" s="235"/>
      <c r="EX31" s="235"/>
      <c r="EY31" s="235"/>
      <c r="EZ31" s="235"/>
      <c r="FA31" s="235"/>
    </row>
    <row r="32" spans="1:157" ht="15" customHeight="1" x14ac:dyDescent="0.25">
      <c r="A32" s="235">
        <v>11</v>
      </c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35"/>
      <c r="CX32" s="235"/>
      <c r="CY32" s="235"/>
      <c r="CZ32" s="235"/>
      <c r="DA32" s="235"/>
      <c r="DB32" s="235"/>
      <c r="DC32" s="235"/>
      <c r="DD32" s="235"/>
      <c r="DE32" s="235"/>
      <c r="DF32" s="235"/>
      <c r="DG32" s="235"/>
      <c r="DH32" s="235"/>
      <c r="DI32" s="235"/>
      <c r="DJ32" s="235"/>
      <c r="DK32" s="235"/>
      <c r="DL32" s="235"/>
      <c r="DM32" s="235"/>
      <c r="DN32" s="235"/>
      <c r="DO32" s="235"/>
      <c r="DP32" s="235"/>
      <c r="DQ32" s="235"/>
      <c r="DR32" s="235"/>
      <c r="DS32" s="235"/>
      <c r="DT32" s="235"/>
      <c r="DU32" s="235"/>
      <c r="DV32" s="235"/>
      <c r="DW32" s="235"/>
      <c r="DX32" s="235"/>
      <c r="DY32" s="235"/>
      <c r="DZ32" s="235"/>
      <c r="EA32" s="235"/>
      <c r="EB32" s="235"/>
      <c r="EC32" s="235"/>
      <c r="ED32" s="235"/>
      <c r="EE32" s="235"/>
      <c r="EF32" s="235"/>
      <c r="EG32" s="235"/>
      <c r="EH32" s="235"/>
      <c r="EI32" s="235"/>
      <c r="EJ32" s="235"/>
      <c r="EK32" s="235"/>
      <c r="EL32" s="235"/>
      <c r="EM32" s="235"/>
      <c r="EN32" s="235"/>
      <c r="EO32" s="235"/>
      <c r="EP32" s="235"/>
      <c r="EQ32" s="235"/>
      <c r="ER32" s="235"/>
      <c r="ES32" s="235"/>
      <c r="ET32" s="235"/>
      <c r="EU32" s="235"/>
      <c r="EV32" s="235"/>
      <c r="EW32" s="235"/>
      <c r="EX32" s="235"/>
      <c r="EY32" s="235"/>
      <c r="EZ32" s="235"/>
      <c r="FA32" s="235"/>
    </row>
    <row r="33" spans="1:157" ht="15" customHeight="1" x14ac:dyDescent="0.25">
      <c r="A33" s="235">
        <v>12</v>
      </c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35"/>
      <c r="CX33" s="235"/>
      <c r="CY33" s="235"/>
      <c r="CZ33" s="235"/>
      <c r="DA33" s="235"/>
      <c r="DB33" s="235"/>
      <c r="DC33" s="235"/>
      <c r="DD33" s="235"/>
      <c r="DE33" s="235"/>
      <c r="DF33" s="235"/>
      <c r="DG33" s="235"/>
      <c r="DH33" s="235"/>
      <c r="DI33" s="235"/>
      <c r="DJ33" s="235"/>
      <c r="DK33" s="235"/>
      <c r="DL33" s="235"/>
      <c r="DM33" s="235"/>
      <c r="DN33" s="235"/>
      <c r="DO33" s="235"/>
      <c r="DP33" s="235"/>
      <c r="DQ33" s="235"/>
      <c r="DR33" s="235"/>
      <c r="DS33" s="235"/>
      <c r="DT33" s="235"/>
      <c r="DU33" s="235"/>
      <c r="DV33" s="235"/>
      <c r="DW33" s="235"/>
      <c r="DX33" s="235"/>
      <c r="DY33" s="235"/>
      <c r="DZ33" s="235"/>
      <c r="EA33" s="235"/>
      <c r="EB33" s="235"/>
      <c r="EC33" s="235"/>
      <c r="ED33" s="235"/>
      <c r="EE33" s="235"/>
      <c r="EF33" s="235"/>
      <c r="EG33" s="235"/>
      <c r="EH33" s="235"/>
      <c r="EI33" s="235"/>
      <c r="EJ33" s="235"/>
      <c r="EK33" s="235"/>
      <c r="EL33" s="235"/>
      <c r="EM33" s="235"/>
      <c r="EN33" s="235"/>
      <c r="EO33" s="235"/>
      <c r="EP33" s="235"/>
      <c r="EQ33" s="235"/>
      <c r="ER33" s="235"/>
      <c r="ES33" s="235"/>
      <c r="ET33" s="235"/>
      <c r="EU33" s="235"/>
      <c r="EV33" s="235"/>
      <c r="EW33" s="235"/>
      <c r="EX33" s="235"/>
      <c r="EY33" s="235"/>
      <c r="EZ33" s="235"/>
      <c r="FA33" s="235"/>
    </row>
    <row r="34" spans="1:157" ht="15" customHeight="1" x14ac:dyDescent="0.25">
      <c r="A34" s="235">
        <v>13</v>
      </c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35"/>
      <c r="CZ34" s="235"/>
      <c r="DA34" s="235"/>
      <c r="DB34" s="235"/>
      <c r="DC34" s="235"/>
      <c r="DD34" s="235"/>
      <c r="DE34" s="235"/>
      <c r="DF34" s="235"/>
      <c r="DG34" s="235"/>
      <c r="DH34" s="235"/>
      <c r="DI34" s="235"/>
      <c r="DJ34" s="235"/>
      <c r="DK34" s="235"/>
      <c r="DL34" s="235"/>
      <c r="DM34" s="235"/>
      <c r="DN34" s="235"/>
      <c r="DO34" s="235"/>
      <c r="DP34" s="235"/>
      <c r="DQ34" s="235"/>
      <c r="DR34" s="235"/>
      <c r="DS34" s="235"/>
      <c r="DT34" s="235"/>
      <c r="DU34" s="235"/>
      <c r="DV34" s="235"/>
      <c r="DW34" s="235"/>
      <c r="DX34" s="235"/>
      <c r="DY34" s="235"/>
      <c r="DZ34" s="235"/>
      <c r="EA34" s="235"/>
      <c r="EB34" s="235"/>
      <c r="EC34" s="235"/>
      <c r="ED34" s="235"/>
      <c r="EE34" s="235"/>
      <c r="EF34" s="235"/>
      <c r="EG34" s="235"/>
      <c r="EH34" s="235"/>
      <c r="EI34" s="235"/>
      <c r="EJ34" s="235"/>
      <c r="EK34" s="235"/>
      <c r="EL34" s="235"/>
      <c r="EM34" s="235"/>
      <c r="EN34" s="235"/>
      <c r="EO34" s="235"/>
      <c r="EP34" s="235"/>
      <c r="EQ34" s="235"/>
      <c r="ER34" s="235"/>
      <c r="ES34" s="235"/>
      <c r="ET34" s="235"/>
      <c r="EU34" s="235"/>
      <c r="EV34" s="235"/>
      <c r="EW34" s="235"/>
      <c r="EX34" s="235"/>
      <c r="EY34" s="235"/>
      <c r="EZ34" s="235"/>
      <c r="FA34" s="235"/>
    </row>
    <row r="35" spans="1:157" ht="15" customHeight="1" x14ac:dyDescent="0.25">
      <c r="A35" s="235">
        <v>14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35"/>
      <c r="BF35" s="235"/>
      <c r="BG35" s="235"/>
      <c r="BH35" s="235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35"/>
      <c r="CH35" s="235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35"/>
      <c r="CX35" s="235"/>
      <c r="CY35" s="235"/>
      <c r="CZ35" s="235"/>
      <c r="DA35" s="235"/>
      <c r="DB35" s="235"/>
      <c r="DC35" s="235"/>
      <c r="DD35" s="235"/>
      <c r="DE35" s="235"/>
      <c r="DF35" s="235"/>
      <c r="DG35" s="235"/>
      <c r="DH35" s="235"/>
      <c r="DI35" s="235"/>
      <c r="DJ35" s="235"/>
      <c r="DK35" s="235"/>
      <c r="DL35" s="235"/>
      <c r="DM35" s="235"/>
      <c r="DN35" s="235"/>
      <c r="DO35" s="235"/>
      <c r="DP35" s="235"/>
      <c r="DQ35" s="235"/>
      <c r="DR35" s="235"/>
      <c r="DS35" s="235"/>
      <c r="DT35" s="235"/>
      <c r="DU35" s="235"/>
      <c r="DV35" s="235"/>
      <c r="DW35" s="235"/>
      <c r="DX35" s="235"/>
      <c r="DY35" s="235"/>
      <c r="DZ35" s="235"/>
      <c r="EA35" s="235"/>
      <c r="EB35" s="235"/>
      <c r="EC35" s="235"/>
      <c r="ED35" s="235"/>
      <c r="EE35" s="235"/>
      <c r="EF35" s="235"/>
      <c r="EG35" s="235"/>
      <c r="EH35" s="235"/>
      <c r="EI35" s="235"/>
      <c r="EJ35" s="235"/>
      <c r="EK35" s="235"/>
      <c r="EL35" s="235"/>
      <c r="EM35" s="235"/>
      <c r="EN35" s="235"/>
      <c r="EO35" s="235"/>
      <c r="EP35" s="235"/>
      <c r="EQ35" s="235"/>
      <c r="ER35" s="235"/>
      <c r="ES35" s="235"/>
      <c r="ET35" s="235"/>
      <c r="EU35" s="235"/>
      <c r="EV35" s="235"/>
      <c r="EW35" s="235"/>
      <c r="EX35" s="235"/>
      <c r="EY35" s="235"/>
      <c r="EZ35" s="235"/>
      <c r="FA35" s="235"/>
    </row>
    <row r="36" spans="1:157" ht="15" customHeight="1" x14ac:dyDescent="0.25">
      <c r="A36" s="235">
        <v>15</v>
      </c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235"/>
      <c r="CF36" s="235"/>
      <c r="CG36" s="235"/>
      <c r="CH36" s="235"/>
      <c r="CI36" s="235"/>
      <c r="CJ36" s="235"/>
      <c r="CK36" s="235"/>
      <c r="CL36" s="235"/>
      <c r="CM36" s="235"/>
      <c r="CN36" s="235"/>
      <c r="CO36" s="235"/>
      <c r="CP36" s="235"/>
      <c r="CQ36" s="235"/>
      <c r="CR36" s="235"/>
      <c r="CS36" s="235"/>
      <c r="CT36" s="235"/>
      <c r="CU36" s="235"/>
      <c r="CV36" s="235"/>
      <c r="CW36" s="235"/>
      <c r="CX36" s="235"/>
      <c r="CY36" s="235"/>
      <c r="CZ36" s="235"/>
      <c r="DA36" s="235"/>
      <c r="DB36" s="235"/>
      <c r="DC36" s="235"/>
      <c r="DD36" s="235"/>
      <c r="DE36" s="235"/>
      <c r="DF36" s="235"/>
      <c r="DG36" s="235"/>
      <c r="DH36" s="235"/>
      <c r="DI36" s="235"/>
      <c r="DJ36" s="235"/>
      <c r="DK36" s="235"/>
      <c r="DL36" s="235"/>
      <c r="DM36" s="235"/>
      <c r="DN36" s="235"/>
      <c r="DO36" s="235"/>
      <c r="DP36" s="235"/>
      <c r="DQ36" s="235"/>
      <c r="DR36" s="235"/>
      <c r="DS36" s="235"/>
      <c r="DT36" s="235"/>
      <c r="DU36" s="235"/>
      <c r="DV36" s="235"/>
      <c r="DW36" s="235"/>
      <c r="DX36" s="235"/>
      <c r="DY36" s="235"/>
      <c r="DZ36" s="235"/>
      <c r="EA36" s="235"/>
      <c r="EB36" s="235"/>
      <c r="EC36" s="235"/>
      <c r="ED36" s="235"/>
      <c r="EE36" s="235"/>
      <c r="EF36" s="235"/>
      <c r="EG36" s="235"/>
      <c r="EH36" s="235"/>
      <c r="EI36" s="235"/>
      <c r="EJ36" s="235"/>
      <c r="EK36" s="235"/>
      <c r="EL36" s="235"/>
      <c r="EM36" s="235"/>
      <c r="EN36" s="235"/>
      <c r="EO36" s="235"/>
      <c r="EP36" s="235"/>
      <c r="EQ36" s="235"/>
      <c r="ER36" s="235"/>
      <c r="ES36" s="235"/>
      <c r="ET36" s="235"/>
      <c r="EU36" s="235"/>
      <c r="EV36" s="235"/>
      <c r="EW36" s="235"/>
      <c r="EX36" s="235"/>
      <c r="EY36" s="235"/>
      <c r="EZ36" s="235"/>
      <c r="FA36" s="235"/>
    </row>
    <row r="37" spans="1:157" ht="15" customHeight="1" x14ac:dyDescent="0.25">
      <c r="A37" s="235">
        <v>16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35"/>
      <c r="BR37" s="235"/>
      <c r="BS37" s="235"/>
      <c r="BT37" s="235"/>
      <c r="BU37" s="235"/>
      <c r="BV37" s="235"/>
      <c r="BW37" s="235"/>
      <c r="BX37" s="235"/>
      <c r="BY37" s="235"/>
      <c r="BZ37" s="235"/>
      <c r="CA37" s="235"/>
      <c r="CB37" s="235"/>
      <c r="CC37" s="235"/>
      <c r="CD37" s="235"/>
      <c r="CE37" s="235"/>
      <c r="CF37" s="235"/>
      <c r="CG37" s="235"/>
      <c r="CH37" s="235"/>
      <c r="CI37" s="235"/>
      <c r="CJ37" s="235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35"/>
      <c r="CV37" s="235"/>
      <c r="CW37" s="235"/>
      <c r="CX37" s="235"/>
      <c r="CY37" s="235"/>
      <c r="CZ37" s="235"/>
      <c r="DA37" s="235"/>
      <c r="DB37" s="235"/>
      <c r="DC37" s="235"/>
      <c r="DD37" s="235"/>
      <c r="DE37" s="235"/>
      <c r="DF37" s="235"/>
      <c r="DG37" s="235"/>
      <c r="DH37" s="235"/>
      <c r="DI37" s="235"/>
      <c r="DJ37" s="235"/>
      <c r="DK37" s="235"/>
      <c r="DL37" s="235"/>
      <c r="DM37" s="235"/>
      <c r="DN37" s="235"/>
      <c r="DO37" s="235"/>
      <c r="DP37" s="235"/>
      <c r="DQ37" s="235"/>
      <c r="DR37" s="235"/>
      <c r="DS37" s="235"/>
      <c r="DT37" s="235"/>
      <c r="DU37" s="235"/>
      <c r="DV37" s="235"/>
      <c r="DW37" s="235"/>
      <c r="DX37" s="235"/>
      <c r="DY37" s="235"/>
      <c r="DZ37" s="235"/>
      <c r="EA37" s="235"/>
      <c r="EB37" s="235"/>
      <c r="EC37" s="235"/>
      <c r="ED37" s="235"/>
      <c r="EE37" s="235"/>
      <c r="EF37" s="235"/>
      <c r="EG37" s="235"/>
      <c r="EH37" s="235"/>
      <c r="EI37" s="235"/>
      <c r="EJ37" s="235"/>
      <c r="EK37" s="235"/>
      <c r="EL37" s="235"/>
      <c r="EM37" s="235"/>
      <c r="EN37" s="235"/>
      <c r="EO37" s="235"/>
      <c r="EP37" s="235"/>
      <c r="EQ37" s="235"/>
      <c r="ER37" s="235"/>
      <c r="ES37" s="235"/>
      <c r="ET37" s="235"/>
      <c r="EU37" s="235"/>
      <c r="EV37" s="235"/>
      <c r="EW37" s="235"/>
      <c r="EX37" s="235"/>
      <c r="EY37" s="235"/>
      <c r="EZ37" s="235"/>
      <c r="FA37" s="235"/>
    </row>
    <row r="38" spans="1:157" ht="15" customHeight="1" x14ac:dyDescent="0.25">
      <c r="A38" s="235">
        <v>17</v>
      </c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  <c r="AV38" s="235"/>
      <c r="AW38" s="235"/>
      <c r="AX38" s="235"/>
      <c r="AY38" s="235"/>
      <c r="AZ38" s="235"/>
      <c r="BA38" s="235"/>
      <c r="BB38" s="235"/>
      <c r="BC38" s="235"/>
      <c r="BD38" s="235"/>
      <c r="BE38" s="235"/>
      <c r="BF38" s="235"/>
      <c r="BG38" s="235"/>
      <c r="BH38" s="235"/>
      <c r="BI38" s="235"/>
      <c r="BJ38" s="235"/>
      <c r="BK38" s="235"/>
      <c r="BL38" s="235"/>
      <c r="BM38" s="235"/>
      <c r="BN38" s="235"/>
      <c r="BO38" s="235"/>
      <c r="BP38" s="235"/>
      <c r="BQ38" s="235"/>
      <c r="BR38" s="235"/>
      <c r="BS38" s="235"/>
      <c r="BT38" s="235"/>
      <c r="BU38" s="235"/>
      <c r="BV38" s="235"/>
      <c r="BW38" s="235"/>
      <c r="BX38" s="235"/>
      <c r="BY38" s="235"/>
      <c r="BZ38" s="235"/>
      <c r="CA38" s="235"/>
      <c r="CB38" s="235"/>
      <c r="CC38" s="235"/>
      <c r="CD38" s="235"/>
      <c r="CE38" s="235"/>
      <c r="CF38" s="235"/>
      <c r="CG38" s="235"/>
      <c r="CH38" s="235"/>
      <c r="CI38" s="235"/>
      <c r="CJ38" s="235"/>
      <c r="CK38" s="235"/>
      <c r="CL38" s="235"/>
      <c r="CM38" s="235"/>
      <c r="CN38" s="235"/>
      <c r="CO38" s="235"/>
      <c r="CP38" s="235"/>
      <c r="CQ38" s="235"/>
      <c r="CR38" s="235"/>
      <c r="CS38" s="235"/>
      <c r="CT38" s="235"/>
      <c r="CU38" s="235"/>
      <c r="CV38" s="235"/>
      <c r="CW38" s="235"/>
      <c r="CX38" s="235"/>
      <c r="CY38" s="235"/>
      <c r="CZ38" s="235"/>
      <c r="DA38" s="235"/>
      <c r="DB38" s="235"/>
      <c r="DC38" s="235"/>
      <c r="DD38" s="235"/>
      <c r="DE38" s="235"/>
      <c r="DF38" s="235"/>
      <c r="DG38" s="235"/>
      <c r="DH38" s="235"/>
      <c r="DI38" s="235"/>
      <c r="DJ38" s="235"/>
      <c r="DK38" s="235"/>
      <c r="DL38" s="235"/>
      <c r="DM38" s="235"/>
      <c r="DN38" s="235"/>
      <c r="DO38" s="235"/>
      <c r="DP38" s="235"/>
      <c r="DQ38" s="235"/>
      <c r="DR38" s="235"/>
      <c r="DS38" s="235"/>
      <c r="DT38" s="235"/>
      <c r="DU38" s="235"/>
      <c r="DV38" s="235"/>
      <c r="DW38" s="235"/>
      <c r="DX38" s="235"/>
      <c r="DY38" s="235"/>
      <c r="DZ38" s="235"/>
      <c r="EA38" s="235"/>
      <c r="EB38" s="235"/>
      <c r="EC38" s="235"/>
      <c r="ED38" s="235"/>
      <c r="EE38" s="235"/>
      <c r="EF38" s="235"/>
      <c r="EG38" s="235"/>
      <c r="EH38" s="235"/>
      <c r="EI38" s="235"/>
      <c r="EJ38" s="235"/>
      <c r="EK38" s="235"/>
      <c r="EL38" s="235"/>
      <c r="EM38" s="235"/>
      <c r="EN38" s="235"/>
      <c r="EO38" s="235"/>
      <c r="EP38" s="235"/>
      <c r="EQ38" s="235"/>
      <c r="ER38" s="235"/>
      <c r="ES38" s="235"/>
      <c r="ET38" s="235"/>
      <c r="EU38" s="235"/>
      <c r="EV38" s="235"/>
      <c r="EW38" s="235"/>
      <c r="EX38" s="235"/>
      <c r="EY38" s="235"/>
      <c r="EZ38" s="235"/>
      <c r="FA38" s="235"/>
    </row>
    <row r="39" spans="1:157" ht="15" customHeight="1" x14ac:dyDescent="0.25">
      <c r="A39" s="235">
        <v>18</v>
      </c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35"/>
      <c r="BU39" s="235"/>
      <c r="BV39" s="235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35"/>
      <c r="CL39" s="235"/>
      <c r="CM39" s="235"/>
      <c r="CN39" s="235"/>
      <c r="CO39" s="235"/>
      <c r="CP39" s="235"/>
      <c r="CQ39" s="235"/>
      <c r="CR39" s="235"/>
      <c r="CS39" s="235"/>
      <c r="CT39" s="235"/>
      <c r="CU39" s="235"/>
      <c r="CV39" s="235"/>
      <c r="CW39" s="235"/>
      <c r="CX39" s="235"/>
      <c r="CY39" s="235"/>
      <c r="CZ39" s="235"/>
      <c r="DA39" s="235"/>
      <c r="DB39" s="235"/>
      <c r="DC39" s="235"/>
      <c r="DD39" s="235"/>
      <c r="DE39" s="235"/>
      <c r="DF39" s="235"/>
      <c r="DG39" s="235"/>
      <c r="DH39" s="235"/>
      <c r="DI39" s="235"/>
      <c r="DJ39" s="235"/>
      <c r="DK39" s="235"/>
      <c r="DL39" s="235"/>
      <c r="DM39" s="235"/>
      <c r="DN39" s="235"/>
      <c r="DO39" s="235"/>
      <c r="DP39" s="235"/>
      <c r="DQ39" s="235"/>
      <c r="DR39" s="235"/>
      <c r="DS39" s="235"/>
      <c r="DT39" s="235"/>
      <c r="DU39" s="235"/>
      <c r="DV39" s="235"/>
      <c r="DW39" s="235"/>
      <c r="DX39" s="235"/>
      <c r="DY39" s="235"/>
      <c r="DZ39" s="235"/>
      <c r="EA39" s="235"/>
      <c r="EB39" s="235"/>
      <c r="EC39" s="235"/>
      <c r="ED39" s="235"/>
      <c r="EE39" s="235"/>
      <c r="EF39" s="235"/>
      <c r="EG39" s="235"/>
      <c r="EH39" s="235"/>
      <c r="EI39" s="235"/>
      <c r="EJ39" s="235"/>
      <c r="EK39" s="235"/>
      <c r="EL39" s="235"/>
      <c r="EM39" s="235"/>
      <c r="EN39" s="235"/>
      <c r="EO39" s="235"/>
      <c r="EP39" s="235"/>
      <c r="EQ39" s="235"/>
      <c r="ER39" s="235"/>
      <c r="ES39" s="235"/>
      <c r="ET39" s="235"/>
      <c r="EU39" s="235"/>
      <c r="EV39" s="235"/>
      <c r="EW39" s="235"/>
      <c r="EX39" s="235"/>
      <c r="EY39" s="235"/>
      <c r="EZ39" s="235"/>
      <c r="FA39" s="235"/>
    </row>
    <row r="40" spans="1:157" ht="15" customHeight="1" x14ac:dyDescent="0.25">
      <c r="A40" s="235">
        <v>19</v>
      </c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35"/>
      <c r="BU40" s="235"/>
      <c r="BV40" s="235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35"/>
      <c r="CL40" s="235"/>
      <c r="CM40" s="235"/>
      <c r="CN40" s="235"/>
      <c r="CO40" s="235"/>
      <c r="CP40" s="235"/>
      <c r="CQ40" s="235"/>
      <c r="CR40" s="235"/>
      <c r="CS40" s="235"/>
      <c r="CT40" s="235"/>
      <c r="CU40" s="235"/>
      <c r="CV40" s="235"/>
      <c r="CW40" s="235"/>
      <c r="CX40" s="235"/>
      <c r="CY40" s="235"/>
      <c r="CZ40" s="235"/>
      <c r="DA40" s="235"/>
      <c r="DB40" s="235"/>
      <c r="DC40" s="235"/>
      <c r="DD40" s="235"/>
      <c r="DE40" s="235"/>
      <c r="DF40" s="235"/>
      <c r="DG40" s="235"/>
      <c r="DH40" s="235"/>
      <c r="DI40" s="235"/>
      <c r="DJ40" s="235"/>
      <c r="DK40" s="235"/>
      <c r="DL40" s="235"/>
      <c r="DM40" s="235"/>
      <c r="DN40" s="235"/>
      <c r="DO40" s="235"/>
      <c r="DP40" s="235"/>
      <c r="DQ40" s="235"/>
      <c r="DR40" s="235"/>
      <c r="DS40" s="235"/>
      <c r="DT40" s="235"/>
      <c r="DU40" s="235"/>
      <c r="DV40" s="235"/>
      <c r="DW40" s="235"/>
      <c r="DX40" s="235"/>
      <c r="DY40" s="235"/>
      <c r="DZ40" s="235"/>
      <c r="EA40" s="235"/>
      <c r="EB40" s="235"/>
      <c r="EC40" s="235"/>
      <c r="ED40" s="235"/>
      <c r="EE40" s="235"/>
      <c r="EF40" s="235"/>
      <c r="EG40" s="235"/>
      <c r="EH40" s="235"/>
      <c r="EI40" s="235"/>
      <c r="EJ40" s="235"/>
      <c r="EK40" s="235"/>
      <c r="EL40" s="235"/>
      <c r="EM40" s="235"/>
      <c r="EN40" s="235"/>
      <c r="EO40" s="235"/>
      <c r="EP40" s="235"/>
      <c r="EQ40" s="235"/>
      <c r="ER40" s="235"/>
      <c r="ES40" s="235"/>
      <c r="ET40" s="235"/>
      <c r="EU40" s="235"/>
      <c r="EV40" s="235"/>
      <c r="EW40" s="235"/>
      <c r="EX40" s="235"/>
      <c r="EY40" s="235"/>
      <c r="EZ40" s="235"/>
      <c r="FA40" s="235"/>
    </row>
    <row r="41" spans="1:157" ht="15" customHeight="1" x14ac:dyDescent="0.25">
      <c r="A41" s="235">
        <v>20</v>
      </c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35"/>
      <c r="CL41" s="235"/>
      <c r="CM41" s="235"/>
      <c r="CN41" s="235"/>
      <c r="CO41" s="235"/>
      <c r="CP41" s="235"/>
      <c r="CQ41" s="235"/>
      <c r="CR41" s="235"/>
      <c r="CS41" s="235"/>
      <c r="CT41" s="235"/>
      <c r="CU41" s="235"/>
      <c r="CV41" s="235"/>
      <c r="CW41" s="235"/>
      <c r="CX41" s="235"/>
      <c r="CY41" s="235"/>
      <c r="CZ41" s="235"/>
      <c r="DA41" s="235"/>
      <c r="DB41" s="235"/>
      <c r="DC41" s="235"/>
      <c r="DD41" s="235"/>
      <c r="DE41" s="235"/>
      <c r="DF41" s="235"/>
      <c r="DG41" s="235"/>
      <c r="DH41" s="235"/>
      <c r="DI41" s="235"/>
      <c r="DJ41" s="235"/>
      <c r="DK41" s="235"/>
      <c r="DL41" s="235"/>
      <c r="DM41" s="235"/>
      <c r="DN41" s="235"/>
      <c r="DO41" s="235"/>
      <c r="DP41" s="235"/>
      <c r="DQ41" s="235"/>
      <c r="DR41" s="235"/>
      <c r="DS41" s="235"/>
      <c r="DT41" s="235"/>
      <c r="DU41" s="235"/>
      <c r="DV41" s="235"/>
      <c r="DW41" s="235"/>
      <c r="DX41" s="235"/>
      <c r="DY41" s="235"/>
      <c r="DZ41" s="235"/>
      <c r="EA41" s="235"/>
      <c r="EB41" s="235"/>
      <c r="EC41" s="235"/>
      <c r="ED41" s="235"/>
      <c r="EE41" s="235"/>
      <c r="EF41" s="235"/>
      <c r="EG41" s="235"/>
      <c r="EH41" s="235"/>
      <c r="EI41" s="235"/>
      <c r="EJ41" s="235"/>
      <c r="EK41" s="235"/>
      <c r="EL41" s="235"/>
      <c r="EM41" s="235"/>
      <c r="EN41" s="235"/>
      <c r="EO41" s="235"/>
      <c r="EP41" s="235"/>
      <c r="EQ41" s="235"/>
      <c r="ER41" s="235"/>
      <c r="ES41" s="235"/>
      <c r="ET41" s="235"/>
      <c r="EU41" s="235"/>
      <c r="EV41" s="235"/>
      <c r="EW41" s="235"/>
      <c r="EX41" s="235"/>
      <c r="EY41" s="235"/>
      <c r="EZ41" s="235"/>
      <c r="FA41" s="235"/>
    </row>
    <row r="42" spans="1:157" ht="15" customHeight="1" x14ac:dyDescent="0.25">
      <c r="A42" s="235">
        <v>21</v>
      </c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235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  <c r="BZ42" s="235"/>
      <c r="CA42" s="235"/>
      <c r="CB42" s="235"/>
      <c r="CC42" s="235"/>
      <c r="CD42" s="235"/>
      <c r="CE42" s="235"/>
      <c r="CF42" s="235"/>
      <c r="CG42" s="235"/>
      <c r="CH42" s="235"/>
      <c r="CI42" s="235"/>
      <c r="CJ42" s="235"/>
      <c r="CK42" s="235"/>
      <c r="CL42" s="235"/>
      <c r="CM42" s="235"/>
      <c r="CN42" s="235"/>
      <c r="CO42" s="235"/>
      <c r="CP42" s="235"/>
      <c r="CQ42" s="235"/>
      <c r="CR42" s="235"/>
      <c r="CS42" s="235"/>
      <c r="CT42" s="235"/>
      <c r="CU42" s="235"/>
      <c r="CV42" s="235"/>
      <c r="CW42" s="235"/>
      <c r="CX42" s="235"/>
      <c r="CY42" s="235"/>
      <c r="CZ42" s="235"/>
      <c r="DA42" s="235"/>
      <c r="DB42" s="235"/>
      <c r="DC42" s="235"/>
      <c r="DD42" s="235"/>
      <c r="DE42" s="235"/>
      <c r="DF42" s="235"/>
      <c r="DG42" s="235"/>
      <c r="DH42" s="235"/>
      <c r="DI42" s="235"/>
      <c r="DJ42" s="235"/>
      <c r="DK42" s="235"/>
      <c r="DL42" s="235"/>
      <c r="DM42" s="235"/>
      <c r="DN42" s="235"/>
      <c r="DO42" s="235"/>
      <c r="DP42" s="235"/>
      <c r="DQ42" s="235"/>
      <c r="DR42" s="235"/>
      <c r="DS42" s="235"/>
      <c r="DT42" s="235"/>
      <c r="DU42" s="235"/>
      <c r="DV42" s="235"/>
      <c r="DW42" s="235"/>
      <c r="DX42" s="235"/>
      <c r="DY42" s="235"/>
      <c r="DZ42" s="235"/>
      <c r="EA42" s="235"/>
      <c r="EB42" s="235"/>
      <c r="EC42" s="235"/>
      <c r="ED42" s="235"/>
      <c r="EE42" s="235"/>
      <c r="EF42" s="235"/>
      <c r="EG42" s="235"/>
      <c r="EH42" s="235"/>
      <c r="EI42" s="235"/>
      <c r="EJ42" s="235"/>
      <c r="EK42" s="235"/>
      <c r="EL42" s="235"/>
      <c r="EM42" s="235"/>
      <c r="EN42" s="235"/>
      <c r="EO42" s="235"/>
      <c r="EP42" s="235"/>
      <c r="EQ42" s="235"/>
      <c r="ER42" s="235"/>
      <c r="ES42" s="235"/>
      <c r="ET42" s="235"/>
      <c r="EU42" s="235"/>
      <c r="EV42" s="235"/>
      <c r="EW42" s="235"/>
      <c r="EX42" s="235"/>
      <c r="EY42" s="235"/>
      <c r="EZ42" s="235"/>
      <c r="FA42" s="235"/>
    </row>
    <row r="43" spans="1:157" ht="15" customHeight="1" x14ac:dyDescent="0.25">
      <c r="A43" s="235">
        <v>22</v>
      </c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  <c r="CH43" s="235"/>
      <c r="CI43" s="235"/>
      <c r="CJ43" s="235"/>
      <c r="CK43" s="235"/>
      <c r="CL43" s="235"/>
      <c r="CM43" s="235"/>
      <c r="CN43" s="235"/>
      <c r="CO43" s="235"/>
      <c r="CP43" s="235"/>
      <c r="CQ43" s="235"/>
      <c r="CR43" s="235"/>
      <c r="CS43" s="235"/>
      <c r="CT43" s="235"/>
      <c r="CU43" s="235"/>
      <c r="CV43" s="235"/>
      <c r="CW43" s="235"/>
      <c r="CX43" s="235"/>
      <c r="CY43" s="235"/>
      <c r="CZ43" s="235"/>
      <c r="DA43" s="235"/>
      <c r="DB43" s="235"/>
      <c r="DC43" s="235"/>
      <c r="DD43" s="235"/>
      <c r="DE43" s="235"/>
      <c r="DF43" s="235"/>
      <c r="DG43" s="235"/>
      <c r="DH43" s="235"/>
      <c r="DI43" s="235"/>
      <c r="DJ43" s="235"/>
      <c r="DK43" s="235"/>
      <c r="DL43" s="235"/>
      <c r="DM43" s="235"/>
      <c r="DN43" s="235"/>
      <c r="DO43" s="235"/>
      <c r="DP43" s="235"/>
      <c r="DQ43" s="235"/>
      <c r="DR43" s="235"/>
      <c r="DS43" s="235"/>
      <c r="DT43" s="235"/>
      <c r="DU43" s="235"/>
      <c r="DV43" s="235"/>
      <c r="DW43" s="235"/>
      <c r="DX43" s="235"/>
      <c r="DY43" s="235"/>
      <c r="DZ43" s="235"/>
      <c r="EA43" s="235"/>
      <c r="EB43" s="235"/>
      <c r="EC43" s="235"/>
      <c r="ED43" s="235"/>
      <c r="EE43" s="235"/>
      <c r="EF43" s="235"/>
      <c r="EG43" s="235"/>
      <c r="EH43" s="235"/>
      <c r="EI43" s="235"/>
      <c r="EJ43" s="235"/>
      <c r="EK43" s="235"/>
      <c r="EL43" s="235"/>
      <c r="EM43" s="235"/>
      <c r="EN43" s="235"/>
      <c r="EO43" s="235"/>
      <c r="EP43" s="235"/>
      <c r="EQ43" s="235"/>
      <c r="ER43" s="235"/>
      <c r="ES43" s="235"/>
      <c r="ET43" s="235"/>
      <c r="EU43" s="235"/>
      <c r="EV43" s="235"/>
      <c r="EW43" s="235"/>
      <c r="EX43" s="235"/>
      <c r="EY43" s="235"/>
      <c r="EZ43" s="235"/>
      <c r="FA43" s="235"/>
    </row>
    <row r="44" spans="1:157" ht="15" customHeight="1" x14ac:dyDescent="0.25">
      <c r="A44" s="235">
        <v>23</v>
      </c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5"/>
      <c r="AG44" s="235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235"/>
      <c r="BQ44" s="235"/>
      <c r="BR44" s="235"/>
      <c r="BS44" s="235"/>
      <c r="BT44" s="235"/>
      <c r="BU44" s="235"/>
      <c r="BV44" s="235"/>
      <c r="BW44" s="235"/>
      <c r="BX44" s="235"/>
      <c r="BY44" s="235"/>
      <c r="BZ44" s="235"/>
      <c r="CA44" s="235"/>
      <c r="CB44" s="235"/>
      <c r="CC44" s="235"/>
      <c r="CD44" s="235"/>
      <c r="CE44" s="235"/>
      <c r="CF44" s="235"/>
      <c r="CG44" s="235"/>
      <c r="CH44" s="235"/>
      <c r="CI44" s="235"/>
      <c r="CJ44" s="235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35"/>
      <c r="CV44" s="235"/>
      <c r="CW44" s="235"/>
      <c r="CX44" s="235"/>
      <c r="CY44" s="235"/>
      <c r="CZ44" s="235"/>
      <c r="DA44" s="235"/>
      <c r="DB44" s="235"/>
      <c r="DC44" s="235"/>
      <c r="DD44" s="235"/>
      <c r="DE44" s="235"/>
      <c r="DF44" s="235"/>
      <c r="DG44" s="235"/>
      <c r="DH44" s="235"/>
      <c r="DI44" s="235"/>
      <c r="DJ44" s="235"/>
      <c r="DK44" s="235"/>
      <c r="DL44" s="235"/>
      <c r="DM44" s="235"/>
      <c r="DN44" s="235"/>
      <c r="DO44" s="235"/>
      <c r="DP44" s="235"/>
      <c r="DQ44" s="235"/>
      <c r="DR44" s="235"/>
      <c r="DS44" s="235"/>
      <c r="DT44" s="235"/>
      <c r="DU44" s="235"/>
      <c r="DV44" s="235"/>
      <c r="DW44" s="235"/>
      <c r="DX44" s="235"/>
      <c r="DY44" s="235"/>
      <c r="DZ44" s="235"/>
      <c r="EA44" s="235"/>
      <c r="EB44" s="235"/>
      <c r="EC44" s="235"/>
      <c r="ED44" s="235"/>
      <c r="EE44" s="235"/>
      <c r="EF44" s="235"/>
      <c r="EG44" s="235"/>
      <c r="EH44" s="235"/>
      <c r="EI44" s="235"/>
      <c r="EJ44" s="235"/>
      <c r="EK44" s="235"/>
      <c r="EL44" s="235"/>
      <c r="EM44" s="235"/>
      <c r="EN44" s="235"/>
      <c r="EO44" s="235"/>
      <c r="EP44" s="235"/>
      <c r="EQ44" s="235"/>
      <c r="ER44" s="235"/>
      <c r="ES44" s="235"/>
      <c r="ET44" s="235"/>
      <c r="EU44" s="235"/>
      <c r="EV44" s="235"/>
      <c r="EW44" s="235"/>
      <c r="EX44" s="235"/>
      <c r="EY44" s="235"/>
      <c r="EZ44" s="235"/>
      <c r="FA44" s="235"/>
    </row>
    <row r="45" spans="1:157" ht="15" customHeight="1" x14ac:dyDescent="0.25">
      <c r="A45" s="235">
        <v>24</v>
      </c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35"/>
      <c r="AX45" s="235"/>
      <c r="AY45" s="235"/>
      <c r="AZ45" s="235"/>
      <c r="BA45" s="235"/>
      <c r="BB45" s="235"/>
      <c r="BC45" s="235"/>
      <c r="BD45" s="235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5"/>
      <c r="BW45" s="235"/>
      <c r="BX45" s="235"/>
      <c r="BY45" s="235"/>
      <c r="BZ45" s="235"/>
      <c r="CA45" s="235"/>
      <c r="CB45" s="235"/>
      <c r="CC45" s="235"/>
      <c r="CD45" s="235"/>
      <c r="CE45" s="235"/>
      <c r="CF45" s="235"/>
      <c r="CG45" s="235"/>
      <c r="CH45" s="235"/>
      <c r="CI45" s="235"/>
      <c r="CJ45" s="235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35"/>
      <c r="CV45" s="235"/>
      <c r="CW45" s="235"/>
      <c r="CX45" s="235"/>
      <c r="CY45" s="235"/>
      <c r="CZ45" s="235"/>
      <c r="DA45" s="235"/>
      <c r="DB45" s="235"/>
      <c r="DC45" s="235"/>
      <c r="DD45" s="235"/>
      <c r="DE45" s="235"/>
      <c r="DF45" s="235"/>
      <c r="DG45" s="235"/>
      <c r="DH45" s="235"/>
      <c r="DI45" s="235"/>
      <c r="DJ45" s="235"/>
      <c r="DK45" s="235"/>
      <c r="DL45" s="235"/>
      <c r="DM45" s="235"/>
      <c r="DN45" s="235"/>
      <c r="DO45" s="235"/>
      <c r="DP45" s="235"/>
      <c r="DQ45" s="235"/>
      <c r="DR45" s="235"/>
      <c r="DS45" s="235"/>
      <c r="DT45" s="235"/>
      <c r="DU45" s="235"/>
      <c r="DV45" s="235"/>
      <c r="DW45" s="235"/>
      <c r="DX45" s="235"/>
      <c r="DY45" s="235"/>
      <c r="DZ45" s="235"/>
      <c r="EA45" s="235"/>
      <c r="EB45" s="235"/>
      <c r="EC45" s="235"/>
      <c r="ED45" s="235"/>
      <c r="EE45" s="235"/>
      <c r="EF45" s="235"/>
      <c r="EG45" s="235"/>
      <c r="EH45" s="235"/>
      <c r="EI45" s="235"/>
      <c r="EJ45" s="235"/>
      <c r="EK45" s="235"/>
      <c r="EL45" s="235"/>
      <c r="EM45" s="235"/>
      <c r="EN45" s="235"/>
      <c r="EO45" s="235"/>
      <c r="EP45" s="235"/>
      <c r="EQ45" s="235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</row>
    <row r="46" spans="1:157" ht="15" customHeight="1" x14ac:dyDescent="0.25">
      <c r="A46" s="235">
        <v>25</v>
      </c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5"/>
      <c r="AG46" s="235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5"/>
      <c r="AX46" s="235"/>
      <c r="AY46" s="235"/>
      <c r="AZ46" s="235"/>
      <c r="BA46" s="235"/>
      <c r="BB46" s="235"/>
      <c r="BC46" s="235"/>
      <c r="BD46" s="235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35"/>
      <c r="BP46" s="235"/>
      <c r="BQ46" s="235"/>
      <c r="BR46" s="235"/>
      <c r="BS46" s="235"/>
      <c r="BT46" s="235"/>
      <c r="BU46" s="235"/>
      <c r="BV46" s="235"/>
      <c r="BW46" s="235"/>
      <c r="BX46" s="235"/>
      <c r="BY46" s="235"/>
      <c r="BZ46" s="235"/>
      <c r="CA46" s="235"/>
      <c r="CB46" s="235"/>
      <c r="CC46" s="235"/>
      <c r="CD46" s="235"/>
      <c r="CE46" s="235"/>
      <c r="CF46" s="235"/>
      <c r="CG46" s="235"/>
      <c r="CH46" s="235"/>
      <c r="CI46" s="235"/>
      <c r="CJ46" s="235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35"/>
      <c r="CV46" s="235"/>
      <c r="CW46" s="235"/>
      <c r="CX46" s="235"/>
      <c r="CY46" s="235"/>
      <c r="CZ46" s="235"/>
      <c r="DA46" s="235"/>
      <c r="DB46" s="235"/>
      <c r="DC46" s="235"/>
      <c r="DD46" s="235"/>
      <c r="DE46" s="235"/>
      <c r="DF46" s="235"/>
      <c r="DG46" s="235"/>
      <c r="DH46" s="235"/>
      <c r="DI46" s="235"/>
      <c r="DJ46" s="235"/>
      <c r="DK46" s="235"/>
      <c r="DL46" s="235"/>
      <c r="DM46" s="235"/>
      <c r="DN46" s="235"/>
      <c r="DO46" s="235"/>
      <c r="DP46" s="235"/>
      <c r="DQ46" s="235"/>
      <c r="DR46" s="235"/>
      <c r="DS46" s="235"/>
      <c r="DT46" s="235"/>
      <c r="DU46" s="235"/>
      <c r="DV46" s="235"/>
      <c r="DW46" s="235"/>
      <c r="DX46" s="235"/>
      <c r="DY46" s="235"/>
      <c r="DZ46" s="235"/>
      <c r="EA46" s="235"/>
      <c r="EB46" s="235"/>
      <c r="EC46" s="235"/>
      <c r="ED46" s="235"/>
      <c r="EE46" s="235"/>
      <c r="EF46" s="235"/>
      <c r="EG46" s="235"/>
      <c r="EH46" s="235"/>
      <c r="EI46" s="235"/>
      <c r="EJ46" s="235"/>
      <c r="EK46" s="235"/>
      <c r="EL46" s="235"/>
      <c r="EM46" s="235"/>
      <c r="EN46" s="235"/>
      <c r="EO46" s="235"/>
      <c r="EP46" s="235"/>
      <c r="EQ46" s="235"/>
      <c r="ER46" s="235"/>
      <c r="ES46" s="235"/>
      <c r="ET46" s="235"/>
      <c r="EU46" s="235"/>
      <c r="EV46" s="235"/>
      <c r="EW46" s="235"/>
      <c r="EX46" s="235"/>
      <c r="EY46" s="235"/>
      <c r="EZ46" s="235"/>
      <c r="FA46" s="235"/>
    </row>
    <row r="47" spans="1:157" ht="15" customHeight="1" x14ac:dyDescent="0.25">
      <c r="A47" s="235">
        <v>26</v>
      </c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35"/>
      <c r="AX47" s="235"/>
      <c r="AY47" s="235"/>
      <c r="AZ47" s="235"/>
      <c r="BA47" s="235"/>
      <c r="BB47" s="235"/>
      <c r="BC47" s="235"/>
      <c r="BD47" s="235"/>
      <c r="BE47" s="235"/>
      <c r="BF47" s="235"/>
      <c r="BG47" s="235"/>
      <c r="BH47" s="235"/>
      <c r="BI47" s="235"/>
      <c r="BJ47" s="235"/>
      <c r="BK47" s="235"/>
      <c r="BL47" s="235"/>
      <c r="BM47" s="235"/>
      <c r="BN47" s="235"/>
      <c r="BO47" s="235"/>
      <c r="BP47" s="235"/>
      <c r="BQ47" s="235"/>
      <c r="BR47" s="235"/>
      <c r="BS47" s="235"/>
      <c r="BT47" s="235"/>
      <c r="BU47" s="235"/>
      <c r="BV47" s="235"/>
      <c r="BW47" s="235"/>
      <c r="BX47" s="235"/>
      <c r="BY47" s="235"/>
      <c r="BZ47" s="235"/>
      <c r="CA47" s="235"/>
      <c r="CB47" s="235"/>
      <c r="CC47" s="235"/>
      <c r="CD47" s="235"/>
      <c r="CE47" s="235"/>
      <c r="CF47" s="235"/>
      <c r="CG47" s="235"/>
      <c r="CH47" s="235"/>
      <c r="CI47" s="235"/>
      <c r="CJ47" s="235"/>
      <c r="CK47" s="235"/>
      <c r="CL47" s="235"/>
      <c r="CM47" s="235"/>
      <c r="CN47" s="235"/>
      <c r="CO47" s="235"/>
      <c r="CP47" s="235"/>
      <c r="CQ47" s="235"/>
      <c r="CR47" s="235"/>
      <c r="CS47" s="235"/>
      <c r="CT47" s="235"/>
      <c r="CU47" s="235"/>
      <c r="CV47" s="235"/>
      <c r="CW47" s="235"/>
      <c r="CX47" s="235"/>
      <c r="CY47" s="235"/>
      <c r="CZ47" s="235"/>
      <c r="DA47" s="235"/>
      <c r="DB47" s="235"/>
      <c r="DC47" s="235"/>
      <c r="DD47" s="235"/>
      <c r="DE47" s="235"/>
      <c r="DF47" s="235"/>
      <c r="DG47" s="235"/>
      <c r="DH47" s="235"/>
      <c r="DI47" s="235"/>
      <c r="DJ47" s="235"/>
      <c r="DK47" s="235"/>
      <c r="DL47" s="235"/>
      <c r="DM47" s="235"/>
      <c r="DN47" s="235"/>
      <c r="DO47" s="235"/>
      <c r="DP47" s="235"/>
      <c r="DQ47" s="235"/>
      <c r="DR47" s="235"/>
      <c r="DS47" s="235"/>
      <c r="DT47" s="235"/>
      <c r="DU47" s="235"/>
      <c r="DV47" s="235"/>
      <c r="DW47" s="235"/>
      <c r="DX47" s="235"/>
      <c r="DY47" s="235"/>
      <c r="DZ47" s="235"/>
      <c r="EA47" s="235"/>
      <c r="EB47" s="235"/>
      <c r="EC47" s="235"/>
      <c r="ED47" s="235"/>
      <c r="EE47" s="235"/>
      <c r="EF47" s="235"/>
      <c r="EG47" s="235"/>
      <c r="EH47" s="235"/>
      <c r="EI47" s="235"/>
      <c r="EJ47" s="235"/>
      <c r="EK47" s="235"/>
      <c r="EL47" s="235"/>
      <c r="EM47" s="235"/>
      <c r="EN47" s="235"/>
      <c r="EO47" s="235"/>
      <c r="EP47" s="235"/>
      <c r="EQ47" s="235"/>
      <c r="ER47" s="235"/>
      <c r="ES47" s="235"/>
      <c r="ET47" s="235"/>
      <c r="EU47" s="235"/>
      <c r="EV47" s="235"/>
      <c r="EW47" s="235"/>
      <c r="EX47" s="235"/>
      <c r="EY47" s="235"/>
      <c r="EZ47" s="235"/>
      <c r="FA47" s="235"/>
    </row>
    <row r="48" spans="1:157" ht="15" customHeight="1" x14ac:dyDescent="0.25">
      <c r="A48" s="235">
        <v>27</v>
      </c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35"/>
      <c r="BB48" s="235"/>
      <c r="BC48" s="235"/>
      <c r="BD48" s="235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35"/>
      <c r="BT48" s="235"/>
      <c r="BU48" s="235"/>
      <c r="BV48" s="235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35"/>
      <c r="CL48" s="235"/>
      <c r="CM48" s="235"/>
      <c r="CN48" s="235"/>
      <c r="CO48" s="235"/>
      <c r="CP48" s="235"/>
      <c r="CQ48" s="235"/>
      <c r="CR48" s="235"/>
      <c r="CS48" s="235"/>
      <c r="CT48" s="235"/>
      <c r="CU48" s="235"/>
      <c r="CV48" s="235"/>
      <c r="CW48" s="235"/>
      <c r="CX48" s="235"/>
      <c r="CY48" s="235"/>
      <c r="CZ48" s="235"/>
      <c r="DA48" s="235"/>
      <c r="DB48" s="235"/>
      <c r="DC48" s="235"/>
      <c r="DD48" s="235"/>
      <c r="DE48" s="235"/>
      <c r="DF48" s="235"/>
      <c r="DG48" s="235"/>
      <c r="DH48" s="235"/>
      <c r="DI48" s="235"/>
      <c r="DJ48" s="235"/>
      <c r="DK48" s="235"/>
      <c r="DL48" s="235"/>
      <c r="DM48" s="235"/>
      <c r="DN48" s="235"/>
      <c r="DO48" s="235"/>
      <c r="DP48" s="235"/>
      <c r="DQ48" s="235"/>
      <c r="DR48" s="235"/>
      <c r="DS48" s="235"/>
      <c r="DT48" s="235"/>
      <c r="DU48" s="235"/>
      <c r="DV48" s="235"/>
      <c r="DW48" s="235"/>
      <c r="DX48" s="235"/>
      <c r="DY48" s="235"/>
      <c r="DZ48" s="235"/>
      <c r="EA48" s="235"/>
      <c r="EB48" s="235"/>
      <c r="EC48" s="235"/>
      <c r="ED48" s="235"/>
      <c r="EE48" s="235"/>
      <c r="EF48" s="235"/>
      <c r="EG48" s="235"/>
      <c r="EH48" s="235"/>
      <c r="EI48" s="235"/>
      <c r="EJ48" s="235"/>
      <c r="EK48" s="235"/>
      <c r="EL48" s="235"/>
      <c r="EM48" s="235"/>
      <c r="EN48" s="235"/>
      <c r="EO48" s="235"/>
      <c r="EP48" s="235"/>
      <c r="EQ48" s="235"/>
      <c r="ER48" s="235"/>
      <c r="ES48" s="235"/>
      <c r="ET48" s="235"/>
      <c r="EU48" s="235"/>
      <c r="EV48" s="235"/>
      <c r="EW48" s="235"/>
      <c r="EX48" s="235"/>
      <c r="EY48" s="235"/>
      <c r="EZ48" s="235"/>
      <c r="FA48" s="235"/>
    </row>
    <row r="49" spans="1:157" ht="15" customHeight="1" x14ac:dyDescent="0.25">
      <c r="A49" s="235">
        <v>28</v>
      </c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35"/>
      <c r="CL49" s="235"/>
      <c r="CM49" s="235"/>
      <c r="CN49" s="235"/>
      <c r="CO49" s="235"/>
      <c r="CP49" s="235"/>
      <c r="CQ49" s="235"/>
      <c r="CR49" s="235"/>
      <c r="CS49" s="235"/>
      <c r="CT49" s="235"/>
      <c r="CU49" s="235"/>
      <c r="CV49" s="235"/>
      <c r="CW49" s="235"/>
      <c r="CX49" s="235"/>
      <c r="CY49" s="235"/>
      <c r="CZ49" s="235"/>
      <c r="DA49" s="235"/>
      <c r="DB49" s="235"/>
      <c r="DC49" s="235"/>
      <c r="DD49" s="235"/>
      <c r="DE49" s="235"/>
      <c r="DF49" s="235"/>
      <c r="DG49" s="235"/>
      <c r="DH49" s="235"/>
      <c r="DI49" s="235"/>
      <c r="DJ49" s="235"/>
      <c r="DK49" s="235"/>
      <c r="DL49" s="235"/>
      <c r="DM49" s="235"/>
      <c r="DN49" s="235"/>
      <c r="DO49" s="235"/>
      <c r="DP49" s="235"/>
      <c r="DQ49" s="235"/>
      <c r="DR49" s="235"/>
      <c r="DS49" s="235"/>
      <c r="DT49" s="235"/>
      <c r="DU49" s="235"/>
      <c r="DV49" s="235"/>
      <c r="DW49" s="235"/>
      <c r="DX49" s="235"/>
      <c r="DY49" s="235"/>
      <c r="DZ49" s="235"/>
      <c r="EA49" s="235"/>
      <c r="EB49" s="235"/>
      <c r="EC49" s="235"/>
      <c r="ED49" s="235"/>
      <c r="EE49" s="235"/>
      <c r="EF49" s="235"/>
      <c r="EG49" s="235"/>
      <c r="EH49" s="235"/>
      <c r="EI49" s="235"/>
      <c r="EJ49" s="235"/>
      <c r="EK49" s="235"/>
      <c r="EL49" s="235"/>
      <c r="EM49" s="235"/>
      <c r="EN49" s="235"/>
      <c r="EO49" s="235"/>
      <c r="EP49" s="235"/>
      <c r="EQ49" s="235"/>
      <c r="ER49" s="235"/>
      <c r="ES49" s="235"/>
      <c r="ET49" s="235"/>
      <c r="EU49" s="235"/>
      <c r="EV49" s="235"/>
      <c r="EW49" s="235"/>
      <c r="EX49" s="235"/>
      <c r="EY49" s="235"/>
      <c r="EZ49" s="235"/>
      <c r="FA49" s="235"/>
    </row>
    <row r="50" spans="1:157" ht="15" customHeight="1" x14ac:dyDescent="0.25">
      <c r="A50" s="235">
        <v>29</v>
      </c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35"/>
      <c r="BB50" s="235"/>
      <c r="BC50" s="235"/>
      <c r="BD50" s="235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5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35"/>
      <c r="CL50" s="235"/>
      <c r="CM50" s="235"/>
      <c r="CN50" s="235"/>
      <c r="CO50" s="235"/>
      <c r="CP50" s="235"/>
      <c r="CQ50" s="235"/>
      <c r="CR50" s="235"/>
      <c r="CS50" s="235"/>
      <c r="CT50" s="235"/>
      <c r="CU50" s="235"/>
      <c r="CV50" s="235"/>
      <c r="CW50" s="235"/>
      <c r="CX50" s="235"/>
      <c r="CY50" s="235"/>
      <c r="CZ50" s="235"/>
      <c r="DA50" s="235"/>
      <c r="DB50" s="235"/>
      <c r="DC50" s="235"/>
      <c r="DD50" s="235"/>
      <c r="DE50" s="235"/>
      <c r="DF50" s="235"/>
      <c r="DG50" s="235"/>
      <c r="DH50" s="235"/>
      <c r="DI50" s="235"/>
      <c r="DJ50" s="235"/>
      <c r="DK50" s="235"/>
      <c r="DL50" s="235"/>
      <c r="DM50" s="235"/>
      <c r="DN50" s="235"/>
      <c r="DO50" s="235"/>
      <c r="DP50" s="235"/>
      <c r="DQ50" s="235"/>
      <c r="DR50" s="235"/>
      <c r="DS50" s="235"/>
      <c r="DT50" s="235"/>
      <c r="DU50" s="235"/>
      <c r="DV50" s="235"/>
      <c r="DW50" s="235"/>
      <c r="DX50" s="235"/>
      <c r="DY50" s="235"/>
      <c r="DZ50" s="235"/>
      <c r="EA50" s="235"/>
      <c r="EB50" s="235"/>
      <c r="EC50" s="235"/>
      <c r="ED50" s="235"/>
      <c r="EE50" s="235"/>
      <c r="EF50" s="235"/>
      <c r="EG50" s="235"/>
      <c r="EH50" s="235"/>
      <c r="EI50" s="235"/>
      <c r="EJ50" s="235"/>
      <c r="EK50" s="235"/>
      <c r="EL50" s="235"/>
      <c r="EM50" s="235"/>
      <c r="EN50" s="235"/>
      <c r="EO50" s="235"/>
      <c r="EP50" s="235"/>
      <c r="EQ50" s="235"/>
      <c r="ER50" s="235"/>
      <c r="ES50" s="235"/>
      <c r="ET50" s="235"/>
      <c r="EU50" s="235"/>
      <c r="EV50" s="235"/>
      <c r="EW50" s="235"/>
      <c r="EX50" s="235"/>
      <c r="EY50" s="235"/>
      <c r="EZ50" s="235"/>
      <c r="FA50" s="235"/>
    </row>
    <row r="51" spans="1:157" ht="15" customHeight="1" x14ac:dyDescent="0.25">
      <c r="A51" s="235">
        <v>30</v>
      </c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35"/>
      <c r="BB51" s="235"/>
      <c r="BC51" s="235"/>
      <c r="BD51" s="235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5"/>
      <c r="CL51" s="235"/>
      <c r="CM51" s="235"/>
      <c r="CN51" s="235"/>
      <c r="CO51" s="235"/>
      <c r="CP51" s="235"/>
      <c r="CQ51" s="235"/>
      <c r="CR51" s="235"/>
      <c r="CS51" s="235"/>
      <c r="CT51" s="235"/>
      <c r="CU51" s="235"/>
      <c r="CV51" s="235"/>
      <c r="CW51" s="235"/>
      <c r="CX51" s="235"/>
      <c r="CY51" s="235"/>
      <c r="CZ51" s="235"/>
      <c r="DA51" s="235"/>
      <c r="DB51" s="235"/>
      <c r="DC51" s="235"/>
      <c r="DD51" s="235"/>
      <c r="DE51" s="235"/>
      <c r="DF51" s="235"/>
      <c r="DG51" s="235"/>
      <c r="DH51" s="235"/>
      <c r="DI51" s="235"/>
      <c r="DJ51" s="235"/>
      <c r="DK51" s="235"/>
      <c r="DL51" s="235"/>
      <c r="DM51" s="235"/>
      <c r="DN51" s="235"/>
      <c r="DO51" s="235"/>
      <c r="DP51" s="235"/>
      <c r="DQ51" s="235"/>
      <c r="DR51" s="235"/>
      <c r="DS51" s="235"/>
      <c r="DT51" s="235"/>
      <c r="DU51" s="235"/>
      <c r="DV51" s="235"/>
      <c r="DW51" s="235"/>
      <c r="DX51" s="235"/>
      <c r="DY51" s="235"/>
      <c r="DZ51" s="235"/>
      <c r="EA51" s="235"/>
      <c r="EB51" s="235"/>
      <c r="EC51" s="235"/>
      <c r="ED51" s="235"/>
      <c r="EE51" s="235"/>
      <c r="EF51" s="235"/>
      <c r="EG51" s="235"/>
      <c r="EH51" s="235"/>
      <c r="EI51" s="235"/>
      <c r="EJ51" s="235"/>
      <c r="EK51" s="235"/>
      <c r="EL51" s="235"/>
      <c r="EM51" s="235"/>
      <c r="EN51" s="235"/>
      <c r="EO51" s="235"/>
      <c r="EP51" s="235"/>
      <c r="EQ51" s="235"/>
      <c r="ER51" s="235"/>
      <c r="ES51" s="235"/>
      <c r="ET51" s="235"/>
      <c r="EU51" s="235"/>
      <c r="EV51" s="235"/>
      <c r="EW51" s="235"/>
      <c r="EX51" s="235"/>
      <c r="EY51" s="235"/>
      <c r="EZ51" s="235"/>
      <c r="FA51" s="235"/>
    </row>
    <row r="52" spans="1:157" customFormat="1" ht="15" customHeight="1" x14ac:dyDescent="0.3">
      <c r="A52" s="235">
        <v>31</v>
      </c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235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235"/>
      <c r="CE52" s="235"/>
      <c r="CF52" s="235"/>
      <c r="CG52" s="235"/>
      <c r="CH52" s="235"/>
      <c r="CI52" s="235"/>
      <c r="CJ52" s="235"/>
      <c r="CK52" s="235"/>
      <c r="CL52" s="235"/>
      <c r="CM52" s="235"/>
      <c r="CN52" s="235"/>
      <c r="CO52" s="235"/>
      <c r="CP52" s="235"/>
      <c r="CQ52" s="235"/>
      <c r="CR52" s="235"/>
      <c r="CS52" s="235"/>
      <c r="CT52" s="235"/>
      <c r="CU52" s="235"/>
      <c r="CV52" s="235"/>
      <c r="CW52" s="235"/>
      <c r="CX52" s="235"/>
      <c r="CY52" s="235"/>
      <c r="CZ52" s="235"/>
      <c r="DA52" s="235"/>
      <c r="DB52" s="235"/>
      <c r="DC52" s="235"/>
      <c r="DD52" s="235"/>
      <c r="DE52" s="235"/>
      <c r="DF52" s="235"/>
      <c r="DG52" s="235"/>
      <c r="DH52" s="235"/>
      <c r="DI52" s="235"/>
      <c r="DJ52" s="235"/>
      <c r="DK52" s="235"/>
      <c r="DL52" s="235"/>
      <c r="DM52" s="235"/>
      <c r="DN52" s="235"/>
      <c r="DO52" s="235"/>
      <c r="DP52" s="235"/>
      <c r="DQ52" s="235"/>
      <c r="DR52" s="235"/>
      <c r="DS52" s="235"/>
      <c r="DT52" s="235"/>
      <c r="DU52" s="235"/>
      <c r="DV52" s="235"/>
      <c r="DW52" s="235"/>
      <c r="DX52" s="235"/>
      <c r="DY52" s="235"/>
      <c r="DZ52" s="235"/>
      <c r="EA52" s="235"/>
      <c r="EB52" s="235"/>
      <c r="EC52" s="235"/>
      <c r="ED52" s="235"/>
      <c r="EE52" s="235"/>
      <c r="EF52" s="235"/>
      <c r="EG52" s="235"/>
      <c r="EH52" s="235"/>
      <c r="EI52" s="235"/>
      <c r="EJ52" s="235"/>
      <c r="EK52" s="235"/>
      <c r="EL52" s="235"/>
      <c r="EM52" s="235"/>
      <c r="EN52" s="235"/>
      <c r="EO52" s="235"/>
      <c r="EP52" s="235"/>
      <c r="EQ52" s="235"/>
      <c r="ER52" s="235"/>
      <c r="ES52" s="235"/>
      <c r="ET52" s="235"/>
      <c r="EU52" s="235"/>
      <c r="EV52" s="235"/>
      <c r="EW52" s="235"/>
      <c r="EX52" s="235"/>
      <c r="EY52" s="235"/>
      <c r="EZ52" s="235"/>
      <c r="FA52" s="235"/>
    </row>
    <row r="53" spans="1:157" customFormat="1" ht="15" customHeight="1" x14ac:dyDescent="0.3">
      <c r="A53" s="235">
        <v>32</v>
      </c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  <c r="AV53" s="235"/>
      <c r="AW53" s="235"/>
      <c r="AX53" s="235"/>
      <c r="AY53" s="235"/>
      <c r="AZ53" s="235"/>
      <c r="BA53" s="235"/>
      <c r="BB53" s="235"/>
      <c r="BC53" s="235"/>
      <c r="BD53" s="235"/>
      <c r="BE53" s="235"/>
      <c r="BF53" s="235"/>
      <c r="BG53" s="235"/>
      <c r="BH53" s="235"/>
      <c r="BI53" s="235"/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5"/>
      <c r="BW53" s="235"/>
      <c r="BX53" s="235"/>
      <c r="BY53" s="235"/>
      <c r="BZ53" s="235"/>
      <c r="CA53" s="235"/>
      <c r="CB53" s="235"/>
      <c r="CC53" s="235"/>
      <c r="CD53" s="235"/>
      <c r="CE53" s="235"/>
      <c r="CF53" s="235"/>
      <c r="CG53" s="235"/>
      <c r="CH53" s="235"/>
      <c r="CI53" s="235"/>
      <c r="CJ53" s="235"/>
      <c r="CK53" s="235"/>
      <c r="CL53" s="235"/>
      <c r="CM53" s="235"/>
      <c r="CN53" s="235"/>
      <c r="CO53" s="235"/>
      <c r="CP53" s="235"/>
      <c r="CQ53" s="235"/>
      <c r="CR53" s="235"/>
      <c r="CS53" s="235"/>
      <c r="CT53" s="235"/>
      <c r="CU53" s="235"/>
      <c r="CV53" s="235"/>
      <c r="CW53" s="235"/>
      <c r="CX53" s="235"/>
      <c r="CY53" s="235"/>
      <c r="CZ53" s="235"/>
      <c r="DA53" s="235"/>
      <c r="DB53" s="235"/>
      <c r="DC53" s="235"/>
      <c r="DD53" s="235"/>
      <c r="DE53" s="235"/>
      <c r="DF53" s="235"/>
      <c r="DG53" s="235"/>
      <c r="DH53" s="235"/>
      <c r="DI53" s="235"/>
      <c r="DJ53" s="235"/>
      <c r="DK53" s="235"/>
      <c r="DL53" s="235"/>
      <c r="DM53" s="235"/>
      <c r="DN53" s="235"/>
      <c r="DO53" s="235"/>
      <c r="DP53" s="235"/>
      <c r="DQ53" s="235"/>
      <c r="DR53" s="235"/>
      <c r="DS53" s="235"/>
      <c r="DT53" s="235"/>
      <c r="DU53" s="235"/>
      <c r="DV53" s="235"/>
      <c r="DW53" s="235"/>
      <c r="DX53" s="235"/>
      <c r="DY53" s="235"/>
      <c r="DZ53" s="235"/>
      <c r="EA53" s="235"/>
      <c r="EB53" s="235"/>
      <c r="EC53" s="235"/>
      <c r="ED53" s="235"/>
      <c r="EE53" s="235"/>
      <c r="EF53" s="235"/>
      <c r="EG53" s="235"/>
      <c r="EH53" s="235"/>
      <c r="EI53" s="235"/>
      <c r="EJ53" s="235"/>
      <c r="EK53" s="235"/>
      <c r="EL53" s="235"/>
      <c r="EM53" s="235"/>
      <c r="EN53" s="235"/>
      <c r="EO53" s="235"/>
      <c r="EP53" s="235"/>
      <c r="EQ53" s="235"/>
      <c r="ER53" s="235"/>
      <c r="ES53" s="235"/>
      <c r="ET53" s="235"/>
      <c r="EU53" s="235"/>
      <c r="EV53" s="235"/>
      <c r="EW53" s="235"/>
      <c r="EX53" s="235"/>
      <c r="EY53" s="235"/>
      <c r="EZ53" s="235"/>
      <c r="FA53" s="235"/>
    </row>
    <row r="54" spans="1:157" customFormat="1" ht="15" customHeight="1" x14ac:dyDescent="0.3">
      <c r="A54" s="235">
        <v>33</v>
      </c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  <c r="AV54" s="235"/>
      <c r="AW54" s="235"/>
      <c r="AX54" s="235"/>
      <c r="AY54" s="235"/>
      <c r="AZ54" s="235"/>
      <c r="BA54" s="235"/>
      <c r="BB54" s="235"/>
      <c r="BC54" s="235"/>
      <c r="BD54" s="235"/>
      <c r="BE54" s="235"/>
      <c r="BF54" s="235"/>
      <c r="BG54" s="235"/>
      <c r="BH54" s="235"/>
      <c r="BI54" s="235"/>
      <c r="BJ54" s="235"/>
      <c r="BK54" s="235"/>
      <c r="BL54" s="235"/>
      <c r="BM54" s="235"/>
      <c r="BN54" s="235"/>
      <c r="BO54" s="235"/>
      <c r="BP54" s="235"/>
      <c r="BQ54" s="235"/>
      <c r="BR54" s="235"/>
      <c r="BS54" s="235"/>
      <c r="BT54" s="235"/>
      <c r="BU54" s="235"/>
      <c r="BV54" s="235"/>
      <c r="BW54" s="235"/>
      <c r="BX54" s="235"/>
      <c r="BY54" s="235"/>
      <c r="BZ54" s="235"/>
      <c r="CA54" s="235"/>
      <c r="CB54" s="235"/>
      <c r="CC54" s="235"/>
      <c r="CD54" s="235"/>
      <c r="CE54" s="235"/>
      <c r="CF54" s="235"/>
      <c r="CG54" s="235"/>
      <c r="CH54" s="235"/>
      <c r="CI54" s="235"/>
      <c r="CJ54" s="235"/>
      <c r="CK54" s="235"/>
      <c r="CL54" s="235"/>
      <c r="CM54" s="235"/>
      <c r="CN54" s="235"/>
      <c r="CO54" s="235"/>
      <c r="CP54" s="235"/>
      <c r="CQ54" s="235"/>
      <c r="CR54" s="235"/>
      <c r="CS54" s="235"/>
      <c r="CT54" s="235"/>
      <c r="CU54" s="235"/>
      <c r="CV54" s="235"/>
      <c r="CW54" s="235"/>
      <c r="CX54" s="235"/>
      <c r="CY54" s="235"/>
      <c r="CZ54" s="235"/>
      <c r="DA54" s="235"/>
      <c r="DB54" s="235"/>
      <c r="DC54" s="235"/>
      <c r="DD54" s="235"/>
      <c r="DE54" s="235"/>
      <c r="DF54" s="235"/>
      <c r="DG54" s="235"/>
      <c r="DH54" s="235"/>
      <c r="DI54" s="235"/>
      <c r="DJ54" s="235"/>
      <c r="DK54" s="235"/>
      <c r="DL54" s="235"/>
      <c r="DM54" s="235"/>
      <c r="DN54" s="235"/>
      <c r="DO54" s="235"/>
      <c r="DP54" s="235"/>
      <c r="DQ54" s="235"/>
      <c r="DR54" s="235"/>
      <c r="DS54" s="235"/>
      <c r="DT54" s="235"/>
      <c r="DU54" s="235"/>
      <c r="DV54" s="235"/>
      <c r="DW54" s="235"/>
      <c r="DX54" s="235"/>
      <c r="DY54" s="235"/>
      <c r="DZ54" s="235"/>
      <c r="EA54" s="235"/>
      <c r="EB54" s="235"/>
      <c r="EC54" s="235"/>
      <c r="ED54" s="235"/>
      <c r="EE54" s="235"/>
      <c r="EF54" s="235"/>
      <c r="EG54" s="235"/>
      <c r="EH54" s="235"/>
      <c r="EI54" s="235"/>
      <c r="EJ54" s="235"/>
      <c r="EK54" s="235"/>
      <c r="EL54" s="235"/>
      <c r="EM54" s="235"/>
      <c r="EN54" s="235"/>
      <c r="EO54" s="235"/>
      <c r="EP54" s="235"/>
      <c r="EQ54" s="235"/>
      <c r="ER54" s="235"/>
      <c r="ES54" s="235"/>
      <c r="ET54" s="235"/>
      <c r="EU54" s="235"/>
      <c r="EV54" s="235"/>
      <c r="EW54" s="235"/>
      <c r="EX54" s="235"/>
      <c r="EY54" s="235"/>
      <c r="EZ54" s="235"/>
      <c r="FA54" s="235"/>
    </row>
    <row r="55" spans="1:157" customFormat="1" ht="15" customHeight="1" x14ac:dyDescent="0.3">
      <c r="A55" s="235">
        <v>34</v>
      </c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  <c r="AV55" s="235"/>
      <c r="AW55" s="235"/>
      <c r="AX55" s="235"/>
      <c r="AY55" s="235"/>
      <c r="AZ55" s="235"/>
      <c r="BA55" s="235"/>
      <c r="BB55" s="235"/>
      <c r="BC55" s="235"/>
      <c r="BD55" s="235"/>
      <c r="BE55" s="235"/>
      <c r="BF55" s="235"/>
      <c r="BG55" s="235"/>
      <c r="BH55" s="235"/>
      <c r="BI55" s="235"/>
      <c r="BJ55" s="235"/>
      <c r="BK55" s="235"/>
      <c r="BL55" s="235"/>
      <c r="BM55" s="235"/>
      <c r="BN55" s="235"/>
      <c r="BO55" s="235"/>
      <c r="BP55" s="235"/>
      <c r="BQ55" s="235"/>
      <c r="BR55" s="235"/>
      <c r="BS55" s="235"/>
      <c r="BT55" s="235"/>
      <c r="BU55" s="235"/>
      <c r="BV55" s="235"/>
      <c r="BW55" s="235"/>
      <c r="BX55" s="235"/>
      <c r="BY55" s="235"/>
      <c r="BZ55" s="235"/>
      <c r="CA55" s="235"/>
      <c r="CB55" s="235"/>
      <c r="CC55" s="235"/>
      <c r="CD55" s="235"/>
      <c r="CE55" s="235"/>
      <c r="CF55" s="235"/>
      <c r="CG55" s="235"/>
      <c r="CH55" s="235"/>
      <c r="CI55" s="235"/>
      <c r="CJ55" s="235"/>
      <c r="CK55" s="235"/>
      <c r="CL55" s="235"/>
      <c r="CM55" s="235"/>
      <c r="CN55" s="235"/>
      <c r="CO55" s="235"/>
      <c r="CP55" s="235"/>
      <c r="CQ55" s="235"/>
      <c r="CR55" s="235"/>
      <c r="CS55" s="235"/>
      <c r="CT55" s="235"/>
      <c r="CU55" s="235"/>
      <c r="CV55" s="235"/>
      <c r="CW55" s="235"/>
      <c r="CX55" s="235"/>
      <c r="CY55" s="235"/>
      <c r="CZ55" s="235"/>
      <c r="DA55" s="235"/>
      <c r="DB55" s="235"/>
      <c r="DC55" s="235"/>
      <c r="DD55" s="235"/>
      <c r="DE55" s="235"/>
      <c r="DF55" s="235"/>
      <c r="DG55" s="235"/>
      <c r="DH55" s="235"/>
      <c r="DI55" s="235"/>
      <c r="DJ55" s="235"/>
      <c r="DK55" s="235"/>
      <c r="DL55" s="235"/>
      <c r="DM55" s="235"/>
      <c r="DN55" s="235"/>
      <c r="DO55" s="235"/>
      <c r="DP55" s="235"/>
      <c r="DQ55" s="235"/>
      <c r="DR55" s="235"/>
      <c r="DS55" s="235"/>
      <c r="DT55" s="235"/>
      <c r="DU55" s="235"/>
      <c r="DV55" s="235"/>
      <c r="DW55" s="235"/>
      <c r="DX55" s="235"/>
      <c r="DY55" s="235"/>
      <c r="DZ55" s="235"/>
      <c r="EA55" s="235"/>
      <c r="EB55" s="235"/>
      <c r="EC55" s="235"/>
      <c r="ED55" s="235"/>
      <c r="EE55" s="235"/>
      <c r="EF55" s="235"/>
      <c r="EG55" s="235"/>
      <c r="EH55" s="235"/>
      <c r="EI55" s="235"/>
      <c r="EJ55" s="235"/>
      <c r="EK55" s="235"/>
      <c r="EL55" s="235"/>
      <c r="EM55" s="235"/>
      <c r="EN55" s="235"/>
      <c r="EO55" s="235"/>
      <c r="EP55" s="235"/>
      <c r="EQ55" s="235"/>
      <c r="ER55" s="235"/>
      <c r="ES55" s="235"/>
      <c r="ET55" s="235"/>
      <c r="EU55" s="235"/>
      <c r="EV55" s="235"/>
      <c r="EW55" s="235"/>
      <c r="EX55" s="235"/>
      <c r="EY55" s="235"/>
      <c r="EZ55" s="235"/>
      <c r="FA55" s="235"/>
    </row>
    <row r="56" spans="1:157" x14ac:dyDescent="0.25">
      <c r="A56" s="235">
        <v>35</v>
      </c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5"/>
      <c r="AZ56" s="235"/>
      <c r="BA56" s="235"/>
      <c r="BB56" s="235"/>
      <c r="BC56" s="235"/>
      <c r="BD56" s="235"/>
      <c r="BE56" s="235"/>
      <c r="BF56" s="235"/>
      <c r="BG56" s="235"/>
      <c r="BH56" s="235"/>
      <c r="BI56" s="235"/>
      <c r="BJ56" s="235"/>
      <c r="BK56" s="235"/>
      <c r="BL56" s="235"/>
      <c r="BM56" s="235"/>
      <c r="BN56" s="235"/>
      <c r="BO56" s="235"/>
      <c r="BP56" s="235"/>
      <c r="BQ56" s="235"/>
      <c r="BR56" s="235"/>
      <c r="BS56" s="235"/>
      <c r="BT56" s="235"/>
      <c r="BU56" s="235"/>
      <c r="BV56" s="235"/>
      <c r="BW56" s="235"/>
      <c r="BX56" s="235"/>
      <c r="BY56" s="235"/>
      <c r="BZ56" s="235"/>
      <c r="CA56" s="235"/>
      <c r="CB56" s="235"/>
      <c r="CC56" s="235"/>
      <c r="CD56" s="235"/>
      <c r="CE56" s="235"/>
      <c r="CF56" s="235"/>
      <c r="CG56" s="235"/>
      <c r="CH56" s="235"/>
      <c r="CI56" s="235"/>
      <c r="CJ56" s="235"/>
      <c r="CK56" s="235"/>
      <c r="CL56" s="235"/>
      <c r="CM56" s="235"/>
      <c r="CN56" s="235"/>
      <c r="CO56" s="235"/>
      <c r="CP56" s="235"/>
      <c r="CQ56" s="235"/>
      <c r="CR56" s="235"/>
      <c r="CS56" s="235"/>
      <c r="CT56" s="235"/>
      <c r="CU56" s="235"/>
      <c r="CV56" s="235"/>
      <c r="CW56" s="235"/>
      <c r="CX56" s="235"/>
      <c r="CY56" s="235"/>
      <c r="CZ56" s="235"/>
      <c r="DA56" s="235"/>
      <c r="DB56" s="235"/>
      <c r="DC56" s="235"/>
      <c r="DD56" s="235"/>
      <c r="DE56" s="235"/>
      <c r="DF56" s="235"/>
      <c r="DG56" s="235"/>
      <c r="DH56" s="235"/>
      <c r="DI56" s="235"/>
      <c r="DJ56" s="235"/>
      <c r="DK56" s="235"/>
      <c r="DL56" s="235"/>
      <c r="DM56" s="235"/>
      <c r="DN56" s="235"/>
      <c r="DO56" s="235"/>
      <c r="DP56" s="235"/>
      <c r="DQ56" s="235"/>
      <c r="DR56" s="235"/>
      <c r="DS56" s="235"/>
      <c r="DT56" s="235"/>
      <c r="DU56" s="235"/>
      <c r="DV56" s="235"/>
      <c r="DW56" s="235"/>
      <c r="DX56" s="235"/>
      <c r="DY56" s="235"/>
      <c r="DZ56" s="235"/>
      <c r="EA56" s="235"/>
      <c r="EB56" s="235"/>
      <c r="EC56" s="235"/>
      <c r="ED56" s="235"/>
      <c r="EE56" s="235"/>
      <c r="EF56" s="235"/>
      <c r="EG56" s="235"/>
      <c r="EH56" s="235"/>
      <c r="EI56" s="235"/>
      <c r="EJ56" s="235"/>
      <c r="EK56" s="235"/>
      <c r="EL56" s="235"/>
      <c r="EM56" s="235"/>
      <c r="EN56" s="235"/>
      <c r="EO56" s="235"/>
      <c r="EP56" s="235"/>
      <c r="EQ56" s="235"/>
      <c r="ER56" s="235"/>
      <c r="ES56" s="235"/>
      <c r="ET56" s="235"/>
      <c r="EU56" s="235"/>
      <c r="EV56" s="235"/>
      <c r="EW56" s="235"/>
      <c r="EX56" s="235"/>
      <c r="EY56" s="235"/>
      <c r="EZ56" s="235"/>
      <c r="FA56" s="235"/>
    </row>
    <row r="57" spans="1:157" x14ac:dyDescent="0.25">
      <c r="A57" s="235">
        <v>36</v>
      </c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  <c r="DF57" s="235"/>
      <c r="DG57" s="235"/>
      <c r="DH57" s="235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235"/>
      <c r="DT57" s="235"/>
      <c r="DU57" s="235"/>
      <c r="DV57" s="235"/>
      <c r="DW57" s="235"/>
      <c r="DX57" s="235"/>
      <c r="DY57" s="235"/>
      <c r="DZ57" s="235"/>
      <c r="EA57" s="235"/>
      <c r="EB57" s="235"/>
      <c r="EC57" s="235"/>
      <c r="ED57" s="235"/>
      <c r="EE57" s="235"/>
      <c r="EF57" s="235"/>
      <c r="EG57" s="235"/>
      <c r="EH57" s="235"/>
      <c r="EI57" s="235"/>
      <c r="EJ57" s="235"/>
      <c r="EK57" s="235"/>
      <c r="EL57" s="235"/>
      <c r="EM57" s="235"/>
      <c r="EN57" s="235"/>
      <c r="EO57" s="235"/>
      <c r="EP57" s="235"/>
      <c r="EQ57" s="235"/>
      <c r="ER57" s="235"/>
      <c r="ES57" s="235"/>
      <c r="ET57" s="235"/>
      <c r="EU57" s="235"/>
      <c r="EV57" s="235"/>
      <c r="EW57" s="235"/>
      <c r="EX57" s="235"/>
      <c r="EY57" s="235"/>
      <c r="EZ57" s="235"/>
      <c r="FA57" s="235"/>
    </row>
    <row r="58" spans="1:157" x14ac:dyDescent="0.25">
      <c r="A58" s="235">
        <v>37</v>
      </c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35"/>
      <c r="BG58" s="235"/>
      <c r="BH58" s="235"/>
      <c r="BI58" s="235"/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35"/>
      <c r="BU58" s="235"/>
      <c r="BV58" s="235"/>
      <c r="BW58" s="235"/>
      <c r="BX58" s="235"/>
      <c r="BY58" s="235"/>
      <c r="BZ58" s="235"/>
      <c r="CA58" s="235"/>
      <c r="CB58" s="235"/>
      <c r="CC58" s="235"/>
      <c r="CD58" s="235"/>
      <c r="CE58" s="235"/>
      <c r="CF58" s="235"/>
      <c r="CG58" s="235"/>
      <c r="CH58" s="235"/>
      <c r="CI58" s="235"/>
      <c r="CJ58" s="235"/>
      <c r="CK58" s="235"/>
      <c r="CL58" s="235"/>
      <c r="CM58" s="235"/>
      <c r="CN58" s="235"/>
      <c r="CO58" s="235"/>
      <c r="CP58" s="235"/>
      <c r="CQ58" s="235"/>
      <c r="CR58" s="235"/>
      <c r="CS58" s="235"/>
      <c r="CT58" s="235"/>
      <c r="CU58" s="235"/>
      <c r="CV58" s="235"/>
      <c r="CW58" s="235"/>
      <c r="CX58" s="235"/>
      <c r="CY58" s="235"/>
      <c r="CZ58" s="235"/>
      <c r="DA58" s="235"/>
      <c r="DB58" s="235"/>
      <c r="DC58" s="235"/>
      <c r="DD58" s="235"/>
      <c r="DE58" s="235"/>
      <c r="DF58" s="235"/>
      <c r="DG58" s="235"/>
      <c r="DH58" s="235"/>
      <c r="DI58" s="235"/>
      <c r="DJ58" s="235"/>
      <c r="DK58" s="235"/>
      <c r="DL58" s="235"/>
      <c r="DM58" s="235"/>
      <c r="DN58" s="235"/>
      <c r="DO58" s="235"/>
      <c r="DP58" s="235"/>
      <c r="DQ58" s="235"/>
      <c r="DR58" s="235"/>
      <c r="DS58" s="235"/>
      <c r="DT58" s="235"/>
      <c r="DU58" s="235"/>
      <c r="DV58" s="235"/>
      <c r="DW58" s="235"/>
      <c r="DX58" s="235"/>
      <c r="DY58" s="235"/>
      <c r="DZ58" s="235"/>
      <c r="EA58" s="235"/>
      <c r="EB58" s="235"/>
      <c r="EC58" s="235"/>
      <c r="ED58" s="235"/>
      <c r="EE58" s="235"/>
      <c r="EF58" s="235"/>
      <c r="EG58" s="235"/>
      <c r="EH58" s="235"/>
      <c r="EI58" s="235"/>
      <c r="EJ58" s="235"/>
      <c r="EK58" s="235"/>
      <c r="EL58" s="235"/>
      <c r="EM58" s="235"/>
      <c r="EN58" s="235"/>
      <c r="EO58" s="235"/>
      <c r="EP58" s="235"/>
      <c r="EQ58" s="235"/>
      <c r="ER58" s="235"/>
      <c r="ES58" s="235"/>
      <c r="ET58" s="235"/>
      <c r="EU58" s="235"/>
      <c r="EV58" s="235"/>
      <c r="EW58" s="235"/>
      <c r="EX58" s="235"/>
      <c r="EY58" s="235"/>
      <c r="EZ58" s="235"/>
      <c r="FA58" s="235"/>
    </row>
    <row r="59" spans="1:157" x14ac:dyDescent="0.25">
      <c r="A59" s="235">
        <v>38</v>
      </c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  <c r="AV59" s="235"/>
      <c r="AW59" s="235"/>
      <c r="AX59" s="235"/>
      <c r="AY59" s="235"/>
      <c r="AZ59" s="235"/>
      <c r="BA59" s="235"/>
      <c r="BB59" s="235"/>
      <c r="BC59" s="235"/>
      <c r="BD59" s="235"/>
      <c r="BE59" s="235"/>
      <c r="BF59" s="235"/>
      <c r="BG59" s="235"/>
      <c r="BH59" s="235"/>
      <c r="BI59" s="235"/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5"/>
      <c r="BW59" s="235"/>
      <c r="BX59" s="235"/>
      <c r="BY59" s="235"/>
      <c r="BZ59" s="235"/>
      <c r="CA59" s="235"/>
      <c r="CB59" s="235"/>
      <c r="CC59" s="235"/>
      <c r="CD59" s="235"/>
      <c r="CE59" s="235"/>
      <c r="CF59" s="235"/>
      <c r="CG59" s="235"/>
      <c r="CH59" s="235"/>
      <c r="CI59" s="235"/>
      <c r="CJ59" s="235"/>
      <c r="CK59" s="235"/>
      <c r="CL59" s="235"/>
      <c r="CM59" s="235"/>
      <c r="CN59" s="235"/>
      <c r="CO59" s="235"/>
      <c r="CP59" s="235"/>
      <c r="CQ59" s="235"/>
      <c r="CR59" s="235"/>
      <c r="CS59" s="235"/>
      <c r="CT59" s="235"/>
      <c r="CU59" s="235"/>
      <c r="CV59" s="235"/>
      <c r="CW59" s="235"/>
      <c r="CX59" s="235"/>
      <c r="CY59" s="235"/>
      <c r="CZ59" s="235"/>
      <c r="DA59" s="235"/>
      <c r="DB59" s="235"/>
      <c r="DC59" s="235"/>
      <c r="DD59" s="235"/>
      <c r="DE59" s="235"/>
      <c r="DF59" s="235"/>
      <c r="DG59" s="235"/>
      <c r="DH59" s="235"/>
      <c r="DI59" s="235"/>
      <c r="DJ59" s="235"/>
      <c r="DK59" s="235"/>
      <c r="DL59" s="235"/>
      <c r="DM59" s="235"/>
      <c r="DN59" s="235"/>
      <c r="DO59" s="235"/>
      <c r="DP59" s="235"/>
      <c r="DQ59" s="235"/>
      <c r="DR59" s="235"/>
      <c r="DS59" s="235"/>
      <c r="DT59" s="235"/>
      <c r="DU59" s="235"/>
      <c r="DV59" s="235"/>
      <c r="DW59" s="235"/>
      <c r="DX59" s="235"/>
      <c r="DY59" s="235"/>
      <c r="DZ59" s="235"/>
      <c r="EA59" s="235"/>
      <c r="EB59" s="235"/>
      <c r="EC59" s="235"/>
      <c r="ED59" s="235"/>
      <c r="EE59" s="235"/>
      <c r="EF59" s="235"/>
      <c r="EG59" s="235"/>
      <c r="EH59" s="235"/>
      <c r="EI59" s="235"/>
      <c r="EJ59" s="235"/>
      <c r="EK59" s="235"/>
      <c r="EL59" s="235"/>
      <c r="EM59" s="235"/>
      <c r="EN59" s="235"/>
      <c r="EO59" s="235"/>
      <c r="EP59" s="235"/>
      <c r="EQ59" s="235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</row>
    <row r="60" spans="1:157" x14ac:dyDescent="0.25">
      <c r="A60" s="235">
        <v>39</v>
      </c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  <c r="AA60" s="235"/>
      <c r="AB60" s="235"/>
      <c r="AC60" s="235"/>
      <c r="AD60" s="235"/>
      <c r="AE60" s="235"/>
      <c r="AF60" s="235"/>
      <c r="AG60" s="235"/>
      <c r="AH60" s="235"/>
      <c r="AI60" s="235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  <c r="AT60" s="235"/>
      <c r="AU60" s="235"/>
      <c r="AV60" s="235"/>
      <c r="AW60" s="235"/>
      <c r="AX60" s="235"/>
      <c r="AY60" s="235"/>
      <c r="AZ60" s="235"/>
      <c r="BA60" s="235"/>
      <c r="BB60" s="235"/>
      <c r="BC60" s="235"/>
      <c r="BD60" s="235"/>
      <c r="BE60" s="235"/>
      <c r="BF60" s="235"/>
      <c r="BG60" s="235"/>
      <c r="BH60" s="235"/>
      <c r="BI60" s="235"/>
      <c r="BJ60" s="235"/>
      <c r="BK60" s="235"/>
      <c r="BL60" s="235"/>
      <c r="BM60" s="235"/>
      <c r="BN60" s="235"/>
      <c r="BO60" s="235"/>
      <c r="BP60" s="235"/>
      <c r="BQ60" s="235"/>
      <c r="BR60" s="235"/>
      <c r="BS60" s="235"/>
      <c r="BT60" s="235"/>
      <c r="BU60" s="235"/>
      <c r="BV60" s="235"/>
      <c r="BW60" s="235"/>
      <c r="BX60" s="235"/>
      <c r="BY60" s="235"/>
      <c r="BZ60" s="235"/>
      <c r="CA60" s="235"/>
      <c r="CB60" s="235"/>
      <c r="CC60" s="235"/>
      <c r="CD60" s="235"/>
      <c r="CE60" s="235"/>
      <c r="CF60" s="235"/>
      <c r="CG60" s="235"/>
      <c r="CH60" s="235"/>
      <c r="CI60" s="235"/>
      <c r="CJ60" s="235"/>
      <c r="CK60" s="235"/>
      <c r="CL60" s="235"/>
      <c r="CM60" s="235"/>
      <c r="CN60" s="235"/>
      <c r="CO60" s="235"/>
      <c r="CP60" s="235"/>
      <c r="CQ60" s="235"/>
      <c r="CR60" s="235"/>
      <c r="CS60" s="235"/>
      <c r="CT60" s="235"/>
      <c r="CU60" s="235"/>
      <c r="CV60" s="235"/>
      <c r="CW60" s="235"/>
      <c r="CX60" s="235"/>
      <c r="CY60" s="235"/>
      <c r="CZ60" s="235"/>
      <c r="DA60" s="235"/>
      <c r="DB60" s="235"/>
      <c r="DC60" s="235"/>
      <c r="DD60" s="235"/>
      <c r="DE60" s="235"/>
      <c r="DF60" s="235"/>
      <c r="DG60" s="235"/>
      <c r="DH60" s="235"/>
      <c r="DI60" s="235"/>
      <c r="DJ60" s="235"/>
      <c r="DK60" s="235"/>
      <c r="DL60" s="235"/>
      <c r="DM60" s="235"/>
      <c r="DN60" s="235"/>
      <c r="DO60" s="235"/>
      <c r="DP60" s="235"/>
      <c r="DQ60" s="235"/>
      <c r="DR60" s="235"/>
      <c r="DS60" s="235"/>
      <c r="DT60" s="235"/>
      <c r="DU60" s="235"/>
      <c r="DV60" s="235"/>
      <c r="DW60" s="235"/>
      <c r="DX60" s="235"/>
      <c r="DY60" s="235"/>
      <c r="DZ60" s="235"/>
      <c r="EA60" s="235"/>
      <c r="EB60" s="235"/>
      <c r="EC60" s="235"/>
      <c r="ED60" s="235"/>
      <c r="EE60" s="235"/>
      <c r="EF60" s="235"/>
      <c r="EG60" s="235"/>
      <c r="EH60" s="235"/>
      <c r="EI60" s="235"/>
      <c r="EJ60" s="235"/>
      <c r="EK60" s="235"/>
      <c r="EL60" s="235"/>
      <c r="EM60" s="235"/>
      <c r="EN60" s="235"/>
      <c r="EO60" s="235"/>
      <c r="EP60" s="235"/>
      <c r="EQ60" s="235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</row>
    <row r="61" spans="1:157" x14ac:dyDescent="0.25">
      <c r="A61" s="235">
        <v>40</v>
      </c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  <c r="AA61" s="235"/>
      <c r="AB61" s="235"/>
      <c r="AC61" s="235"/>
      <c r="AD61" s="235"/>
      <c r="AE61" s="235"/>
      <c r="AF61" s="235"/>
      <c r="AG61" s="235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B61" s="235"/>
      <c r="BC61" s="235"/>
      <c r="BD61" s="235"/>
      <c r="BE61" s="235"/>
      <c r="BF61" s="235"/>
      <c r="BG61" s="235"/>
      <c r="BH61" s="235"/>
      <c r="BI61" s="235"/>
      <c r="BJ61" s="235"/>
      <c r="BK61" s="235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35"/>
      <c r="BW61" s="235"/>
      <c r="BX61" s="235"/>
      <c r="BY61" s="235"/>
      <c r="BZ61" s="235"/>
      <c r="CA61" s="235"/>
      <c r="CB61" s="235"/>
      <c r="CC61" s="235"/>
      <c r="CD61" s="235"/>
      <c r="CE61" s="235"/>
      <c r="CF61" s="235"/>
      <c r="CG61" s="235"/>
      <c r="CH61" s="235"/>
      <c r="CI61" s="235"/>
      <c r="CJ61" s="235"/>
      <c r="CK61" s="235"/>
      <c r="CL61" s="235"/>
      <c r="CM61" s="235"/>
      <c r="CN61" s="235"/>
      <c r="CO61" s="235"/>
      <c r="CP61" s="235"/>
      <c r="CQ61" s="235"/>
      <c r="CR61" s="235"/>
      <c r="CS61" s="235"/>
      <c r="CT61" s="235"/>
      <c r="CU61" s="235"/>
      <c r="CV61" s="235"/>
      <c r="CW61" s="235"/>
      <c r="CX61" s="235"/>
      <c r="CY61" s="235"/>
      <c r="CZ61" s="235"/>
      <c r="DA61" s="235"/>
      <c r="DB61" s="235"/>
      <c r="DC61" s="235"/>
      <c r="DD61" s="235"/>
      <c r="DE61" s="235"/>
      <c r="DF61" s="235"/>
      <c r="DG61" s="235"/>
      <c r="DH61" s="235"/>
      <c r="DI61" s="235"/>
      <c r="DJ61" s="235"/>
      <c r="DK61" s="235"/>
      <c r="DL61" s="235"/>
      <c r="DM61" s="235"/>
      <c r="DN61" s="235"/>
      <c r="DO61" s="235"/>
      <c r="DP61" s="235"/>
      <c r="DQ61" s="235"/>
      <c r="DR61" s="235"/>
      <c r="DS61" s="235"/>
      <c r="DT61" s="235"/>
      <c r="DU61" s="235"/>
      <c r="DV61" s="235"/>
      <c r="DW61" s="235"/>
      <c r="DX61" s="235"/>
      <c r="DY61" s="235"/>
      <c r="DZ61" s="235"/>
      <c r="EA61" s="235"/>
      <c r="EB61" s="235"/>
      <c r="EC61" s="235"/>
      <c r="ED61" s="235"/>
      <c r="EE61" s="235"/>
      <c r="EF61" s="235"/>
      <c r="EG61" s="235"/>
      <c r="EH61" s="235"/>
      <c r="EI61" s="235"/>
      <c r="EJ61" s="235"/>
      <c r="EK61" s="235"/>
      <c r="EL61" s="235"/>
      <c r="EM61" s="235"/>
      <c r="EN61" s="235"/>
      <c r="EO61" s="235"/>
      <c r="EP61" s="235"/>
      <c r="EQ61" s="235"/>
      <c r="ER61" s="235"/>
      <c r="ES61" s="235"/>
      <c r="ET61" s="235"/>
      <c r="EU61" s="235"/>
      <c r="EV61" s="235"/>
      <c r="EW61" s="235"/>
      <c r="EX61" s="235"/>
      <c r="EY61" s="235"/>
      <c r="EZ61" s="235"/>
      <c r="FA61" s="235"/>
    </row>
    <row r="62" spans="1:157" x14ac:dyDescent="0.25">
      <c r="A62" s="235">
        <v>41</v>
      </c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  <c r="AA62" s="235"/>
      <c r="AB62" s="235"/>
      <c r="AC62" s="235"/>
      <c r="AD62" s="235"/>
      <c r="AE62" s="235"/>
      <c r="AF62" s="235"/>
      <c r="AG62" s="235"/>
      <c r="AH62" s="235"/>
      <c r="AI62" s="235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  <c r="AT62" s="235"/>
      <c r="AU62" s="235"/>
      <c r="AV62" s="235"/>
      <c r="AW62" s="235"/>
      <c r="AX62" s="235"/>
      <c r="AY62" s="235"/>
      <c r="AZ62" s="235"/>
      <c r="BA62" s="235"/>
      <c r="BB62" s="235"/>
      <c r="BC62" s="235"/>
      <c r="BD62" s="235"/>
      <c r="BE62" s="235"/>
      <c r="BF62" s="235"/>
      <c r="BG62" s="235"/>
      <c r="BH62" s="235"/>
      <c r="BI62" s="235"/>
      <c r="BJ62" s="235"/>
      <c r="BK62" s="235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35"/>
      <c r="BW62" s="235"/>
      <c r="BX62" s="235"/>
      <c r="BY62" s="235"/>
      <c r="BZ62" s="235"/>
      <c r="CA62" s="235"/>
      <c r="CB62" s="235"/>
      <c r="CC62" s="235"/>
      <c r="CD62" s="235"/>
      <c r="CE62" s="235"/>
      <c r="CF62" s="235"/>
      <c r="CG62" s="235"/>
      <c r="CH62" s="235"/>
      <c r="CI62" s="235"/>
      <c r="CJ62" s="235"/>
      <c r="CK62" s="235"/>
      <c r="CL62" s="235"/>
      <c r="CM62" s="235"/>
      <c r="CN62" s="235"/>
      <c r="CO62" s="235"/>
      <c r="CP62" s="235"/>
      <c r="CQ62" s="235"/>
      <c r="CR62" s="235"/>
      <c r="CS62" s="235"/>
      <c r="CT62" s="235"/>
      <c r="CU62" s="235"/>
      <c r="CV62" s="235"/>
      <c r="CW62" s="235"/>
      <c r="CX62" s="235"/>
      <c r="CY62" s="235"/>
      <c r="CZ62" s="235"/>
      <c r="DA62" s="235"/>
      <c r="DB62" s="235"/>
      <c r="DC62" s="235"/>
      <c r="DD62" s="235"/>
      <c r="DE62" s="235"/>
      <c r="DF62" s="235"/>
      <c r="DG62" s="235"/>
      <c r="DH62" s="235"/>
      <c r="DI62" s="235"/>
      <c r="DJ62" s="235"/>
      <c r="DK62" s="235"/>
      <c r="DL62" s="235"/>
      <c r="DM62" s="235"/>
      <c r="DN62" s="235"/>
      <c r="DO62" s="235"/>
      <c r="DP62" s="235"/>
      <c r="DQ62" s="235"/>
      <c r="DR62" s="235"/>
      <c r="DS62" s="235"/>
      <c r="DT62" s="235"/>
      <c r="DU62" s="235"/>
      <c r="DV62" s="235"/>
      <c r="DW62" s="235"/>
      <c r="DX62" s="235"/>
      <c r="DY62" s="235"/>
      <c r="DZ62" s="235"/>
      <c r="EA62" s="235"/>
      <c r="EB62" s="235"/>
      <c r="EC62" s="235"/>
      <c r="ED62" s="235"/>
      <c r="EE62" s="235"/>
      <c r="EF62" s="235"/>
      <c r="EG62" s="235"/>
      <c r="EH62" s="235"/>
      <c r="EI62" s="235"/>
      <c r="EJ62" s="235"/>
      <c r="EK62" s="235"/>
      <c r="EL62" s="235"/>
      <c r="EM62" s="235"/>
      <c r="EN62" s="235"/>
      <c r="EO62" s="235"/>
      <c r="EP62" s="235"/>
      <c r="EQ62" s="235"/>
      <c r="ER62" s="235"/>
      <c r="ES62" s="235"/>
      <c r="ET62" s="235"/>
      <c r="EU62" s="235"/>
      <c r="EV62" s="235"/>
      <c r="EW62" s="235"/>
      <c r="EX62" s="235"/>
      <c r="EY62" s="235"/>
      <c r="EZ62" s="235"/>
      <c r="FA62" s="235"/>
    </row>
    <row r="63" spans="1:157" x14ac:dyDescent="0.25">
      <c r="A63" s="235">
        <v>42</v>
      </c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  <c r="AO63" s="235"/>
      <c r="AP63" s="235"/>
      <c r="AQ63" s="235"/>
      <c r="AR63" s="235"/>
      <c r="AS63" s="235"/>
      <c r="AT63" s="235"/>
      <c r="AU63" s="235"/>
      <c r="AV63" s="235"/>
      <c r="AW63" s="235"/>
      <c r="AX63" s="235"/>
      <c r="AY63" s="235"/>
      <c r="AZ63" s="235"/>
      <c r="BA63" s="235"/>
      <c r="BB63" s="235"/>
      <c r="BC63" s="235"/>
      <c r="BD63" s="235"/>
      <c r="BE63" s="235"/>
      <c r="BF63" s="235"/>
      <c r="BG63" s="235"/>
      <c r="BH63" s="235"/>
      <c r="BI63" s="235"/>
      <c r="BJ63" s="235"/>
      <c r="BK63" s="235"/>
      <c r="BL63" s="235"/>
      <c r="BM63" s="235"/>
      <c r="BN63" s="235"/>
      <c r="BO63" s="235"/>
      <c r="BP63" s="235"/>
      <c r="BQ63" s="235"/>
      <c r="BR63" s="235"/>
      <c r="BS63" s="235"/>
      <c r="BT63" s="235"/>
      <c r="BU63" s="235"/>
      <c r="BV63" s="235"/>
      <c r="BW63" s="235"/>
      <c r="BX63" s="235"/>
      <c r="BY63" s="235"/>
      <c r="BZ63" s="235"/>
      <c r="CA63" s="235"/>
      <c r="CB63" s="235"/>
      <c r="CC63" s="235"/>
      <c r="CD63" s="235"/>
      <c r="CE63" s="235"/>
      <c r="CF63" s="235"/>
      <c r="CG63" s="235"/>
      <c r="CH63" s="235"/>
      <c r="CI63" s="235"/>
      <c r="CJ63" s="235"/>
      <c r="CK63" s="235"/>
      <c r="CL63" s="235"/>
      <c r="CM63" s="235"/>
      <c r="CN63" s="235"/>
      <c r="CO63" s="235"/>
      <c r="CP63" s="235"/>
      <c r="CQ63" s="235"/>
      <c r="CR63" s="235"/>
      <c r="CS63" s="235"/>
      <c r="CT63" s="235"/>
      <c r="CU63" s="235"/>
      <c r="CV63" s="235"/>
      <c r="CW63" s="235"/>
      <c r="CX63" s="235"/>
      <c r="CY63" s="235"/>
      <c r="CZ63" s="235"/>
      <c r="DA63" s="235"/>
      <c r="DB63" s="235"/>
      <c r="DC63" s="235"/>
      <c r="DD63" s="235"/>
      <c r="DE63" s="235"/>
      <c r="DF63" s="235"/>
      <c r="DG63" s="235"/>
      <c r="DH63" s="235"/>
      <c r="DI63" s="235"/>
      <c r="DJ63" s="235"/>
      <c r="DK63" s="235"/>
      <c r="DL63" s="235"/>
      <c r="DM63" s="235"/>
      <c r="DN63" s="235"/>
      <c r="DO63" s="235"/>
      <c r="DP63" s="235"/>
      <c r="DQ63" s="235"/>
      <c r="DR63" s="235"/>
      <c r="DS63" s="235"/>
      <c r="DT63" s="235"/>
      <c r="DU63" s="235"/>
      <c r="DV63" s="235"/>
      <c r="DW63" s="235"/>
      <c r="DX63" s="235"/>
      <c r="DY63" s="235"/>
      <c r="DZ63" s="235"/>
      <c r="EA63" s="235"/>
      <c r="EB63" s="235"/>
      <c r="EC63" s="235"/>
      <c r="ED63" s="235"/>
      <c r="EE63" s="235"/>
      <c r="EF63" s="235"/>
      <c r="EG63" s="235"/>
      <c r="EH63" s="235"/>
      <c r="EI63" s="235"/>
      <c r="EJ63" s="235"/>
      <c r="EK63" s="235"/>
      <c r="EL63" s="235"/>
      <c r="EM63" s="235"/>
      <c r="EN63" s="235"/>
      <c r="EO63" s="235"/>
      <c r="EP63" s="235"/>
      <c r="EQ63" s="235"/>
      <c r="ER63" s="235"/>
      <c r="ES63" s="235"/>
      <c r="ET63" s="235"/>
      <c r="EU63" s="235"/>
      <c r="EV63" s="235"/>
      <c r="EW63" s="235"/>
      <c r="EX63" s="235"/>
      <c r="EY63" s="235"/>
      <c r="EZ63" s="235"/>
      <c r="FA63" s="235"/>
    </row>
    <row r="64" spans="1:157" x14ac:dyDescent="0.25">
      <c r="A64" s="235">
        <v>43</v>
      </c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B64" s="235"/>
      <c r="BC64" s="235"/>
      <c r="BD64" s="235"/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5"/>
      <c r="BW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  <c r="CL64" s="235"/>
      <c r="CM64" s="235"/>
      <c r="CN64" s="235"/>
      <c r="CO64" s="235"/>
      <c r="CP64" s="235"/>
      <c r="CQ64" s="235"/>
      <c r="CR64" s="235"/>
      <c r="CS64" s="235"/>
      <c r="CT64" s="235"/>
      <c r="CU64" s="235"/>
      <c r="CV64" s="235"/>
      <c r="CW64" s="235"/>
      <c r="CX64" s="235"/>
      <c r="CY64" s="235"/>
      <c r="CZ64" s="235"/>
      <c r="DA64" s="235"/>
      <c r="DB64" s="235"/>
      <c r="DC64" s="235"/>
      <c r="DD64" s="235"/>
      <c r="DE64" s="235"/>
      <c r="DF64" s="235"/>
      <c r="DG64" s="235"/>
      <c r="DH64" s="235"/>
      <c r="DI64" s="235"/>
      <c r="DJ64" s="235"/>
      <c r="DK64" s="235"/>
      <c r="DL64" s="235"/>
      <c r="DM64" s="235"/>
      <c r="DN64" s="235"/>
      <c r="DO64" s="235"/>
      <c r="DP64" s="235"/>
      <c r="DQ64" s="235"/>
      <c r="DR64" s="235"/>
      <c r="DS64" s="235"/>
      <c r="DT64" s="235"/>
      <c r="DU64" s="235"/>
      <c r="DV64" s="235"/>
      <c r="DW64" s="235"/>
      <c r="DX64" s="235"/>
      <c r="DY64" s="235"/>
      <c r="DZ64" s="235"/>
      <c r="EA64" s="235"/>
      <c r="EB64" s="235"/>
      <c r="EC64" s="235"/>
      <c r="ED64" s="235"/>
      <c r="EE64" s="235"/>
      <c r="EF64" s="235"/>
      <c r="EG64" s="235"/>
      <c r="EH64" s="235"/>
      <c r="EI64" s="235"/>
      <c r="EJ64" s="235"/>
      <c r="EK64" s="235"/>
      <c r="EL64" s="235"/>
      <c r="EM64" s="235"/>
      <c r="EN64" s="235"/>
      <c r="EO64" s="235"/>
      <c r="EP64" s="235"/>
      <c r="EQ64" s="235"/>
      <c r="ER64" s="235"/>
      <c r="ES64" s="235"/>
      <c r="ET64" s="235"/>
      <c r="EU64" s="235"/>
      <c r="EV64" s="235"/>
      <c r="EW64" s="235"/>
      <c r="EX64" s="235"/>
      <c r="EY64" s="235"/>
      <c r="EZ64" s="235"/>
      <c r="FA64" s="235"/>
    </row>
    <row r="65" spans="1:157" x14ac:dyDescent="0.25">
      <c r="A65" s="235">
        <v>44</v>
      </c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5"/>
      <c r="BC65" s="235"/>
      <c r="BD65" s="235"/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35"/>
      <c r="CV65" s="235"/>
      <c r="CW65" s="235"/>
      <c r="CX65" s="235"/>
      <c r="CY65" s="235"/>
      <c r="CZ65" s="235"/>
      <c r="DA65" s="235"/>
      <c r="DB65" s="235"/>
      <c r="DC65" s="235"/>
      <c r="DD65" s="235"/>
      <c r="DE65" s="235"/>
      <c r="DF65" s="235"/>
      <c r="DG65" s="235"/>
      <c r="DH65" s="235"/>
      <c r="DI65" s="235"/>
      <c r="DJ65" s="235"/>
      <c r="DK65" s="235"/>
      <c r="DL65" s="235"/>
      <c r="DM65" s="235"/>
      <c r="DN65" s="235"/>
      <c r="DO65" s="235"/>
      <c r="DP65" s="235"/>
      <c r="DQ65" s="235"/>
      <c r="DR65" s="235"/>
      <c r="DS65" s="235"/>
      <c r="DT65" s="235"/>
      <c r="DU65" s="235"/>
      <c r="DV65" s="235"/>
      <c r="DW65" s="235"/>
      <c r="DX65" s="235"/>
      <c r="DY65" s="235"/>
      <c r="DZ65" s="235"/>
      <c r="EA65" s="235"/>
      <c r="EB65" s="235"/>
      <c r="EC65" s="235"/>
      <c r="ED65" s="235"/>
      <c r="EE65" s="235"/>
      <c r="EF65" s="235"/>
      <c r="EG65" s="235"/>
      <c r="EH65" s="235"/>
      <c r="EI65" s="235"/>
      <c r="EJ65" s="235"/>
      <c r="EK65" s="235"/>
      <c r="EL65" s="235"/>
      <c r="EM65" s="235"/>
      <c r="EN65" s="235"/>
      <c r="EO65" s="235"/>
      <c r="EP65" s="235"/>
      <c r="EQ65" s="235"/>
      <c r="ER65" s="235"/>
      <c r="ES65" s="235"/>
      <c r="ET65" s="235"/>
      <c r="EU65" s="235"/>
      <c r="EV65" s="235"/>
      <c r="EW65" s="235"/>
      <c r="EX65" s="235"/>
      <c r="EY65" s="235"/>
      <c r="EZ65" s="235"/>
      <c r="FA65" s="235"/>
    </row>
    <row r="66" spans="1:157" x14ac:dyDescent="0.25">
      <c r="A66" s="235">
        <v>45</v>
      </c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5"/>
      <c r="BC66" s="235"/>
      <c r="BD66" s="235"/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235"/>
      <c r="DB66" s="235"/>
      <c r="DC66" s="235"/>
      <c r="DD66" s="235"/>
      <c r="DE66" s="235"/>
      <c r="DF66" s="235"/>
      <c r="DG66" s="235"/>
      <c r="DH66" s="235"/>
      <c r="DI66" s="235"/>
      <c r="DJ66" s="235"/>
      <c r="DK66" s="235"/>
      <c r="DL66" s="235"/>
      <c r="DM66" s="235"/>
      <c r="DN66" s="235"/>
      <c r="DO66" s="235"/>
      <c r="DP66" s="235"/>
      <c r="DQ66" s="235"/>
      <c r="DR66" s="235"/>
      <c r="DS66" s="235"/>
      <c r="DT66" s="235"/>
      <c r="DU66" s="235"/>
      <c r="DV66" s="235"/>
      <c r="DW66" s="235"/>
      <c r="DX66" s="235"/>
      <c r="DY66" s="235"/>
      <c r="DZ66" s="235"/>
      <c r="EA66" s="235"/>
      <c r="EB66" s="235"/>
      <c r="EC66" s="235"/>
      <c r="ED66" s="235"/>
      <c r="EE66" s="235"/>
      <c r="EF66" s="235"/>
      <c r="EG66" s="235"/>
      <c r="EH66" s="235"/>
      <c r="EI66" s="235"/>
      <c r="EJ66" s="235"/>
      <c r="EK66" s="235"/>
      <c r="EL66" s="235"/>
      <c r="EM66" s="235"/>
      <c r="EN66" s="235"/>
      <c r="EO66" s="235"/>
      <c r="EP66" s="235"/>
      <c r="EQ66" s="235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</row>
    <row r="67" spans="1:157" x14ac:dyDescent="0.25">
      <c r="A67" s="235">
        <v>46</v>
      </c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</row>
    <row r="68" spans="1:157" x14ac:dyDescent="0.25">
      <c r="A68" s="235">
        <v>47</v>
      </c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  <c r="AA68" s="235"/>
      <c r="AB68" s="235"/>
      <c r="AC68" s="235"/>
      <c r="AD68" s="235"/>
      <c r="AE68" s="235"/>
      <c r="AF68" s="235"/>
      <c r="AG68" s="235"/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  <c r="AV68" s="235"/>
      <c r="AW68" s="235"/>
      <c r="AX68" s="235"/>
      <c r="AY68" s="235"/>
      <c r="AZ68" s="235"/>
      <c r="BA68" s="235"/>
      <c r="BB68" s="235"/>
      <c r="BC68" s="235"/>
      <c r="BD68" s="235"/>
      <c r="BE68" s="235"/>
      <c r="BF68" s="235"/>
      <c r="BG68" s="235"/>
      <c r="BH68" s="235"/>
      <c r="BI68" s="235"/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35"/>
      <c r="BU68" s="235"/>
      <c r="BV68" s="235"/>
      <c r="BW68" s="235"/>
      <c r="BX68" s="235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235"/>
      <c r="CJ68" s="235"/>
      <c r="CK68" s="235"/>
      <c r="CL68" s="235"/>
      <c r="CM68" s="235"/>
      <c r="CN68" s="235"/>
      <c r="CO68" s="235"/>
      <c r="CP68" s="235"/>
      <c r="CQ68" s="235"/>
      <c r="CR68" s="235"/>
      <c r="CS68" s="235"/>
      <c r="CT68" s="235"/>
      <c r="CU68" s="235"/>
      <c r="CV68" s="235"/>
      <c r="CW68" s="235"/>
      <c r="CX68" s="235"/>
      <c r="CY68" s="235"/>
      <c r="CZ68" s="235"/>
      <c r="DA68" s="235"/>
      <c r="DB68" s="235"/>
      <c r="DC68" s="235"/>
      <c r="DD68" s="235"/>
      <c r="DE68" s="235"/>
      <c r="DF68" s="235"/>
      <c r="DG68" s="235"/>
      <c r="DH68" s="235"/>
      <c r="DI68" s="235"/>
      <c r="DJ68" s="235"/>
      <c r="DK68" s="235"/>
      <c r="DL68" s="235"/>
      <c r="DM68" s="235"/>
      <c r="DN68" s="235"/>
      <c r="DO68" s="235"/>
      <c r="DP68" s="235"/>
      <c r="DQ68" s="235"/>
      <c r="DR68" s="235"/>
      <c r="DS68" s="235"/>
      <c r="DT68" s="235"/>
      <c r="DU68" s="235"/>
      <c r="DV68" s="235"/>
      <c r="DW68" s="235"/>
      <c r="DX68" s="235"/>
      <c r="DY68" s="235"/>
      <c r="DZ68" s="235"/>
      <c r="EA68" s="235"/>
      <c r="EB68" s="235"/>
      <c r="EC68" s="235"/>
      <c r="ED68" s="235"/>
      <c r="EE68" s="235"/>
      <c r="EF68" s="235"/>
      <c r="EG68" s="235"/>
      <c r="EH68" s="235"/>
      <c r="EI68" s="235"/>
      <c r="EJ68" s="235"/>
      <c r="EK68" s="235"/>
      <c r="EL68" s="235"/>
      <c r="EM68" s="235"/>
      <c r="EN68" s="235"/>
      <c r="EO68" s="235"/>
      <c r="EP68" s="235"/>
      <c r="EQ68" s="235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</row>
    <row r="69" spans="1:157" x14ac:dyDescent="0.25">
      <c r="A69" s="235">
        <v>48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  <c r="AA69" s="235"/>
      <c r="AB69" s="235"/>
      <c r="AC69" s="235"/>
      <c r="AD69" s="235"/>
      <c r="AE69" s="235"/>
      <c r="AF69" s="235"/>
      <c r="AG69" s="235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35"/>
      <c r="BG69" s="235"/>
      <c r="BH69" s="235"/>
      <c r="BI69" s="235"/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35"/>
      <c r="BU69" s="235"/>
      <c r="BV69" s="235"/>
      <c r="BW69" s="235"/>
      <c r="BX69" s="235"/>
      <c r="BY69" s="235"/>
      <c r="BZ69" s="235"/>
      <c r="CA69" s="235"/>
      <c r="CB69" s="235"/>
      <c r="CC69" s="235"/>
      <c r="CD69" s="235"/>
      <c r="CE69" s="235"/>
      <c r="CF69" s="235"/>
      <c r="CG69" s="235"/>
      <c r="CH69" s="235"/>
      <c r="CI69" s="235"/>
      <c r="CJ69" s="235"/>
      <c r="CK69" s="235"/>
      <c r="CL69" s="235"/>
      <c r="CM69" s="235"/>
      <c r="CN69" s="235"/>
      <c r="CO69" s="235"/>
      <c r="CP69" s="235"/>
      <c r="CQ69" s="235"/>
      <c r="CR69" s="235"/>
      <c r="CS69" s="235"/>
      <c r="CT69" s="235"/>
      <c r="CU69" s="235"/>
      <c r="CV69" s="235"/>
      <c r="CW69" s="235"/>
      <c r="CX69" s="235"/>
      <c r="CY69" s="235"/>
      <c r="CZ69" s="235"/>
      <c r="DA69" s="235"/>
      <c r="DB69" s="235"/>
      <c r="DC69" s="235"/>
      <c r="DD69" s="235"/>
      <c r="DE69" s="235"/>
      <c r="DF69" s="235"/>
      <c r="DG69" s="235"/>
      <c r="DH69" s="235"/>
      <c r="DI69" s="235"/>
      <c r="DJ69" s="235"/>
      <c r="DK69" s="235"/>
      <c r="DL69" s="235"/>
      <c r="DM69" s="235"/>
      <c r="DN69" s="235"/>
      <c r="DO69" s="235"/>
      <c r="DP69" s="235"/>
      <c r="DQ69" s="235"/>
      <c r="DR69" s="235"/>
      <c r="DS69" s="235"/>
      <c r="DT69" s="235"/>
      <c r="DU69" s="235"/>
      <c r="DV69" s="235"/>
      <c r="DW69" s="235"/>
      <c r="DX69" s="235"/>
      <c r="DY69" s="235"/>
      <c r="DZ69" s="235"/>
      <c r="EA69" s="235"/>
      <c r="EB69" s="235"/>
      <c r="EC69" s="235"/>
      <c r="ED69" s="235"/>
      <c r="EE69" s="235"/>
      <c r="EF69" s="235"/>
      <c r="EG69" s="235"/>
      <c r="EH69" s="235"/>
      <c r="EI69" s="235"/>
      <c r="EJ69" s="235"/>
      <c r="EK69" s="235"/>
      <c r="EL69" s="235"/>
      <c r="EM69" s="235"/>
      <c r="EN69" s="235"/>
      <c r="EO69" s="235"/>
      <c r="EP69" s="235"/>
      <c r="EQ69" s="235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</row>
    <row r="70" spans="1:157" x14ac:dyDescent="0.25">
      <c r="A70" s="235">
        <v>49</v>
      </c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  <c r="AA70" s="235"/>
      <c r="AB70" s="235"/>
      <c r="AC70" s="235"/>
      <c r="AD70" s="235"/>
      <c r="AE70" s="235"/>
      <c r="AF70" s="235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35"/>
      <c r="BG70" s="235"/>
      <c r="BH70" s="235"/>
      <c r="BI70" s="235"/>
      <c r="BJ70" s="235"/>
      <c r="BK70" s="235"/>
      <c r="BL70" s="235"/>
      <c r="BM70" s="235"/>
      <c r="BN70" s="235"/>
      <c r="BO70" s="235"/>
      <c r="BP70" s="235"/>
      <c r="BQ70" s="235"/>
      <c r="BR70" s="235"/>
      <c r="BS70" s="235"/>
      <c r="BT70" s="235"/>
      <c r="BU70" s="235"/>
      <c r="BV70" s="235"/>
      <c r="BW70" s="235"/>
      <c r="BX70" s="235"/>
      <c r="BY70" s="235"/>
      <c r="BZ70" s="235"/>
      <c r="CA70" s="235"/>
      <c r="CB70" s="235"/>
      <c r="CC70" s="235"/>
      <c r="CD70" s="235"/>
      <c r="CE70" s="235"/>
      <c r="CF70" s="235"/>
      <c r="CG70" s="235"/>
      <c r="CH70" s="235"/>
      <c r="CI70" s="235"/>
      <c r="CJ70" s="235"/>
      <c r="CK70" s="235"/>
      <c r="CL70" s="235"/>
      <c r="CM70" s="235"/>
      <c r="CN70" s="235"/>
      <c r="CO70" s="235"/>
      <c r="CP70" s="235"/>
      <c r="CQ70" s="235"/>
      <c r="CR70" s="235"/>
      <c r="CS70" s="235"/>
      <c r="CT70" s="235"/>
      <c r="CU70" s="235"/>
      <c r="CV70" s="235"/>
      <c r="CW70" s="235"/>
      <c r="CX70" s="235"/>
      <c r="CY70" s="235"/>
      <c r="CZ70" s="235"/>
      <c r="DA70" s="235"/>
      <c r="DB70" s="235"/>
      <c r="DC70" s="235"/>
      <c r="DD70" s="235"/>
      <c r="DE70" s="235"/>
      <c r="DF70" s="235"/>
      <c r="DG70" s="235"/>
      <c r="DH70" s="235"/>
      <c r="DI70" s="235"/>
      <c r="DJ70" s="235"/>
      <c r="DK70" s="235"/>
      <c r="DL70" s="235"/>
      <c r="DM70" s="235"/>
      <c r="DN70" s="235"/>
      <c r="DO70" s="235"/>
      <c r="DP70" s="235"/>
      <c r="DQ70" s="235"/>
      <c r="DR70" s="235"/>
      <c r="DS70" s="235"/>
      <c r="DT70" s="235"/>
      <c r="DU70" s="235"/>
      <c r="DV70" s="235"/>
      <c r="DW70" s="235"/>
      <c r="DX70" s="235"/>
      <c r="DY70" s="235"/>
      <c r="DZ70" s="235"/>
      <c r="EA70" s="235"/>
      <c r="EB70" s="235"/>
      <c r="EC70" s="235"/>
      <c r="ED70" s="235"/>
      <c r="EE70" s="235"/>
      <c r="EF70" s="235"/>
      <c r="EG70" s="235"/>
      <c r="EH70" s="235"/>
      <c r="EI70" s="235"/>
      <c r="EJ70" s="235"/>
      <c r="EK70" s="235"/>
      <c r="EL70" s="235"/>
      <c r="EM70" s="235"/>
      <c r="EN70" s="235"/>
      <c r="EO70" s="235"/>
      <c r="EP70" s="235"/>
      <c r="EQ70" s="235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</row>
    <row r="71" spans="1:157" x14ac:dyDescent="0.25">
      <c r="A71" s="235">
        <v>50</v>
      </c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  <c r="AV71" s="235"/>
      <c r="AW71" s="235"/>
      <c r="AX71" s="235"/>
      <c r="AY71" s="235"/>
      <c r="AZ71" s="235"/>
      <c r="BA71" s="235"/>
      <c r="BB71" s="235"/>
      <c r="BC71" s="235"/>
      <c r="BD71" s="235"/>
      <c r="BE71" s="235"/>
      <c r="BF71" s="235"/>
      <c r="BG71" s="235"/>
      <c r="BH71" s="235"/>
      <c r="BI71" s="235"/>
      <c r="BJ71" s="235"/>
      <c r="BK71" s="235"/>
      <c r="BL71" s="235"/>
      <c r="BM71" s="235"/>
      <c r="BN71" s="235"/>
      <c r="BO71" s="235"/>
      <c r="BP71" s="235"/>
      <c r="BQ71" s="235"/>
      <c r="BR71" s="235"/>
      <c r="BS71" s="235"/>
      <c r="BT71" s="235"/>
      <c r="BU71" s="235"/>
      <c r="BV71" s="235"/>
      <c r="BW71" s="235"/>
      <c r="BX71" s="235"/>
      <c r="BY71" s="235"/>
      <c r="BZ71" s="235"/>
      <c r="CA71" s="235"/>
      <c r="CB71" s="235"/>
      <c r="CC71" s="235"/>
      <c r="CD71" s="235"/>
      <c r="CE71" s="235"/>
      <c r="CF71" s="235"/>
      <c r="CG71" s="235"/>
      <c r="CH71" s="235"/>
      <c r="CI71" s="235"/>
      <c r="CJ71" s="235"/>
      <c r="CK71" s="235"/>
      <c r="CL71" s="235"/>
      <c r="CM71" s="235"/>
      <c r="CN71" s="235"/>
      <c r="CO71" s="235"/>
      <c r="CP71" s="235"/>
      <c r="CQ71" s="235"/>
      <c r="CR71" s="235"/>
      <c r="CS71" s="235"/>
      <c r="CT71" s="235"/>
      <c r="CU71" s="235"/>
      <c r="CV71" s="235"/>
      <c r="CW71" s="235"/>
      <c r="CX71" s="235"/>
      <c r="CY71" s="235"/>
      <c r="CZ71" s="235"/>
      <c r="DA71" s="235"/>
      <c r="DB71" s="235"/>
      <c r="DC71" s="235"/>
      <c r="DD71" s="235"/>
      <c r="DE71" s="235"/>
      <c r="DF71" s="235"/>
      <c r="DG71" s="235"/>
      <c r="DH71" s="235"/>
      <c r="DI71" s="235"/>
      <c r="DJ71" s="235"/>
      <c r="DK71" s="235"/>
      <c r="DL71" s="235"/>
      <c r="DM71" s="235"/>
      <c r="DN71" s="235"/>
      <c r="DO71" s="235"/>
      <c r="DP71" s="235"/>
      <c r="DQ71" s="235"/>
      <c r="DR71" s="235"/>
      <c r="DS71" s="235"/>
      <c r="DT71" s="235"/>
      <c r="DU71" s="235"/>
      <c r="DV71" s="235"/>
      <c r="DW71" s="235"/>
      <c r="DX71" s="235"/>
      <c r="DY71" s="235"/>
      <c r="DZ71" s="235"/>
      <c r="EA71" s="235"/>
      <c r="EB71" s="235"/>
      <c r="EC71" s="235"/>
      <c r="ED71" s="235"/>
      <c r="EE71" s="235"/>
      <c r="EF71" s="235"/>
      <c r="EG71" s="235"/>
      <c r="EH71" s="235"/>
      <c r="EI71" s="235"/>
      <c r="EJ71" s="235"/>
      <c r="EK71" s="235"/>
      <c r="EL71" s="235"/>
      <c r="EM71" s="235"/>
      <c r="EN71" s="235"/>
      <c r="EO71" s="235"/>
      <c r="EP71" s="235"/>
      <c r="EQ71" s="235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</row>
    <row r="72" spans="1:157" x14ac:dyDescent="0.25">
      <c r="A72" s="235">
        <v>51</v>
      </c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  <c r="AA72" s="235"/>
      <c r="AB72" s="235"/>
      <c r="AC72" s="235"/>
      <c r="AD72" s="235"/>
      <c r="AE72" s="235"/>
      <c r="AF72" s="235"/>
      <c r="AG72" s="235"/>
      <c r="AH72" s="235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  <c r="AS72" s="235"/>
      <c r="AT72" s="235"/>
      <c r="AU72" s="235"/>
      <c r="AV72" s="235"/>
      <c r="AW72" s="235"/>
      <c r="AX72" s="235"/>
      <c r="AY72" s="235"/>
      <c r="AZ72" s="235"/>
      <c r="BA72" s="235"/>
      <c r="BB72" s="235"/>
      <c r="BC72" s="235"/>
      <c r="BD72" s="235"/>
      <c r="BE72" s="235"/>
      <c r="BF72" s="235"/>
      <c r="BG72" s="235"/>
      <c r="BH72" s="235"/>
      <c r="BI72" s="235"/>
      <c r="BJ72" s="235"/>
      <c r="BK72" s="235"/>
      <c r="BL72" s="235"/>
      <c r="BM72" s="235"/>
      <c r="BN72" s="235"/>
      <c r="BO72" s="235"/>
      <c r="BP72" s="235"/>
      <c r="BQ72" s="235"/>
      <c r="BR72" s="235"/>
      <c r="BS72" s="235"/>
      <c r="BT72" s="235"/>
      <c r="BU72" s="235"/>
      <c r="BV72" s="235"/>
      <c r="BW72" s="235"/>
      <c r="BX72" s="235"/>
      <c r="BY72" s="235"/>
      <c r="BZ72" s="235"/>
      <c r="CA72" s="235"/>
      <c r="CB72" s="235"/>
      <c r="CC72" s="235"/>
      <c r="CD72" s="235"/>
      <c r="CE72" s="235"/>
      <c r="CF72" s="235"/>
      <c r="CG72" s="235"/>
      <c r="CH72" s="235"/>
      <c r="CI72" s="235"/>
      <c r="CJ72" s="235"/>
      <c r="CK72" s="235"/>
      <c r="CL72" s="235"/>
      <c r="CM72" s="235"/>
      <c r="CN72" s="235"/>
      <c r="CO72" s="235"/>
      <c r="CP72" s="235"/>
      <c r="CQ72" s="235"/>
      <c r="CR72" s="235"/>
      <c r="CS72" s="235"/>
      <c r="CT72" s="235"/>
      <c r="CU72" s="235"/>
      <c r="CV72" s="235"/>
      <c r="CW72" s="235"/>
      <c r="CX72" s="235"/>
      <c r="CY72" s="235"/>
      <c r="CZ72" s="235"/>
      <c r="DA72" s="235"/>
      <c r="DB72" s="235"/>
      <c r="DC72" s="235"/>
      <c r="DD72" s="235"/>
      <c r="DE72" s="235"/>
      <c r="DF72" s="235"/>
      <c r="DG72" s="235"/>
      <c r="DH72" s="235"/>
      <c r="DI72" s="235"/>
      <c r="DJ72" s="235"/>
      <c r="DK72" s="235"/>
      <c r="DL72" s="235"/>
      <c r="DM72" s="235"/>
      <c r="DN72" s="235"/>
      <c r="DO72" s="235"/>
      <c r="DP72" s="235"/>
      <c r="DQ72" s="235"/>
      <c r="DR72" s="235"/>
      <c r="DS72" s="235"/>
      <c r="DT72" s="235"/>
      <c r="DU72" s="235"/>
      <c r="DV72" s="235"/>
      <c r="DW72" s="235"/>
      <c r="DX72" s="235"/>
      <c r="DY72" s="235"/>
      <c r="DZ72" s="235"/>
      <c r="EA72" s="235"/>
      <c r="EB72" s="235"/>
      <c r="EC72" s="235"/>
      <c r="ED72" s="235"/>
      <c r="EE72" s="235"/>
      <c r="EF72" s="235"/>
      <c r="EG72" s="235"/>
      <c r="EH72" s="235"/>
      <c r="EI72" s="235"/>
      <c r="EJ72" s="235"/>
      <c r="EK72" s="235"/>
      <c r="EL72" s="235"/>
      <c r="EM72" s="235"/>
      <c r="EN72" s="235"/>
      <c r="EO72" s="235"/>
      <c r="EP72" s="235"/>
      <c r="EQ72" s="235"/>
      <c r="ER72" s="235"/>
      <c r="ES72" s="235"/>
      <c r="ET72" s="235"/>
      <c r="EU72" s="235"/>
      <c r="EV72" s="235"/>
      <c r="EW72" s="235"/>
      <c r="EX72" s="235"/>
      <c r="EY72" s="235"/>
      <c r="EZ72" s="235"/>
      <c r="FA72" s="235"/>
    </row>
    <row r="73" spans="1:157" x14ac:dyDescent="0.25">
      <c r="A73" s="235">
        <v>52</v>
      </c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5"/>
      <c r="AN73" s="235"/>
      <c r="AO73" s="235"/>
      <c r="AP73" s="235"/>
      <c r="AQ73" s="235"/>
      <c r="AR73" s="235"/>
      <c r="AS73" s="235"/>
      <c r="AT73" s="235"/>
      <c r="AU73" s="235"/>
      <c r="AV73" s="235"/>
      <c r="AW73" s="235"/>
      <c r="AX73" s="235"/>
      <c r="AY73" s="235"/>
      <c r="AZ73" s="235"/>
      <c r="BA73" s="235"/>
      <c r="BB73" s="235"/>
      <c r="BC73" s="235"/>
      <c r="BD73" s="235"/>
      <c r="BE73" s="235"/>
      <c r="BF73" s="235"/>
      <c r="BG73" s="235"/>
      <c r="BH73" s="235"/>
      <c r="BI73" s="235"/>
      <c r="BJ73" s="235"/>
      <c r="BK73" s="235"/>
      <c r="BL73" s="235"/>
      <c r="BM73" s="235"/>
      <c r="BN73" s="235"/>
      <c r="BO73" s="235"/>
      <c r="BP73" s="235"/>
      <c r="BQ73" s="235"/>
      <c r="BR73" s="235"/>
      <c r="BS73" s="235"/>
      <c r="BT73" s="235"/>
      <c r="BU73" s="235"/>
      <c r="BV73" s="235"/>
      <c r="BW73" s="235"/>
      <c r="BX73" s="235"/>
      <c r="BY73" s="235"/>
      <c r="BZ73" s="235"/>
      <c r="CA73" s="235"/>
      <c r="CB73" s="235"/>
      <c r="CC73" s="235"/>
      <c r="CD73" s="235"/>
      <c r="CE73" s="235"/>
      <c r="CF73" s="235"/>
      <c r="CG73" s="235"/>
      <c r="CH73" s="235"/>
      <c r="CI73" s="235"/>
      <c r="CJ73" s="235"/>
      <c r="CK73" s="235"/>
      <c r="CL73" s="235"/>
      <c r="CM73" s="235"/>
      <c r="CN73" s="235"/>
      <c r="CO73" s="235"/>
      <c r="CP73" s="235"/>
      <c r="CQ73" s="235"/>
      <c r="CR73" s="235"/>
      <c r="CS73" s="235"/>
      <c r="CT73" s="235"/>
      <c r="CU73" s="235"/>
      <c r="CV73" s="235"/>
      <c r="CW73" s="235"/>
      <c r="CX73" s="235"/>
      <c r="CY73" s="235"/>
      <c r="CZ73" s="235"/>
      <c r="DA73" s="235"/>
      <c r="DB73" s="235"/>
      <c r="DC73" s="235"/>
      <c r="DD73" s="235"/>
      <c r="DE73" s="235"/>
      <c r="DF73" s="235"/>
      <c r="DG73" s="235"/>
      <c r="DH73" s="235"/>
      <c r="DI73" s="235"/>
      <c r="DJ73" s="235"/>
      <c r="DK73" s="235"/>
      <c r="DL73" s="235"/>
      <c r="DM73" s="235"/>
      <c r="DN73" s="235"/>
      <c r="DO73" s="235"/>
      <c r="DP73" s="235"/>
      <c r="DQ73" s="235"/>
      <c r="DR73" s="235"/>
      <c r="DS73" s="235"/>
      <c r="DT73" s="235"/>
      <c r="DU73" s="235"/>
      <c r="DV73" s="235"/>
      <c r="DW73" s="235"/>
      <c r="DX73" s="235"/>
      <c r="DY73" s="235"/>
      <c r="DZ73" s="235"/>
      <c r="EA73" s="235"/>
      <c r="EB73" s="235"/>
      <c r="EC73" s="235"/>
      <c r="ED73" s="235"/>
      <c r="EE73" s="235"/>
      <c r="EF73" s="235"/>
      <c r="EG73" s="235"/>
      <c r="EH73" s="235"/>
      <c r="EI73" s="235"/>
      <c r="EJ73" s="235"/>
      <c r="EK73" s="235"/>
      <c r="EL73" s="235"/>
      <c r="EM73" s="235"/>
      <c r="EN73" s="235"/>
      <c r="EO73" s="235"/>
      <c r="EP73" s="235"/>
      <c r="EQ73" s="235"/>
      <c r="ER73" s="235"/>
      <c r="ES73" s="235"/>
      <c r="ET73" s="235"/>
      <c r="EU73" s="235"/>
      <c r="EV73" s="235"/>
      <c r="EW73" s="235"/>
      <c r="EX73" s="235"/>
      <c r="EY73" s="235"/>
      <c r="EZ73" s="235"/>
      <c r="FA73" s="235"/>
    </row>
    <row r="74" spans="1:157" x14ac:dyDescent="0.25">
      <c r="A74" s="235">
        <v>53</v>
      </c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  <c r="AC74" s="235"/>
      <c r="AD74" s="235"/>
      <c r="AE74" s="235"/>
      <c r="AF74" s="235"/>
      <c r="AG74" s="235"/>
      <c r="AH74" s="235"/>
      <c r="AI74" s="235"/>
      <c r="AJ74" s="235"/>
      <c r="AK74" s="235"/>
      <c r="AL74" s="235"/>
      <c r="AM74" s="235"/>
      <c r="AN74" s="235"/>
      <c r="AO74" s="235"/>
      <c r="AP74" s="235"/>
      <c r="AQ74" s="235"/>
      <c r="AR74" s="235"/>
      <c r="AS74" s="235"/>
      <c r="AT74" s="235"/>
      <c r="AU74" s="235"/>
      <c r="AV74" s="235"/>
      <c r="AW74" s="235"/>
      <c r="AX74" s="235"/>
      <c r="AY74" s="235"/>
      <c r="AZ74" s="235"/>
      <c r="BA74" s="235"/>
      <c r="BB74" s="235"/>
      <c r="BC74" s="235"/>
      <c r="BD74" s="235"/>
      <c r="BE74" s="235"/>
      <c r="BF74" s="235"/>
      <c r="BG74" s="235"/>
      <c r="BH74" s="235"/>
      <c r="BI74" s="235"/>
      <c r="BJ74" s="235"/>
      <c r="BK74" s="235"/>
      <c r="BL74" s="235"/>
      <c r="BM74" s="235"/>
      <c r="BN74" s="235"/>
      <c r="BO74" s="235"/>
      <c r="BP74" s="235"/>
      <c r="BQ74" s="235"/>
      <c r="BR74" s="235"/>
      <c r="BS74" s="235"/>
      <c r="BT74" s="235"/>
      <c r="BU74" s="235"/>
      <c r="BV74" s="235"/>
      <c r="BW74" s="235"/>
      <c r="BX74" s="235"/>
      <c r="BY74" s="235"/>
      <c r="BZ74" s="235"/>
      <c r="CA74" s="235"/>
      <c r="CB74" s="235"/>
      <c r="CC74" s="235"/>
      <c r="CD74" s="235"/>
      <c r="CE74" s="235"/>
      <c r="CF74" s="235"/>
      <c r="CG74" s="235"/>
      <c r="CH74" s="235"/>
      <c r="CI74" s="235"/>
      <c r="CJ74" s="235"/>
      <c r="CK74" s="235"/>
      <c r="CL74" s="235"/>
      <c r="CM74" s="235"/>
      <c r="CN74" s="235"/>
      <c r="CO74" s="235"/>
      <c r="CP74" s="235"/>
      <c r="CQ74" s="235"/>
      <c r="CR74" s="235"/>
      <c r="CS74" s="235"/>
      <c r="CT74" s="235"/>
      <c r="CU74" s="235"/>
      <c r="CV74" s="235"/>
      <c r="CW74" s="235"/>
      <c r="CX74" s="235"/>
      <c r="CY74" s="235"/>
      <c r="CZ74" s="235"/>
      <c r="DA74" s="235"/>
      <c r="DB74" s="235"/>
      <c r="DC74" s="235"/>
      <c r="DD74" s="235"/>
      <c r="DE74" s="235"/>
      <c r="DF74" s="235"/>
      <c r="DG74" s="235"/>
      <c r="DH74" s="235"/>
      <c r="DI74" s="235"/>
      <c r="DJ74" s="235"/>
      <c r="DK74" s="235"/>
      <c r="DL74" s="235"/>
      <c r="DM74" s="235"/>
      <c r="DN74" s="235"/>
      <c r="DO74" s="235"/>
      <c r="DP74" s="235"/>
      <c r="DQ74" s="235"/>
      <c r="DR74" s="235"/>
      <c r="DS74" s="235"/>
      <c r="DT74" s="235"/>
      <c r="DU74" s="235"/>
      <c r="DV74" s="235"/>
      <c r="DW74" s="235"/>
      <c r="DX74" s="235"/>
      <c r="DY74" s="235"/>
      <c r="DZ74" s="235"/>
      <c r="EA74" s="235"/>
      <c r="EB74" s="235"/>
      <c r="EC74" s="235"/>
      <c r="ED74" s="235"/>
      <c r="EE74" s="235"/>
      <c r="EF74" s="235"/>
      <c r="EG74" s="235"/>
      <c r="EH74" s="235"/>
      <c r="EI74" s="235"/>
      <c r="EJ74" s="235"/>
      <c r="EK74" s="235"/>
      <c r="EL74" s="235"/>
      <c r="EM74" s="235"/>
      <c r="EN74" s="235"/>
      <c r="EO74" s="235"/>
      <c r="EP74" s="235"/>
      <c r="EQ74" s="235"/>
      <c r="ER74" s="235"/>
      <c r="ES74" s="235"/>
      <c r="ET74" s="235"/>
      <c r="EU74" s="235"/>
      <c r="EV74" s="235"/>
      <c r="EW74" s="235"/>
      <c r="EX74" s="235"/>
      <c r="EY74" s="235"/>
      <c r="EZ74" s="235"/>
      <c r="FA74" s="235"/>
    </row>
    <row r="75" spans="1:157" x14ac:dyDescent="0.25">
      <c r="A75" s="235">
        <v>54</v>
      </c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5"/>
      <c r="BB75" s="235"/>
      <c r="BC75" s="235"/>
      <c r="BD75" s="235"/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5"/>
      <c r="BW75" s="235"/>
      <c r="BX75" s="235"/>
      <c r="BY75" s="235"/>
      <c r="BZ75" s="235"/>
      <c r="CA75" s="235"/>
      <c r="CB75" s="235"/>
      <c r="CC75" s="235"/>
      <c r="CD75" s="235"/>
      <c r="CE75" s="235"/>
      <c r="CF75" s="235"/>
      <c r="CG75" s="235"/>
      <c r="CH75" s="235"/>
      <c r="CI75" s="235"/>
      <c r="CJ75" s="235"/>
      <c r="CK75" s="235"/>
      <c r="CL75" s="235"/>
      <c r="CM75" s="235"/>
      <c r="CN75" s="235"/>
      <c r="CO75" s="235"/>
      <c r="CP75" s="235"/>
      <c r="CQ75" s="235"/>
      <c r="CR75" s="235"/>
      <c r="CS75" s="235"/>
      <c r="CT75" s="235"/>
      <c r="CU75" s="235"/>
      <c r="CV75" s="235"/>
      <c r="CW75" s="235"/>
      <c r="CX75" s="235"/>
      <c r="CY75" s="235"/>
      <c r="CZ75" s="235"/>
      <c r="DA75" s="235"/>
      <c r="DB75" s="235"/>
      <c r="DC75" s="235"/>
      <c r="DD75" s="235"/>
      <c r="DE75" s="235"/>
      <c r="DF75" s="235"/>
      <c r="DG75" s="235"/>
      <c r="DH75" s="235"/>
      <c r="DI75" s="235"/>
      <c r="DJ75" s="235"/>
      <c r="DK75" s="235"/>
      <c r="DL75" s="235"/>
      <c r="DM75" s="235"/>
      <c r="DN75" s="235"/>
      <c r="DO75" s="235"/>
      <c r="DP75" s="235"/>
      <c r="DQ75" s="235"/>
      <c r="DR75" s="235"/>
      <c r="DS75" s="235"/>
      <c r="DT75" s="235"/>
      <c r="DU75" s="235"/>
      <c r="DV75" s="235"/>
      <c r="DW75" s="235"/>
      <c r="DX75" s="235"/>
      <c r="DY75" s="235"/>
      <c r="DZ75" s="235"/>
      <c r="EA75" s="235"/>
      <c r="EB75" s="235"/>
      <c r="EC75" s="235"/>
      <c r="ED75" s="235"/>
      <c r="EE75" s="235"/>
      <c r="EF75" s="235"/>
      <c r="EG75" s="235"/>
      <c r="EH75" s="235"/>
      <c r="EI75" s="235"/>
      <c r="EJ75" s="235"/>
      <c r="EK75" s="235"/>
      <c r="EL75" s="235"/>
      <c r="EM75" s="235"/>
      <c r="EN75" s="235"/>
      <c r="EO75" s="235"/>
      <c r="EP75" s="235"/>
      <c r="EQ75" s="235"/>
      <c r="ER75" s="235"/>
      <c r="ES75" s="235"/>
      <c r="ET75" s="235"/>
      <c r="EU75" s="235"/>
      <c r="EV75" s="235"/>
      <c r="EW75" s="235"/>
      <c r="EX75" s="235"/>
      <c r="EY75" s="235"/>
      <c r="EZ75" s="235"/>
      <c r="FA75" s="235"/>
    </row>
  </sheetData>
  <mergeCells count="790">
    <mergeCell ref="A13:AN13"/>
    <mergeCell ref="A14:AN14"/>
    <mergeCell ref="A5:AN5"/>
    <mergeCell ref="A10:AN10"/>
    <mergeCell ref="A11:AN11"/>
    <mergeCell ref="A12:AN12"/>
    <mergeCell ref="A2:AN2"/>
    <mergeCell ref="A3:AN3"/>
    <mergeCell ref="A4:AN4"/>
    <mergeCell ref="DG2:FA2"/>
    <mergeCell ref="DG3:FA3"/>
    <mergeCell ref="DG4:FA4"/>
    <mergeCell ref="DG5:FA5"/>
    <mergeCell ref="CE52:CO52"/>
    <mergeCell ref="CP52:CY52"/>
    <mergeCell ref="CZ52:DJ52"/>
    <mergeCell ref="CE32:CO32"/>
    <mergeCell ref="CP32:CY32"/>
    <mergeCell ref="CZ32:DJ32"/>
    <mergeCell ref="CP24:CY24"/>
    <mergeCell ref="CZ24:DJ24"/>
    <mergeCell ref="DK24:DV24"/>
    <mergeCell ref="DW24:EG24"/>
    <mergeCell ref="EH24:EQ24"/>
    <mergeCell ref="ER24:FA24"/>
    <mergeCell ref="EH23:EQ23"/>
    <mergeCell ref="ER23:FA23"/>
    <mergeCell ref="CP23:CY23"/>
    <mergeCell ref="CZ23:DJ23"/>
    <mergeCell ref="EH20:EQ21"/>
    <mergeCell ref="DW20:EG21"/>
    <mergeCell ref="DK20:DV21"/>
    <mergeCell ref="CP27:CY27"/>
    <mergeCell ref="BU21:CD21"/>
    <mergeCell ref="CE21:CO21"/>
    <mergeCell ref="CZ20:DJ21"/>
    <mergeCell ref="BU20:CY20"/>
    <mergeCell ref="DG6:FA11"/>
    <mergeCell ref="DJ12:FA12"/>
    <mergeCell ref="DG13:FA13"/>
    <mergeCell ref="DJ14:FA14"/>
    <mergeCell ref="ER22:FA22"/>
    <mergeCell ref="A17:FA17"/>
    <mergeCell ref="A18:FA18"/>
    <mergeCell ref="A22:K22"/>
    <mergeCell ref="L22:AA22"/>
    <mergeCell ref="L20:AA21"/>
    <mergeCell ref="BU22:CD22"/>
    <mergeCell ref="CE22:CO22"/>
    <mergeCell ref="CP22:CY22"/>
    <mergeCell ref="EH22:EQ22"/>
    <mergeCell ref="DW22:EG22"/>
    <mergeCell ref="DK22:DV22"/>
    <mergeCell ref="CZ22:DJ22"/>
    <mergeCell ref="AB22:AM22"/>
    <mergeCell ref="BI22:BT22"/>
    <mergeCell ref="AY22:BH22"/>
    <mergeCell ref="AN22:AX22"/>
    <mergeCell ref="BI20:BT21"/>
    <mergeCell ref="AY20:BH21"/>
    <mergeCell ref="AN20:AX21"/>
    <mergeCell ref="AB20:AM21"/>
    <mergeCell ref="A20:K21"/>
    <mergeCell ref="CP21:CY21"/>
    <mergeCell ref="ER20:FA21"/>
    <mergeCell ref="A24:K24"/>
    <mergeCell ref="L24:AA24"/>
    <mergeCell ref="AB24:AM24"/>
    <mergeCell ref="AN24:AX24"/>
    <mergeCell ref="AY24:BH24"/>
    <mergeCell ref="BI24:BT24"/>
    <mergeCell ref="BU24:CD24"/>
    <mergeCell ref="CE24:CO24"/>
    <mergeCell ref="BU23:CD23"/>
    <mergeCell ref="CE23:CO23"/>
    <mergeCell ref="AB23:AM23"/>
    <mergeCell ref="AN23:AX23"/>
    <mergeCell ref="AY23:BH23"/>
    <mergeCell ref="BI23:BT23"/>
    <mergeCell ref="DK23:DV23"/>
    <mergeCell ref="DW23:EG23"/>
    <mergeCell ref="A23:K23"/>
    <mergeCell ref="L23:AA23"/>
    <mergeCell ref="DK25:DV25"/>
    <mergeCell ref="DW25:EG25"/>
    <mergeCell ref="EH25:EQ25"/>
    <mergeCell ref="ER25:FA25"/>
    <mergeCell ref="A26:K26"/>
    <mergeCell ref="L26:AA26"/>
    <mergeCell ref="AB26:AM26"/>
    <mergeCell ref="AN26:AX26"/>
    <mergeCell ref="AY26:BH26"/>
    <mergeCell ref="BI26:BT26"/>
    <mergeCell ref="AY25:BH25"/>
    <mergeCell ref="BI25:BT25"/>
    <mergeCell ref="BU25:CD25"/>
    <mergeCell ref="CE25:CO25"/>
    <mergeCell ref="CP25:CY25"/>
    <mergeCell ref="CZ25:DJ25"/>
    <mergeCell ref="A25:K25"/>
    <mergeCell ref="L25:AA25"/>
    <mergeCell ref="AB25:AM25"/>
    <mergeCell ref="AN25:AX25"/>
    <mergeCell ref="CZ27:DJ27"/>
    <mergeCell ref="DK27:DV27"/>
    <mergeCell ref="DW27:EG27"/>
    <mergeCell ref="EH27:EQ27"/>
    <mergeCell ref="ER27:FA27"/>
    <mergeCell ref="EH26:EQ26"/>
    <mergeCell ref="ER26:FA26"/>
    <mergeCell ref="A27:K27"/>
    <mergeCell ref="L27:AA27"/>
    <mergeCell ref="AB27:AM27"/>
    <mergeCell ref="AN27:AX27"/>
    <mergeCell ref="AY27:BH27"/>
    <mergeCell ref="BI27:BT27"/>
    <mergeCell ref="BU27:CD27"/>
    <mergeCell ref="CE27:CO27"/>
    <mergeCell ref="BU26:CD26"/>
    <mergeCell ref="CE26:CO26"/>
    <mergeCell ref="CP26:CY26"/>
    <mergeCell ref="CZ26:DJ26"/>
    <mergeCell ref="DK26:DV26"/>
    <mergeCell ref="DW26:EG26"/>
    <mergeCell ref="ER29:FA29"/>
    <mergeCell ref="EH28:EQ28"/>
    <mergeCell ref="ER28:FA28"/>
    <mergeCell ref="A29:K29"/>
    <mergeCell ref="L29:AA29"/>
    <mergeCell ref="AB29:AM29"/>
    <mergeCell ref="AN29:AX29"/>
    <mergeCell ref="AY29:BH29"/>
    <mergeCell ref="BI29:BT29"/>
    <mergeCell ref="BU29:CD29"/>
    <mergeCell ref="CE29:CO29"/>
    <mergeCell ref="BU28:CD28"/>
    <mergeCell ref="CE28:CO28"/>
    <mergeCell ref="CP28:CY28"/>
    <mergeCell ref="CZ28:DJ28"/>
    <mergeCell ref="DK28:DV28"/>
    <mergeCell ref="DW28:EG28"/>
    <mergeCell ref="A28:K28"/>
    <mergeCell ref="L28:AA28"/>
    <mergeCell ref="AB28:AM28"/>
    <mergeCell ref="AN28:AX28"/>
    <mergeCell ref="AY28:BH28"/>
    <mergeCell ref="BI28:BT28"/>
    <mergeCell ref="AB30:AM30"/>
    <mergeCell ref="AN30:AX30"/>
    <mergeCell ref="AY30:BH30"/>
    <mergeCell ref="BI30:BT30"/>
    <mergeCell ref="CP29:CY29"/>
    <mergeCell ref="CZ29:DJ29"/>
    <mergeCell ref="DK29:DV29"/>
    <mergeCell ref="DW29:EG29"/>
    <mergeCell ref="EH29:EQ29"/>
    <mergeCell ref="CP31:CY31"/>
    <mergeCell ref="CZ31:DJ31"/>
    <mergeCell ref="DK31:DV31"/>
    <mergeCell ref="DW31:EG31"/>
    <mergeCell ref="EH31:EQ31"/>
    <mergeCell ref="ER31:FA31"/>
    <mergeCell ref="EH30:EQ30"/>
    <mergeCell ref="ER30:FA30"/>
    <mergeCell ref="A31:K31"/>
    <mergeCell ref="L31:AA31"/>
    <mergeCell ref="AB31:AM31"/>
    <mergeCell ref="AN31:AX31"/>
    <mergeCell ref="AY31:BH31"/>
    <mergeCell ref="BI31:BT31"/>
    <mergeCell ref="BU31:CD31"/>
    <mergeCell ref="CE31:CO31"/>
    <mergeCell ref="BU30:CD30"/>
    <mergeCell ref="CE30:CO30"/>
    <mergeCell ref="CP30:CY30"/>
    <mergeCell ref="CZ30:DJ30"/>
    <mergeCell ref="DK30:DV30"/>
    <mergeCell ref="DW30:EG30"/>
    <mergeCell ref="A30:K30"/>
    <mergeCell ref="L30:AA30"/>
    <mergeCell ref="DK32:DV32"/>
    <mergeCell ref="DW32:EG32"/>
    <mergeCell ref="EH32:EQ32"/>
    <mergeCell ref="ER32:FA32"/>
    <mergeCell ref="A33:K33"/>
    <mergeCell ref="L33:AA33"/>
    <mergeCell ref="AB33:AM33"/>
    <mergeCell ref="AN33:AX33"/>
    <mergeCell ref="AY33:BH33"/>
    <mergeCell ref="BI33:BT33"/>
    <mergeCell ref="A32:K32"/>
    <mergeCell ref="L32:AA32"/>
    <mergeCell ref="AB32:AM32"/>
    <mergeCell ref="AN32:AX32"/>
    <mergeCell ref="AY32:BH32"/>
    <mergeCell ref="BI32:BT32"/>
    <mergeCell ref="BU32:CD32"/>
    <mergeCell ref="ER34:FA34"/>
    <mergeCell ref="EH33:EQ33"/>
    <mergeCell ref="ER33:FA33"/>
    <mergeCell ref="A34:K34"/>
    <mergeCell ref="L34:AA34"/>
    <mergeCell ref="AB34:AM34"/>
    <mergeCell ref="AN34:AX34"/>
    <mergeCell ref="AY34:BH34"/>
    <mergeCell ref="BI34:BT34"/>
    <mergeCell ref="BU34:CD34"/>
    <mergeCell ref="CE34:CO34"/>
    <mergeCell ref="BU33:CD33"/>
    <mergeCell ref="CE33:CO33"/>
    <mergeCell ref="CP33:CY33"/>
    <mergeCell ref="CZ33:DJ33"/>
    <mergeCell ref="DK33:DV33"/>
    <mergeCell ref="DW33:EG33"/>
    <mergeCell ref="AB35:AM35"/>
    <mergeCell ref="AN35:AX35"/>
    <mergeCell ref="AY35:BH35"/>
    <mergeCell ref="BI35:BT35"/>
    <mergeCell ref="CP34:CY34"/>
    <mergeCell ref="CZ34:DJ34"/>
    <mergeCell ref="DK34:DV34"/>
    <mergeCell ref="DW34:EG34"/>
    <mergeCell ref="EH34:EQ34"/>
    <mergeCell ref="CP36:CY36"/>
    <mergeCell ref="CZ36:DJ36"/>
    <mergeCell ref="DK36:DV36"/>
    <mergeCell ref="DW36:EG36"/>
    <mergeCell ref="EH36:EQ36"/>
    <mergeCell ref="ER36:FA36"/>
    <mergeCell ref="EH35:EQ35"/>
    <mergeCell ref="ER35:FA35"/>
    <mergeCell ref="A36:K36"/>
    <mergeCell ref="L36:AA36"/>
    <mergeCell ref="AB36:AM36"/>
    <mergeCell ref="AN36:AX36"/>
    <mergeCell ref="AY36:BH36"/>
    <mergeCell ref="BI36:BT36"/>
    <mergeCell ref="BU36:CD36"/>
    <mergeCell ref="CE36:CO36"/>
    <mergeCell ref="BU35:CD35"/>
    <mergeCell ref="CE35:CO35"/>
    <mergeCell ref="CP35:CY35"/>
    <mergeCell ref="CZ35:DJ35"/>
    <mergeCell ref="DK35:DV35"/>
    <mergeCell ref="DW35:EG35"/>
    <mergeCell ref="A35:K35"/>
    <mergeCell ref="L35:AA35"/>
    <mergeCell ref="ER38:FA38"/>
    <mergeCell ref="EH37:EQ37"/>
    <mergeCell ref="ER37:FA37"/>
    <mergeCell ref="A38:K38"/>
    <mergeCell ref="L38:AA38"/>
    <mergeCell ref="AB38:AM38"/>
    <mergeCell ref="AN38:AX38"/>
    <mergeCell ref="AY38:BH38"/>
    <mergeCell ref="BI38:BT38"/>
    <mergeCell ref="BU38:CD38"/>
    <mergeCell ref="CE38:CO38"/>
    <mergeCell ref="BU37:CD37"/>
    <mergeCell ref="CE37:CO37"/>
    <mergeCell ref="CP37:CY37"/>
    <mergeCell ref="CZ37:DJ37"/>
    <mergeCell ref="DK37:DV37"/>
    <mergeCell ref="DW37:EG37"/>
    <mergeCell ref="A37:K37"/>
    <mergeCell ref="L37:AA37"/>
    <mergeCell ref="AB37:AM37"/>
    <mergeCell ref="AN37:AX37"/>
    <mergeCell ref="AY37:BH37"/>
    <mergeCell ref="BI37:BT37"/>
    <mergeCell ref="AB39:AM39"/>
    <mergeCell ref="AN39:AX39"/>
    <mergeCell ref="AY39:BH39"/>
    <mergeCell ref="BI39:BT39"/>
    <mergeCell ref="CP38:CY38"/>
    <mergeCell ref="CZ38:DJ38"/>
    <mergeCell ref="DK38:DV38"/>
    <mergeCell ref="DW38:EG38"/>
    <mergeCell ref="EH38:EQ38"/>
    <mergeCell ref="CP40:CY40"/>
    <mergeCell ref="CZ40:DJ40"/>
    <mergeCell ref="DK40:DV40"/>
    <mergeCell ref="DW40:EG40"/>
    <mergeCell ref="EH40:EQ40"/>
    <mergeCell ref="ER40:FA40"/>
    <mergeCell ref="EH39:EQ39"/>
    <mergeCell ref="ER39:FA39"/>
    <mergeCell ref="A40:K40"/>
    <mergeCell ref="L40:AA40"/>
    <mergeCell ref="AB40:AM40"/>
    <mergeCell ref="AN40:AX40"/>
    <mergeCell ref="AY40:BH40"/>
    <mergeCell ref="BI40:BT40"/>
    <mergeCell ref="BU40:CD40"/>
    <mergeCell ref="CE40:CO40"/>
    <mergeCell ref="BU39:CD39"/>
    <mergeCell ref="CE39:CO39"/>
    <mergeCell ref="CP39:CY39"/>
    <mergeCell ref="CZ39:DJ39"/>
    <mergeCell ref="DK39:DV39"/>
    <mergeCell ref="DW39:EG39"/>
    <mergeCell ref="A39:K39"/>
    <mergeCell ref="L39:AA39"/>
    <mergeCell ref="DK41:DV41"/>
    <mergeCell ref="DW41:EG41"/>
    <mergeCell ref="EH41:EQ41"/>
    <mergeCell ref="ER41:FA41"/>
    <mergeCell ref="A42:K42"/>
    <mergeCell ref="L42:AA42"/>
    <mergeCell ref="AB42:AM42"/>
    <mergeCell ref="AN42:AX42"/>
    <mergeCell ref="AY42:BH42"/>
    <mergeCell ref="BI42:BT42"/>
    <mergeCell ref="AY41:BH41"/>
    <mergeCell ref="BI41:BT41"/>
    <mergeCell ref="BU41:CD41"/>
    <mergeCell ref="CE41:CO41"/>
    <mergeCell ref="CP41:CY41"/>
    <mergeCell ref="CZ41:DJ41"/>
    <mergeCell ref="A41:K41"/>
    <mergeCell ref="L41:AA41"/>
    <mergeCell ref="AB41:AM41"/>
    <mergeCell ref="AN41:AX41"/>
    <mergeCell ref="CP43:CY43"/>
    <mergeCell ref="CZ43:DJ43"/>
    <mergeCell ref="DK43:DV43"/>
    <mergeCell ref="DW43:EG43"/>
    <mergeCell ref="EH43:EQ43"/>
    <mergeCell ref="ER43:FA43"/>
    <mergeCell ref="EH42:EQ42"/>
    <mergeCell ref="ER42:FA42"/>
    <mergeCell ref="A43:K43"/>
    <mergeCell ref="L43:AA43"/>
    <mergeCell ref="AB43:AM43"/>
    <mergeCell ref="AN43:AX43"/>
    <mergeCell ref="AY43:BH43"/>
    <mergeCell ref="BI43:BT43"/>
    <mergeCell ref="BU43:CD43"/>
    <mergeCell ref="CE43:CO43"/>
    <mergeCell ref="BU42:CD42"/>
    <mergeCell ref="CE42:CO42"/>
    <mergeCell ref="CP42:CY42"/>
    <mergeCell ref="CZ42:DJ42"/>
    <mergeCell ref="DK42:DV42"/>
    <mergeCell ref="DW42:EG42"/>
    <mergeCell ref="DW44:EG44"/>
    <mergeCell ref="EH44:EQ44"/>
    <mergeCell ref="ER44:FA44"/>
    <mergeCell ref="A45:K45"/>
    <mergeCell ref="L45:AA45"/>
    <mergeCell ref="AB45:AM45"/>
    <mergeCell ref="AN45:AX45"/>
    <mergeCell ref="AY45:BH45"/>
    <mergeCell ref="AN44:AX44"/>
    <mergeCell ref="AY44:BH44"/>
    <mergeCell ref="BI44:BT44"/>
    <mergeCell ref="BU44:CD44"/>
    <mergeCell ref="CE44:CO44"/>
    <mergeCell ref="CP44:CY44"/>
    <mergeCell ref="A44:K44"/>
    <mergeCell ref="L44:AA44"/>
    <mergeCell ref="AB44:AM44"/>
    <mergeCell ref="DW45:EG45"/>
    <mergeCell ref="EH45:EQ45"/>
    <mergeCell ref="ER45:FA45"/>
    <mergeCell ref="CE45:CO45"/>
    <mergeCell ref="CP45:CY45"/>
    <mergeCell ref="DK45:DV45"/>
    <mergeCell ref="AN46:AX46"/>
    <mergeCell ref="AY46:BH46"/>
    <mergeCell ref="BI46:BT46"/>
    <mergeCell ref="BU46:CD46"/>
    <mergeCell ref="BI45:BT45"/>
    <mergeCell ref="BU45:CD45"/>
    <mergeCell ref="CZ44:DJ44"/>
    <mergeCell ref="CZ45:DJ45"/>
    <mergeCell ref="DK44:DV44"/>
    <mergeCell ref="ER46:FA46"/>
    <mergeCell ref="A47:K47"/>
    <mergeCell ref="L47:AA47"/>
    <mergeCell ref="AB47:AM47"/>
    <mergeCell ref="AN47:AX47"/>
    <mergeCell ref="AY47:BH47"/>
    <mergeCell ref="BI47:BT47"/>
    <mergeCell ref="BU47:CD47"/>
    <mergeCell ref="CE47:CO47"/>
    <mergeCell ref="CP47:CY47"/>
    <mergeCell ref="CE46:CO46"/>
    <mergeCell ref="CP46:CY46"/>
    <mergeCell ref="CZ46:DJ46"/>
    <mergeCell ref="DK46:DV46"/>
    <mergeCell ref="DW46:EG46"/>
    <mergeCell ref="EH46:EQ46"/>
    <mergeCell ref="CZ47:DJ47"/>
    <mergeCell ref="DK47:DV47"/>
    <mergeCell ref="DW47:EG47"/>
    <mergeCell ref="EH47:EQ47"/>
    <mergeCell ref="ER47:FA47"/>
    <mergeCell ref="A46:K46"/>
    <mergeCell ref="L46:AA46"/>
    <mergeCell ref="AB46:AM46"/>
    <mergeCell ref="A48:K48"/>
    <mergeCell ref="L48:AA48"/>
    <mergeCell ref="AB48:AM48"/>
    <mergeCell ref="AN48:AX48"/>
    <mergeCell ref="AY48:BH48"/>
    <mergeCell ref="DW48:EG48"/>
    <mergeCell ref="EH48:EQ48"/>
    <mergeCell ref="ER48:FA48"/>
    <mergeCell ref="A49:K49"/>
    <mergeCell ref="L49:AA49"/>
    <mergeCell ref="AB49:AM49"/>
    <mergeCell ref="AN49:AX49"/>
    <mergeCell ref="AY49:BH49"/>
    <mergeCell ref="BI49:BT49"/>
    <mergeCell ref="BU49:CD49"/>
    <mergeCell ref="BI48:BT48"/>
    <mergeCell ref="BU48:CD48"/>
    <mergeCell ref="CE48:CO48"/>
    <mergeCell ref="CP48:CY48"/>
    <mergeCell ref="CZ48:DJ48"/>
    <mergeCell ref="DK48:DV48"/>
    <mergeCell ref="ER49:FA49"/>
    <mergeCell ref="CE49:CO49"/>
    <mergeCell ref="CP49:CY49"/>
    <mergeCell ref="A50:K50"/>
    <mergeCell ref="L50:AA50"/>
    <mergeCell ref="AB50:AM50"/>
    <mergeCell ref="AN50:AX50"/>
    <mergeCell ref="AY50:BH50"/>
    <mergeCell ref="BI50:BT50"/>
    <mergeCell ref="BU50:CD50"/>
    <mergeCell ref="CE50:CO50"/>
    <mergeCell ref="CP50:CY50"/>
    <mergeCell ref="CZ49:DJ49"/>
    <mergeCell ref="DK49:DV49"/>
    <mergeCell ref="DW49:EG49"/>
    <mergeCell ref="EH49:EQ49"/>
    <mergeCell ref="CZ50:DJ50"/>
    <mergeCell ref="DK50:DV50"/>
    <mergeCell ref="DW50:EG50"/>
    <mergeCell ref="EH50:EQ50"/>
    <mergeCell ref="ER50:FA50"/>
    <mergeCell ref="A51:K51"/>
    <mergeCell ref="L51:AA51"/>
    <mergeCell ref="AB51:AM51"/>
    <mergeCell ref="AN51:AX51"/>
    <mergeCell ref="AY51:BH51"/>
    <mergeCell ref="DW51:EG51"/>
    <mergeCell ref="EH51:EQ51"/>
    <mergeCell ref="ER51:FA51"/>
    <mergeCell ref="A52:K52"/>
    <mergeCell ref="L52:AA52"/>
    <mergeCell ref="AB52:AM52"/>
    <mergeCell ref="AN52:AX52"/>
    <mergeCell ref="AY52:BH52"/>
    <mergeCell ref="BI52:BT52"/>
    <mergeCell ref="BU52:CD52"/>
    <mergeCell ref="BI51:BT51"/>
    <mergeCell ref="BU51:CD51"/>
    <mergeCell ref="CE51:CO51"/>
    <mergeCell ref="CP51:CY51"/>
    <mergeCell ref="CZ51:DJ51"/>
    <mergeCell ref="DK51:DV51"/>
    <mergeCell ref="DK52:DV52"/>
    <mergeCell ref="DW52:EG52"/>
    <mergeCell ref="EH52:EQ52"/>
    <mergeCell ref="ER52:FA52"/>
    <mergeCell ref="A53:K53"/>
    <mergeCell ref="L53:AA53"/>
    <mergeCell ref="AB53:AM53"/>
    <mergeCell ref="AN53:AX53"/>
    <mergeCell ref="AY53:BH53"/>
    <mergeCell ref="BI53:BT53"/>
    <mergeCell ref="BU53:CD53"/>
    <mergeCell ref="ER53:FA53"/>
    <mergeCell ref="CE53:CO53"/>
    <mergeCell ref="CP53:CY53"/>
    <mergeCell ref="CZ53:DJ53"/>
    <mergeCell ref="DK53:DV53"/>
    <mergeCell ref="DW53:EG53"/>
    <mergeCell ref="EH53:EQ53"/>
    <mergeCell ref="EH54:EQ54"/>
    <mergeCell ref="ER54:FA54"/>
    <mergeCell ref="A55:K55"/>
    <mergeCell ref="L55:AA55"/>
    <mergeCell ref="AB55:AM55"/>
    <mergeCell ref="AN55:AX55"/>
    <mergeCell ref="AY55:BH55"/>
    <mergeCell ref="DW55:EG55"/>
    <mergeCell ref="EH55:EQ55"/>
    <mergeCell ref="ER55:FA55"/>
    <mergeCell ref="CE55:CO55"/>
    <mergeCell ref="CP55:CY55"/>
    <mergeCell ref="CZ55:DJ55"/>
    <mergeCell ref="DK55:DV55"/>
    <mergeCell ref="A54:K54"/>
    <mergeCell ref="L54:AA54"/>
    <mergeCell ref="AB54:AM54"/>
    <mergeCell ref="AN54:AX54"/>
    <mergeCell ref="AY54:BH54"/>
    <mergeCell ref="BI54:BT54"/>
    <mergeCell ref="BU54:CD54"/>
    <mergeCell ref="CE54:CO54"/>
    <mergeCell ref="CP54:CY54"/>
    <mergeCell ref="AN56:AX56"/>
    <mergeCell ref="AY56:BH56"/>
    <mergeCell ref="BI56:BT56"/>
    <mergeCell ref="BU56:CD56"/>
    <mergeCell ref="BI55:BT55"/>
    <mergeCell ref="BU55:CD55"/>
    <mergeCell ref="CZ54:DJ54"/>
    <mergeCell ref="DK54:DV54"/>
    <mergeCell ref="DW54:EG54"/>
    <mergeCell ref="ER56:FA56"/>
    <mergeCell ref="A57:K57"/>
    <mergeCell ref="L57:AA57"/>
    <mergeCell ref="AB57:AM57"/>
    <mergeCell ref="AN57:AX57"/>
    <mergeCell ref="AY57:BH57"/>
    <mergeCell ref="BI57:BT57"/>
    <mergeCell ref="BU57:CD57"/>
    <mergeCell ref="CE57:CO57"/>
    <mergeCell ref="CP57:CY57"/>
    <mergeCell ref="CE56:CO56"/>
    <mergeCell ref="CP56:CY56"/>
    <mergeCell ref="CZ56:DJ56"/>
    <mergeCell ref="DK56:DV56"/>
    <mergeCell ref="DW56:EG56"/>
    <mergeCell ref="EH56:EQ56"/>
    <mergeCell ref="CZ57:DJ57"/>
    <mergeCell ref="DK57:DV57"/>
    <mergeCell ref="DW57:EG57"/>
    <mergeCell ref="EH57:EQ57"/>
    <mergeCell ref="ER57:FA57"/>
    <mergeCell ref="A56:K56"/>
    <mergeCell ref="L56:AA56"/>
    <mergeCell ref="AB56:AM56"/>
    <mergeCell ref="A58:K58"/>
    <mergeCell ref="L58:AA58"/>
    <mergeCell ref="AB58:AM58"/>
    <mergeCell ref="AN58:AX58"/>
    <mergeCell ref="AY58:BH58"/>
    <mergeCell ref="DW58:EG58"/>
    <mergeCell ref="EH58:EQ58"/>
    <mergeCell ref="ER58:FA58"/>
    <mergeCell ref="A59:K59"/>
    <mergeCell ref="L59:AA59"/>
    <mergeCell ref="AB59:AM59"/>
    <mergeCell ref="AN59:AX59"/>
    <mergeCell ref="AY59:BH59"/>
    <mergeCell ref="BI59:BT59"/>
    <mergeCell ref="BU59:CD59"/>
    <mergeCell ref="BI58:BT58"/>
    <mergeCell ref="BU58:CD58"/>
    <mergeCell ref="CE58:CO58"/>
    <mergeCell ref="CP58:CY58"/>
    <mergeCell ref="CZ58:DJ58"/>
    <mergeCell ref="DK58:DV58"/>
    <mergeCell ref="ER59:FA59"/>
    <mergeCell ref="CE59:CO59"/>
    <mergeCell ref="CP59:CY59"/>
    <mergeCell ref="A60:K60"/>
    <mergeCell ref="L60:AA60"/>
    <mergeCell ref="AB60:AM60"/>
    <mergeCell ref="AN60:AX60"/>
    <mergeCell ref="AY60:BH60"/>
    <mergeCell ref="BI60:BT60"/>
    <mergeCell ref="BU60:CD60"/>
    <mergeCell ref="CE60:CO60"/>
    <mergeCell ref="CP60:CY60"/>
    <mergeCell ref="CZ59:DJ59"/>
    <mergeCell ref="DK59:DV59"/>
    <mergeCell ref="DW59:EG59"/>
    <mergeCell ref="EH59:EQ59"/>
    <mergeCell ref="CZ60:DJ60"/>
    <mergeCell ref="DK60:DV60"/>
    <mergeCell ref="DW60:EG60"/>
    <mergeCell ref="EH60:EQ60"/>
    <mergeCell ref="ER60:FA60"/>
    <mergeCell ref="A61:K61"/>
    <mergeCell ref="L61:AA61"/>
    <mergeCell ref="AB61:AM61"/>
    <mergeCell ref="AN61:AX61"/>
    <mergeCell ref="AY61:BH61"/>
    <mergeCell ref="DW61:EG61"/>
    <mergeCell ref="EH61:EQ61"/>
    <mergeCell ref="ER61:FA61"/>
    <mergeCell ref="A62:K62"/>
    <mergeCell ref="L62:AA62"/>
    <mergeCell ref="AB62:AM62"/>
    <mergeCell ref="AN62:AX62"/>
    <mergeCell ref="AY62:BH62"/>
    <mergeCell ref="BI62:BT62"/>
    <mergeCell ref="BU62:CD62"/>
    <mergeCell ref="BI61:BT61"/>
    <mergeCell ref="BU61:CD61"/>
    <mergeCell ref="CE61:CO61"/>
    <mergeCell ref="CP61:CY61"/>
    <mergeCell ref="CZ61:DJ61"/>
    <mergeCell ref="DK61:DV61"/>
    <mergeCell ref="ER62:FA62"/>
    <mergeCell ref="CE62:CO62"/>
    <mergeCell ref="CP62:CY62"/>
    <mergeCell ref="A63:K63"/>
    <mergeCell ref="L63:AA63"/>
    <mergeCell ref="AB63:AM63"/>
    <mergeCell ref="AN63:AX63"/>
    <mergeCell ref="AY63:BH63"/>
    <mergeCell ref="BI63:BT63"/>
    <mergeCell ref="BU63:CD63"/>
    <mergeCell ref="CE63:CO63"/>
    <mergeCell ref="CP63:CY63"/>
    <mergeCell ref="CZ62:DJ62"/>
    <mergeCell ref="DK62:DV62"/>
    <mergeCell ref="DW62:EG62"/>
    <mergeCell ref="EH62:EQ62"/>
    <mergeCell ref="CZ63:DJ63"/>
    <mergeCell ref="DK63:DV63"/>
    <mergeCell ref="DW63:EG63"/>
    <mergeCell ref="EH63:EQ63"/>
    <mergeCell ref="ER63:FA63"/>
    <mergeCell ref="A64:K64"/>
    <mergeCell ref="L64:AA64"/>
    <mergeCell ref="AB64:AM64"/>
    <mergeCell ref="AN64:AX64"/>
    <mergeCell ref="AY64:BH64"/>
    <mergeCell ref="DW64:EG64"/>
    <mergeCell ref="EH64:EQ64"/>
    <mergeCell ref="ER64:FA64"/>
    <mergeCell ref="A65:K65"/>
    <mergeCell ref="L65:AA65"/>
    <mergeCell ref="AB65:AM65"/>
    <mergeCell ref="AN65:AX65"/>
    <mergeCell ref="AY65:BH65"/>
    <mergeCell ref="BI65:BT65"/>
    <mergeCell ref="BU65:CD65"/>
    <mergeCell ref="BI64:BT64"/>
    <mergeCell ref="BU64:CD64"/>
    <mergeCell ref="CE64:CO64"/>
    <mergeCell ref="CP64:CY64"/>
    <mergeCell ref="CZ64:DJ64"/>
    <mergeCell ref="DK64:DV64"/>
    <mergeCell ref="ER65:FA65"/>
    <mergeCell ref="CE65:CO65"/>
    <mergeCell ref="CP65:CY65"/>
    <mergeCell ref="A66:K66"/>
    <mergeCell ref="L66:AA66"/>
    <mergeCell ref="AB66:AM66"/>
    <mergeCell ref="AN66:AX66"/>
    <mergeCell ref="AY66:BH66"/>
    <mergeCell ref="BI66:BT66"/>
    <mergeCell ref="BU66:CD66"/>
    <mergeCell ref="CE66:CO66"/>
    <mergeCell ref="CP66:CY66"/>
    <mergeCell ref="CZ65:DJ65"/>
    <mergeCell ref="DK65:DV65"/>
    <mergeCell ref="DW65:EG65"/>
    <mergeCell ref="EH65:EQ65"/>
    <mergeCell ref="CZ66:DJ66"/>
    <mergeCell ref="DK66:DV66"/>
    <mergeCell ref="DW66:EG66"/>
    <mergeCell ref="EH66:EQ66"/>
    <mergeCell ref="ER66:FA66"/>
    <mergeCell ref="A67:K67"/>
    <mergeCell ref="L67:AA67"/>
    <mergeCell ref="AB67:AM67"/>
    <mergeCell ref="AN67:AX67"/>
    <mergeCell ref="AY67:BH67"/>
    <mergeCell ref="DW67:EG67"/>
    <mergeCell ref="EH67:EQ67"/>
    <mergeCell ref="ER67:FA67"/>
    <mergeCell ref="A68:K68"/>
    <mergeCell ref="L68:AA68"/>
    <mergeCell ref="AB68:AM68"/>
    <mergeCell ref="AN68:AX68"/>
    <mergeCell ref="AY68:BH68"/>
    <mergeCell ref="BI68:BT68"/>
    <mergeCell ref="BU68:CD68"/>
    <mergeCell ref="BI67:BT67"/>
    <mergeCell ref="BU67:CD67"/>
    <mergeCell ref="CE67:CO67"/>
    <mergeCell ref="CP67:CY67"/>
    <mergeCell ref="CZ67:DJ67"/>
    <mergeCell ref="DK67:DV67"/>
    <mergeCell ref="ER68:FA68"/>
    <mergeCell ref="CE68:CO68"/>
    <mergeCell ref="CP68:CY68"/>
    <mergeCell ref="A69:K69"/>
    <mergeCell ref="L69:AA69"/>
    <mergeCell ref="AB69:AM69"/>
    <mergeCell ref="AN69:AX69"/>
    <mergeCell ref="AY69:BH69"/>
    <mergeCell ref="BI69:BT69"/>
    <mergeCell ref="BU69:CD69"/>
    <mergeCell ref="CE69:CO69"/>
    <mergeCell ref="CP69:CY69"/>
    <mergeCell ref="CZ68:DJ68"/>
    <mergeCell ref="DK68:DV68"/>
    <mergeCell ref="DW68:EG68"/>
    <mergeCell ref="EH68:EQ68"/>
    <mergeCell ref="CZ69:DJ69"/>
    <mergeCell ref="DK69:DV69"/>
    <mergeCell ref="DW69:EG69"/>
    <mergeCell ref="EH69:EQ69"/>
    <mergeCell ref="ER69:FA69"/>
    <mergeCell ref="A70:K70"/>
    <mergeCell ref="L70:AA70"/>
    <mergeCell ref="AB70:AM70"/>
    <mergeCell ref="AN70:AX70"/>
    <mergeCell ref="AY70:BH70"/>
    <mergeCell ref="DW70:EG70"/>
    <mergeCell ref="EH70:EQ70"/>
    <mergeCell ref="ER70:FA70"/>
    <mergeCell ref="A71:K71"/>
    <mergeCell ref="L71:AA71"/>
    <mergeCell ref="AB71:AM71"/>
    <mergeCell ref="AN71:AX71"/>
    <mergeCell ref="AY71:BH71"/>
    <mergeCell ref="BI71:BT71"/>
    <mergeCell ref="BU71:CD71"/>
    <mergeCell ref="BI70:BT70"/>
    <mergeCell ref="BU70:CD70"/>
    <mergeCell ref="CE70:CO70"/>
    <mergeCell ref="CP70:CY70"/>
    <mergeCell ref="CZ70:DJ70"/>
    <mergeCell ref="DK70:DV70"/>
    <mergeCell ref="ER71:FA71"/>
    <mergeCell ref="CE71:CO71"/>
    <mergeCell ref="CP71:CY71"/>
    <mergeCell ref="A72:K72"/>
    <mergeCell ref="L72:AA72"/>
    <mergeCell ref="AB72:AM72"/>
    <mergeCell ref="AN72:AX72"/>
    <mergeCell ref="AY72:BH72"/>
    <mergeCell ref="BI72:BT72"/>
    <mergeCell ref="BU72:CD72"/>
    <mergeCell ref="CE72:CO72"/>
    <mergeCell ref="CP72:CY72"/>
    <mergeCell ref="CZ71:DJ71"/>
    <mergeCell ref="DK71:DV71"/>
    <mergeCell ref="DW71:EG71"/>
    <mergeCell ref="EH71:EQ71"/>
    <mergeCell ref="CZ72:DJ72"/>
    <mergeCell ref="DK72:DV72"/>
    <mergeCell ref="DW72:EG72"/>
    <mergeCell ref="EH72:EQ72"/>
    <mergeCell ref="ER72:FA72"/>
    <mergeCell ref="A73:K73"/>
    <mergeCell ref="L73:AA73"/>
    <mergeCell ref="AB73:AM73"/>
    <mergeCell ref="AN73:AX73"/>
    <mergeCell ref="AY73:BH73"/>
    <mergeCell ref="DW73:EG73"/>
    <mergeCell ref="EH73:EQ73"/>
    <mergeCell ref="ER73:FA73"/>
    <mergeCell ref="A74:K74"/>
    <mergeCell ref="L74:AA74"/>
    <mergeCell ref="AB74:AM74"/>
    <mergeCell ref="AN74:AX74"/>
    <mergeCell ref="AY74:BH74"/>
    <mergeCell ref="BI74:BT74"/>
    <mergeCell ref="BU74:CD74"/>
    <mergeCell ref="BI73:BT73"/>
    <mergeCell ref="BU73:CD73"/>
    <mergeCell ref="CE73:CO73"/>
    <mergeCell ref="CP73:CY73"/>
    <mergeCell ref="CZ73:DJ73"/>
    <mergeCell ref="DK73:DV73"/>
    <mergeCell ref="CZ75:DJ75"/>
    <mergeCell ref="DK75:DV75"/>
    <mergeCell ref="DW75:EG75"/>
    <mergeCell ref="EH75:EQ75"/>
    <mergeCell ref="ER75:FA75"/>
    <mergeCell ref="ER74:FA74"/>
    <mergeCell ref="A75:K75"/>
    <mergeCell ref="L75:AA75"/>
    <mergeCell ref="AB75:AM75"/>
    <mergeCell ref="AN75:AX75"/>
    <mergeCell ref="AY75:BH75"/>
    <mergeCell ref="BI75:BT75"/>
    <mergeCell ref="BU75:CD75"/>
    <mergeCell ref="CE75:CO75"/>
    <mergeCell ref="CP75:CY75"/>
    <mergeCell ref="CE74:CO74"/>
    <mergeCell ref="CP74:CY74"/>
    <mergeCell ref="CZ74:DJ74"/>
    <mergeCell ref="DK74:DV74"/>
    <mergeCell ref="DW74:EG74"/>
    <mergeCell ref="EH74:EQ74"/>
  </mergeCells>
  <conditionalFormatting sqref="A2:BG5 BH2:BH6 A6:A7 AO6:BG7 A8:BG8 A9 AO9:BG9 A10:BG10 A11 AO11:BG11 A12:BG15">
    <cfRule type="cellIs" dxfId="3" priority="4" operator="equal">
      <formula>0</formula>
    </cfRule>
  </conditionalFormatting>
  <conditionalFormatting sqref="BH12:DB12 BH14:DB15">
    <cfRule type="cellIs" dxfId="2" priority="3" operator="equal">
      <formula>0</formula>
    </cfRule>
  </conditionalFormatting>
  <conditionalFormatting sqref="DG2:DG6">
    <cfRule type="cellIs" dxfId="1" priority="2" operator="equal">
      <formula>0</formula>
    </cfRule>
  </conditionalFormatting>
  <conditionalFormatting sqref="DG12:FA12 DG14:FA14">
    <cfRule type="cellIs" dxfId="0" priority="1" operator="equal">
      <formula>0</formula>
    </cfRule>
  </conditionalFormatting>
  <pageMargins left="0.78740157480314965" right="0.39370078740157483" top="0.39370078740157483" bottom="0.39370078740157483" header="0.19685039370078741" footer="0.19685039370078741"/>
  <pageSetup paperSize="9" orientation="landscape" r:id="rId1"/>
  <headerFooter>
    <oddFooter>&amp;C&amp;"Arial,курсив"&amp;8Страница 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27</vt:i4>
      </vt:variant>
    </vt:vector>
  </HeadingPairs>
  <TitlesOfParts>
    <vt:vector size="54" baseType="lpstr">
      <vt:lpstr>ПОДПИСИ</vt:lpstr>
      <vt:lpstr>ФОРМА</vt:lpstr>
      <vt:lpstr>Тит.</vt:lpstr>
      <vt:lpstr>АТГ</vt:lpstr>
      <vt:lpstr>Приложение 1</vt:lpstr>
      <vt:lpstr>Приложение 2</vt:lpstr>
      <vt:lpstr>Приложение 3</vt:lpstr>
      <vt:lpstr>Приложение 4</vt:lpstr>
      <vt:lpstr>Приложение 5</vt:lpstr>
      <vt:lpstr>Протокол ПИ</vt:lpstr>
      <vt:lpstr>Приложение 1 к ППИ</vt:lpstr>
      <vt:lpstr>АВПНР</vt:lpstr>
      <vt:lpstr>АРК</vt:lpstr>
      <vt:lpstr>Приложение 1 к АРК</vt:lpstr>
      <vt:lpstr>Акт о ПОЭ</vt:lpstr>
      <vt:lpstr>АК</vt:lpstr>
      <vt:lpstr>Приложение 1 к АК</vt:lpstr>
      <vt:lpstr>РЖОЭ</vt:lpstr>
      <vt:lpstr>Акт</vt:lpstr>
      <vt:lpstr>АРК (2)</vt:lpstr>
      <vt:lpstr>Приложение 1 к АРК (2)</vt:lpstr>
      <vt:lpstr>Приложение 2 к АРК (2)</vt:lpstr>
      <vt:lpstr>Приложение 3 к АРК (2)</vt:lpstr>
      <vt:lpstr>Акт передачи паспортов</vt:lpstr>
      <vt:lpstr>Форма 14</vt:lpstr>
      <vt:lpstr>Форма 13</vt:lpstr>
      <vt:lpstr>журнал монтажа опор</vt:lpstr>
      <vt:lpstr>АВПНР!Область_печати</vt:lpstr>
      <vt:lpstr>АК!Область_печати</vt:lpstr>
      <vt:lpstr>Акт!Область_печати</vt:lpstr>
      <vt:lpstr>'Акт о ПОЭ'!Область_печати</vt:lpstr>
      <vt:lpstr>'Акт передачи паспортов'!Область_печати</vt:lpstr>
      <vt:lpstr>АРК!Область_печати</vt:lpstr>
      <vt:lpstr>'АРК (2)'!Область_печати</vt:lpstr>
      <vt:lpstr>АТГ!Область_печати</vt:lpstr>
      <vt:lpstr>'журнал монтажа опор'!Область_печати</vt:lpstr>
      <vt:lpstr>ПОДПИСИ!Область_печати</vt:lpstr>
      <vt:lpstr>'Приложение 1'!Область_печати</vt:lpstr>
      <vt:lpstr>'Приложение 1 к АК'!Область_печати</vt:lpstr>
      <vt:lpstr>'Приложение 1 к АРК'!Область_печати</vt:lpstr>
      <vt:lpstr>'Приложение 1 к АРК (2)'!Область_печати</vt:lpstr>
      <vt:lpstr>'Приложение 1 к ППИ'!Область_печати</vt:lpstr>
      <vt:lpstr>'Приложение 2'!Область_печати</vt:lpstr>
      <vt:lpstr>'Приложение 2 к АРК (2)'!Область_печати</vt:lpstr>
      <vt:lpstr>'Приложение 3'!Область_печати</vt:lpstr>
      <vt:lpstr>'Приложение 3 к АРК (2)'!Область_печати</vt:lpstr>
      <vt:lpstr>'Приложение 4'!Область_печати</vt:lpstr>
      <vt:lpstr>'Приложение 5'!Область_печати</vt:lpstr>
      <vt:lpstr>'Протокол ПИ'!Область_печати</vt:lpstr>
      <vt:lpstr>РЖОЭ!Область_печати</vt:lpstr>
      <vt:lpstr>Тит.!Область_печати</vt:lpstr>
      <vt:lpstr>ФОРМА!Область_печати</vt:lpstr>
      <vt:lpstr>'Форма 13'!Область_печати</vt:lpstr>
      <vt:lpstr>'Форма 14'!Область_печати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2024-12-07T14:04:11Z</dcterms:modified>
</cp:coreProperties>
</file>