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G55" i="1"/>
  <c r="E54" i="1" a="1"/>
  <c r="E54" i="1" s="1"/>
  <c r="A54" i="1" a="1"/>
  <c r="B54" i="1" s="1"/>
  <c r="E47" i="1"/>
  <c r="D47" i="1"/>
  <c r="C47" i="1"/>
  <c r="B47" i="1"/>
  <c r="A47" i="1"/>
  <c r="A14" i="1"/>
  <c r="B16" i="1"/>
  <c r="E40" i="1"/>
  <c r="E41" i="1"/>
  <c r="E42" i="1"/>
  <c r="E43" i="1"/>
  <c r="E44" i="1"/>
  <c r="E45" i="1"/>
  <c r="E46" i="1"/>
  <c r="E39" i="1"/>
  <c r="D46" i="1"/>
  <c r="D40" i="1"/>
  <c r="D41" i="1"/>
  <c r="D42" i="1"/>
  <c r="D43" i="1"/>
  <c r="D44" i="1"/>
  <c r="D45" i="1"/>
  <c r="D39" i="1"/>
  <c r="C40" i="1"/>
  <c r="C41" i="1"/>
  <c r="C42" i="1"/>
  <c r="C43" i="1"/>
  <c r="C44" i="1"/>
  <c r="C45" i="1"/>
  <c r="C46" i="1"/>
  <c r="C39" i="1"/>
  <c r="B40" i="1"/>
  <c r="B41" i="1"/>
  <c r="B42" i="1"/>
  <c r="B43" i="1"/>
  <c r="B44" i="1"/>
  <c r="B45" i="1"/>
  <c r="B46" i="1"/>
  <c r="B39" i="1"/>
  <c r="E55" i="1" l="1"/>
  <c r="A54" i="1"/>
  <c r="B55" i="1"/>
  <c r="A55" i="1"/>
  <c r="B30" i="1"/>
  <c r="B31" i="1"/>
  <c r="B32" i="1"/>
  <c r="B33" i="1"/>
  <c r="B34" i="1"/>
  <c r="B35" i="1"/>
  <c r="B36" i="1"/>
  <c r="B29" i="1"/>
  <c r="D22" i="1" a="1"/>
  <c r="D22" i="1" s="1"/>
  <c r="A22" i="1" a="1"/>
  <c r="A22" i="1" s="1"/>
  <c r="D23" i="1" l="1"/>
  <c r="A23" i="1"/>
  <c r="B23" i="1"/>
  <c r="B22" i="1"/>
  <c r="F16" i="1"/>
  <c r="D16" i="1"/>
  <c r="E7" i="1"/>
  <c r="E8" i="1"/>
  <c r="E9" i="1"/>
  <c r="E10" i="1"/>
  <c r="E11" i="1"/>
  <c r="E12" i="1"/>
  <c r="E13" i="1"/>
  <c r="E6" i="1"/>
  <c r="E14" i="1" s="1"/>
  <c r="D7" i="1"/>
  <c r="D8" i="1"/>
  <c r="D9" i="1"/>
  <c r="D10" i="1"/>
  <c r="D11" i="1"/>
  <c r="D12" i="1"/>
  <c r="D13" i="1"/>
  <c r="D6" i="1"/>
  <c r="D14" i="1"/>
  <c r="C14" i="1"/>
  <c r="B14" i="1"/>
  <c r="C7" i="1"/>
  <c r="C8" i="1"/>
  <c r="C9" i="1"/>
  <c r="C10" i="1"/>
  <c r="C11" i="1"/>
  <c r="C12" i="1"/>
  <c r="C13" i="1"/>
  <c r="C6" i="1"/>
</calcChain>
</file>

<file path=xl/sharedStrings.xml><?xml version="1.0" encoding="utf-8"?>
<sst xmlns="http://schemas.openxmlformats.org/spreadsheetml/2006/main" count="28" uniqueCount="24">
  <si>
    <t>Исходные данные</t>
  </si>
  <si>
    <t>Т,мин</t>
  </si>
  <si>
    <t>Vc,%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</si>
  <si>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</si>
  <si>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</si>
  <si>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</si>
  <si>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</si>
  <si>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</si>
  <si>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</si>
  <si>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</si>
  <si>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</si>
  <si>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</si>
  <si>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</si>
  <si>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</si>
  <si>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</si>
  <si>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1/yi</t>
  </si>
  <si>
    <t>Xi=xi</t>
  </si>
  <si>
    <t>Yi=lnyi</t>
  </si>
  <si>
    <t>XiYi</t>
  </si>
  <si>
    <t>Xi^2</t>
  </si>
  <si>
    <t>Yi^2</t>
  </si>
  <si>
    <t>Система нормальных уравнений</t>
  </si>
  <si>
    <t>a=e^b0</t>
  </si>
  <si>
    <t>b=b1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</si>
</sst>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3" xfId="0" applyFill="1" applyBorder="1"/>
    <xf numFmtId="0" fontId="0" fillId="2" borderId="2" xfId="0" applyFill="1" applyBorder="1"/>
    <xf numFmtId="0" fontId="1" fillId="0" borderId="0" xfId="0" applyFont="1"/>
    <xf numFmtId="0" fontId="0" fillId="2" borderId="0" xfId="0" applyFill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5-4CE2-8E2F-BC68481AB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39968"/>
        <c:axId val="324842264"/>
      </c:scatterChart>
      <c:valAx>
        <c:axId val="3248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42264"/>
        <c:crosses val="autoZero"/>
        <c:crossBetween val="midCat"/>
      </c:valAx>
      <c:valAx>
        <c:axId val="32484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1.3986013986013986E-2</c:v>
                </c:pt>
                <c:pt idx="1">
                  <c:v>1.3245033112582781E-2</c:v>
                </c:pt>
                <c:pt idx="2">
                  <c:v>1.2970168612191959E-2</c:v>
                </c:pt>
                <c:pt idx="3">
                  <c:v>1.282051282051282E-2</c:v>
                </c:pt>
                <c:pt idx="4">
                  <c:v>1.278772378516624E-2</c:v>
                </c:pt>
                <c:pt idx="5">
                  <c:v>1.277139208173691E-2</c:v>
                </c:pt>
                <c:pt idx="6">
                  <c:v>1.2755102040816325E-2</c:v>
                </c:pt>
                <c:pt idx="7">
                  <c:v>1.2738853503184714E-2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0-4189-A3B4-88D3C8EBC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04624"/>
        <c:axId val="433805280"/>
      </c:scatterChart>
      <c:valAx>
        <c:axId val="4338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05280"/>
        <c:crosses val="autoZero"/>
        <c:crossBetween val="midCat"/>
      </c:valAx>
      <c:valAx>
        <c:axId val="43380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0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Лист1!$A$39:$A$46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Лист1!$B$39:$B$46</c:f>
              <c:numCache>
                <c:formatCode>General</c:formatCode>
                <c:ptCount val="8"/>
                <c:pt idx="0">
                  <c:v>4.2696974496999616</c:v>
                </c:pt>
                <c:pt idx="1">
                  <c:v>4.3241326562549789</c:v>
                </c:pt>
                <c:pt idx="2">
                  <c:v>4.3451032805692833</c:v>
                </c:pt>
                <c:pt idx="3">
                  <c:v>4.3567088266895917</c:v>
                </c:pt>
                <c:pt idx="4">
                  <c:v>4.3592696475512653</c:v>
                </c:pt>
                <c:pt idx="5">
                  <c:v>4.3605476029967578</c:v>
                </c:pt>
                <c:pt idx="6">
                  <c:v>4.3618239273563626</c:v>
                </c:pt>
                <c:pt idx="7">
                  <c:v>4.3630986247883632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B-4808-87DF-8A14690EE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278176"/>
        <c:axId val="268270632"/>
      </c:scatterChart>
      <c:valAx>
        <c:axId val="26827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70632"/>
        <c:crosses val="autoZero"/>
        <c:crossBetween val="midCat"/>
      </c:valAx>
      <c:valAx>
        <c:axId val="26827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7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2</xdr:row>
      <xdr:rowOff>41910</xdr:rowOff>
    </xdr:from>
    <xdr:to>
      <xdr:col>18</xdr:col>
      <xdr:colOff>220980</xdr:colOff>
      <xdr:row>17</xdr:row>
      <xdr:rowOff>41910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563880</xdr:colOff>
      <xdr:row>18</xdr:row>
      <xdr:rowOff>125730</xdr:rowOff>
    </xdr:from>
    <xdr:to>
      <xdr:col>18</xdr:col>
      <xdr:colOff>259080</xdr:colOff>
      <xdr:row>33</xdr:row>
      <xdr:rowOff>125730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36</xdr:row>
      <xdr:rowOff>19050</xdr:rowOff>
    </xdr:from>
    <xdr:to>
      <xdr:col>18</xdr:col>
      <xdr:colOff>297180</xdr:colOff>
      <xdr:row>51</xdr:row>
      <xdr:rowOff>19050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" zoomScale="89" workbookViewId="0">
      <selection activeCell="I20" sqref="I20"/>
    </sheetView>
  </sheetViews>
  <sheetFormatPr defaultRowHeight="14.4" x14ac:dyDescent="0.3"/>
  <sheetData>
    <row r="1" spans="1:9" x14ac:dyDescent="0.3">
      <c r="A1" s="10" t="s">
        <v>0</v>
      </c>
    </row>
    <row r="2" spans="1:9" x14ac:dyDescent="0.3">
      <c r="A2" s="2" t="s">
        <v>1</v>
      </c>
      <c r="B2" s="2">
        <v>5</v>
      </c>
      <c r="C2" s="2">
        <v>10</v>
      </c>
      <c r="D2" s="2">
        <v>15</v>
      </c>
      <c r="E2" s="2">
        <v>20</v>
      </c>
      <c r="F2" s="2">
        <v>25</v>
      </c>
      <c r="G2" s="2">
        <v>30</v>
      </c>
      <c r="H2" s="2">
        <v>35</v>
      </c>
      <c r="I2" s="2">
        <v>60</v>
      </c>
    </row>
    <row r="3" spans="1:9" x14ac:dyDescent="0.3">
      <c r="A3" s="2" t="s">
        <v>2</v>
      </c>
      <c r="B3" s="2">
        <v>71.5</v>
      </c>
      <c r="C3" s="2">
        <v>75.5</v>
      </c>
      <c r="D3" s="2">
        <v>77.099999999999994</v>
      </c>
      <c r="E3" s="2">
        <v>78</v>
      </c>
      <c r="F3" s="2">
        <v>78.2</v>
      </c>
      <c r="G3" s="2">
        <v>78.3</v>
      </c>
      <c r="H3" s="2">
        <v>78.400000000000006</v>
      </c>
      <c r="I3" s="2">
        <v>78.5</v>
      </c>
    </row>
    <row r="5" spans="1:9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9" x14ac:dyDescent="0.3">
      <c r="A6" s="2">
        <v>5</v>
      </c>
      <c r="B6" s="2">
        <v>71.5</v>
      </c>
      <c r="C6" s="1">
        <f>A6*B6</f>
        <v>357.5</v>
      </c>
      <c r="D6" s="1">
        <f>A6*A6</f>
        <v>25</v>
      </c>
      <c r="E6" s="1">
        <f>B6*B6</f>
        <v>5112.25</v>
      </c>
    </row>
    <row r="7" spans="1:9" x14ac:dyDescent="0.3">
      <c r="A7" s="2">
        <v>10</v>
      </c>
      <c r="B7" s="2">
        <v>75.5</v>
      </c>
      <c r="C7" s="1">
        <f t="shared" ref="C7:C13" si="0">A7*B7</f>
        <v>755</v>
      </c>
      <c r="D7" s="1">
        <f t="shared" ref="D7:D13" si="1">A7*A7</f>
        <v>100</v>
      </c>
      <c r="E7" s="1">
        <f t="shared" ref="E7:E13" si="2">B7*B7</f>
        <v>5700.25</v>
      </c>
    </row>
    <row r="8" spans="1:9" x14ac:dyDescent="0.3">
      <c r="A8" s="2">
        <v>15</v>
      </c>
      <c r="B8" s="2">
        <v>77.099999999999994</v>
      </c>
      <c r="C8" s="1">
        <f t="shared" si="0"/>
        <v>1156.5</v>
      </c>
      <c r="D8" s="1">
        <f t="shared" si="1"/>
        <v>225</v>
      </c>
      <c r="E8" s="1">
        <f t="shared" si="2"/>
        <v>5944.4099999999989</v>
      </c>
    </row>
    <row r="9" spans="1:9" x14ac:dyDescent="0.3">
      <c r="A9" s="2">
        <v>20</v>
      </c>
      <c r="B9" s="2">
        <v>78</v>
      </c>
      <c r="C9" s="1">
        <f t="shared" si="0"/>
        <v>1560</v>
      </c>
      <c r="D9" s="1">
        <f t="shared" si="1"/>
        <v>400</v>
      </c>
      <c r="E9" s="1">
        <f t="shared" si="2"/>
        <v>6084</v>
      </c>
    </row>
    <row r="10" spans="1:9" x14ac:dyDescent="0.3">
      <c r="A10" s="2">
        <v>25</v>
      </c>
      <c r="B10" s="2">
        <v>78.2</v>
      </c>
      <c r="C10" s="1">
        <f t="shared" si="0"/>
        <v>1955</v>
      </c>
      <c r="D10" s="1">
        <f t="shared" si="1"/>
        <v>625</v>
      </c>
      <c r="E10" s="1">
        <f t="shared" si="2"/>
        <v>6115.2400000000007</v>
      </c>
    </row>
    <row r="11" spans="1:9" x14ac:dyDescent="0.3">
      <c r="A11" s="2">
        <v>30</v>
      </c>
      <c r="B11" s="2">
        <v>78.3</v>
      </c>
      <c r="C11" s="1">
        <f t="shared" si="0"/>
        <v>2349</v>
      </c>
      <c r="D11" s="1">
        <f t="shared" si="1"/>
        <v>900</v>
      </c>
      <c r="E11" s="1">
        <f t="shared" si="2"/>
        <v>6130.8899999999994</v>
      </c>
    </row>
    <row r="12" spans="1:9" x14ac:dyDescent="0.3">
      <c r="A12" s="2">
        <v>35</v>
      </c>
      <c r="B12" s="2">
        <v>78.400000000000006</v>
      </c>
      <c r="C12" s="1">
        <f t="shared" si="0"/>
        <v>2744</v>
      </c>
      <c r="D12" s="1">
        <f t="shared" si="1"/>
        <v>1225</v>
      </c>
      <c r="E12" s="1">
        <f t="shared" si="2"/>
        <v>6146.5600000000013</v>
      </c>
    </row>
    <row r="13" spans="1:9" x14ac:dyDescent="0.3">
      <c r="A13" s="2">
        <v>60</v>
      </c>
      <c r="B13" s="2">
        <v>78.5</v>
      </c>
      <c r="C13" s="1">
        <f t="shared" si="0"/>
        <v>4710</v>
      </c>
      <c r="D13" s="1">
        <f t="shared" si="1"/>
        <v>3600</v>
      </c>
      <c r="E13" s="1">
        <f t="shared" si="2"/>
        <v>6162.25</v>
      </c>
    </row>
    <row r="14" spans="1:9" x14ac:dyDescent="0.3">
      <c r="A14" s="5">
        <f>SUM(A6:A13)</f>
        <v>200</v>
      </c>
      <c r="B14" s="6">
        <f>SUM(B6:B13)</f>
        <v>615.5</v>
      </c>
      <c r="C14" s="6">
        <f>SUM(C6:C13)</f>
        <v>15587</v>
      </c>
      <c r="D14" s="6">
        <f>SUM(D6:D13)</f>
        <v>7100</v>
      </c>
      <c r="E14" s="6">
        <f>SUM(E6:E13)</f>
        <v>47395.850000000006</v>
      </c>
    </row>
    <row r="15" spans="1:9" x14ac:dyDescent="0.3">
      <c r="A15" s="8" t="s">
        <v>8</v>
      </c>
      <c r="B15" s="9">
        <v>8</v>
      </c>
      <c r="C15" s="7"/>
      <c r="D15" s="7"/>
      <c r="E15" s="7"/>
    </row>
    <row r="16" spans="1:9" x14ac:dyDescent="0.3">
      <c r="A16" s="4" t="s">
        <v>9</v>
      </c>
      <c r="B16" s="4">
        <f>CORREL(A6:A13,B6:B13)</f>
        <v>0.68140199711479132</v>
      </c>
      <c r="C16" s="4" t="s">
        <v>10</v>
      </c>
      <c r="D16" s="4">
        <f>ABS(B16)*SQRT((B15-2)/(1-B16^2))</f>
        <v>2.2804561368456175</v>
      </c>
      <c r="E16" s="4" t="s">
        <v>11</v>
      </c>
      <c r="F16" s="4">
        <f>_xlfn.T.INV.2T(0.05,B15-2)</f>
        <v>2.4469118511449697</v>
      </c>
    </row>
    <row r="18" spans="1:4" x14ac:dyDescent="0.3">
      <c r="A18" s="10" t="s">
        <v>12</v>
      </c>
    </row>
    <row r="19" spans="1:4" x14ac:dyDescent="0.3">
      <c r="A19" s="5">
        <v>8</v>
      </c>
      <c r="B19" s="5">
        <v>200</v>
      </c>
      <c r="D19" s="5">
        <v>615.5</v>
      </c>
    </row>
    <row r="20" spans="1:4" x14ac:dyDescent="0.3">
      <c r="A20" s="5">
        <v>200</v>
      </c>
      <c r="B20" s="5">
        <v>7100</v>
      </c>
      <c r="D20" s="5">
        <v>15587</v>
      </c>
    </row>
    <row r="22" spans="1:4" x14ac:dyDescent="0.3">
      <c r="A22" s="5">
        <f t="array" ref="A22:B23">MINVERSE(A19:B20)</f>
        <v>0.42261904761904762</v>
      </c>
      <c r="B22" s="5">
        <v>-1.1904761904761904E-2</v>
      </c>
      <c r="C22" s="4" t="s">
        <v>13</v>
      </c>
      <c r="D22" s="4">
        <f t="array" ref="D22:D23">MMULT(A22:B23,D19:D20)</f>
        <v>74.5625</v>
      </c>
    </row>
    <row r="23" spans="1:4" x14ac:dyDescent="0.3">
      <c r="A23" s="5">
        <v>-1.1904761904761904E-2</v>
      </c>
      <c r="B23" s="5">
        <v>4.7619047619047619E-4</v>
      </c>
      <c r="C23" s="4" t="s">
        <v>14</v>
      </c>
      <c r="D23" s="4">
        <v>9.5000000000000639E-2</v>
      </c>
    </row>
    <row r="28" spans="1:4" x14ac:dyDescent="0.3">
      <c r="A28" s="1" t="s">
        <v>3</v>
      </c>
      <c r="B28" s="1" t="s">
        <v>15</v>
      </c>
    </row>
    <row r="29" spans="1:4" x14ac:dyDescent="0.3">
      <c r="A29" s="1">
        <v>5</v>
      </c>
      <c r="B29" s="1">
        <f>1/B6</f>
        <v>1.3986013986013986E-2</v>
      </c>
    </row>
    <row r="30" spans="1:4" x14ac:dyDescent="0.3">
      <c r="A30" s="1">
        <v>10</v>
      </c>
      <c r="B30" s="1">
        <f t="shared" ref="B30:B36" si="3">1/B7</f>
        <v>1.3245033112582781E-2</v>
      </c>
    </row>
    <row r="31" spans="1:4" x14ac:dyDescent="0.3">
      <c r="A31" s="1">
        <v>15</v>
      </c>
      <c r="B31" s="1">
        <f t="shared" si="3"/>
        <v>1.2970168612191959E-2</v>
      </c>
    </row>
    <row r="32" spans="1:4" x14ac:dyDescent="0.3">
      <c r="A32" s="1">
        <v>20</v>
      </c>
      <c r="B32" s="1">
        <f t="shared" si="3"/>
        <v>1.282051282051282E-2</v>
      </c>
    </row>
    <row r="33" spans="1:5" x14ac:dyDescent="0.3">
      <c r="A33" s="1">
        <v>25</v>
      </c>
      <c r="B33" s="1">
        <f t="shared" si="3"/>
        <v>1.278772378516624E-2</v>
      </c>
    </row>
    <row r="34" spans="1:5" x14ac:dyDescent="0.3">
      <c r="A34" s="1">
        <v>30</v>
      </c>
      <c r="B34" s="1">
        <f t="shared" si="3"/>
        <v>1.277139208173691E-2</v>
      </c>
    </row>
    <row r="35" spans="1:5" x14ac:dyDescent="0.3">
      <c r="A35" s="1">
        <v>35</v>
      </c>
      <c r="B35" s="1">
        <f t="shared" si="3"/>
        <v>1.2755102040816325E-2</v>
      </c>
    </row>
    <row r="36" spans="1:5" x14ac:dyDescent="0.3">
      <c r="A36" s="1">
        <v>60</v>
      </c>
      <c r="B36" s="1">
        <f t="shared" si="3"/>
        <v>1.2738853503184714E-2</v>
      </c>
    </row>
    <row r="38" spans="1:5" x14ac:dyDescent="0.3">
      <c r="A38" s="1" t="s">
        <v>16</v>
      </c>
      <c r="B38" s="1" t="s">
        <v>17</v>
      </c>
      <c r="C38" s="3" t="s">
        <v>18</v>
      </c>
      <c r="D38" s="3" t="s">
        <v>19</v>
      </c>
      <c r="E38" s="3" t="s">
        <v>20</v>
      </c>
    </row>
    <row r="39" spans="1:5" x14ac:dyDescent="0.3">
      <c r="A39" s="1">
        <v>5</v>
      </c>
      <c r="B39" s="1">
        <f>LN(B6)</f>
        <v>4.2696974496999616</v>
      </c>
      <c r="C39" s="1">
        <f>A39*B39</f>
        <v>21.348487248499808</v>
      </c>
      <c r="D39" s="1">
        <f>A39*A39</f>
        <v>25</v>
      </c>
      <c r="E39" s="1">
        <f>B39*B39</f>
        <v>18.230316311974356</v>
      </c>
    </row>
    <row r="40" spans="1:5" x14ac:dyDescent="0.3">
      <c r="A40" s="1">
        <v>10</v>
      </c>
      <c r="B40" s="1">
        <f t="shared" ref="B40:B46" si="4">LN(B7)</f>
        <v>4.3241326562549789</v>
      </c>
      <c r="C40" s="1">
        <f t="shared" ref="C40:C46" si="5">A40*B40</f>
        <v>43.241326562549787</v>
      </c>
      <c r="D40" s="1">
        <f t="shared" ref="D40:D45" si="6">A40*A40</f>
        <v>100</v>
      </c>
      <c r="E40" s="1">
        <f t="shared" ref="E40:E46" si="7">B40*B40</f>
        <v>18.69812322889074</v>
      </c>
    </row>
    <row r="41" spans="1:5" x14ac:dyDescent="0.3">
      <c r="A41" s="1">
        <v>15</v>
      </c>
      <c r="B41" s="1">
        <f t="shared" si="4"/>
        <v>4.3451032805692833</v>
      </c>
      <c r="C41" s="1">
        <f t="shared" si="5"/>
        <v>65.176549208539257</v>
      </c>
      <c r="D41" s="1">
        <f t="shared" si="6"/>
        <v>225</v>
      </c>
      <c r="E41" s="1">
        <f t="shared" si="7"/>
        <v>18.879922518813949</v>
      </c>
    </row>
    <row r="42" spans="1:5" x14ac:dyDescent="0.3">
      <c r="A42" s="1">
        <v>20</v>
      </c>
      <c r="B42" s="1">
        <f t="shared" si="4"/>
        <v>4.3567088266895917</v>
      </c>
      <c r="C42" s="1">
        <f t="shared" si="5"/>
        <v>87.13417653379183</v>
      </c>
      <c r="D42" s="1">
        <f t="shared" si="6"/>
        <v>400</v>
      </c>
      <c r="E42" s="1">
        <f t="shared" si="7"/>
        <v>18.980911800554999</v>
      </c>
    </row>
    <row r="43" spans="1:5" x14ac:dyDescent="0.3">
      <c r="A43" s="1">
        <v>25</v>
      </c>
      <c r="B43" s="1">
        <f t="shared" si="4"/>
        <v>4.3592696475512653</v>
      </c>
      <c r="C43" s="1">
        <f t="shared" si="5"/>
        <v>108.98174118878163</v>
      </c>
      <c r="D43" s="1">
        <f t="shared" si="6"/>
        <v>625</v>
      </c>
      <c r="E43" s="1">
        <f t="shared" si="7"/>
        <v>19.003231860061732</v>
      </c>
    </row>
    <row r="44" spans="1:5" x14ac:dyDescent="0.3">
      <c r="A44" s="1">
        <v>30</v>
      </c>
      <c r="B44" s="1">
        <f t="shared" si="4"/>
        <v>4.3605476029967578</v>
      </c>
      <c r="C44" s="1">
        <f t="shared" si="5"/>
        <v>130.81642808990273</v>
      </c>
      <c r="D44" s="1">
        <f t="shared" si="6"/>
        <v>900</v>
      </c>
      <c r="E44" s="1">
        <f t="shared" si="7"/>
        <v>19.014375398000769</v>
      </c>
    </row>
    <row r="45" spans="1:5" x14ac:dyDescent="0.3">
      <c r="A45" s="1">
        <v>35</v>
      </c>
      <c r="B45" s="1">
        <f t="shared" si="4"/>
        <v>4.3618239273563626</v>
      </c>
      <c r="C45" s="1">
        <f t="shared" si="5"/>
        <v>152.66383745747268</v>
      </c>
      <c r="D45" s="1">
        <f t="shared" si="6"/>
        <v>1225</v>
      </c>
      <c r="E45" s="1">
        <f t="shared" si="7"/>
        <v>19.025507973258485</v>
      </c>
    </row>
    <row r="46" spans="1:5" x14ac:dyDescent="0.3">
      <c r="A46" s="1">
        <v>60</v>
      </c>
      <c r="B46" s="1">
        <f t="shared" si="4"/>
        <v>4.3630986247883632</v>
      </c>
      <c r="C46" s="1">
        <f t="shared" si="5"/>
        <v>261.78591748730179</v>
      </c>
      <c r="D46" s="1">
        <f>A46*A46</f>
        <v>3600</v>
      </c>
      <c r="E46" s="1">
        <f t="shared" si="7"/>
        <v>19.036629609630108</v>
      </c>
    </row>
    <row r="47" spans="1:5" x14ac:dyDescent="0.3">
      <c r="A47" s="5">
        <f>SUM(A39:A46)</f>
        <v>200</v>
      </c>
      <c r="B47" s="5">
        <f>SUM(B39:B46)</f>
        <v>34.740382015906562</v>
      </c>
      <c r="C47" s="5">
        <f>SUM(C39:C46)</f>
        <v>871.14846377683944</v>
      </c>
      <c r="D47" s="5">
        <f>SUM(D39:D46)</f>
        <v>7100</v>
      </c>
      <c r="E47" s="5">
        <f>SUM(E39:E46)</f>
        <v>150.86901870118513</v>
      </c>
    </row>
    <row r="48" spans="1:5" x14ac:dyDescent="0.3">
      <c r="A48" s="11" t="s">
        <v>8</v>
      </c>
      <c r="B48" s="11">
        <v>8</v>
      </c>
    </row>
    <row r="50" spans="1:7" x14ac:dyDescent="0.3">
      <c r="A50" s="10" t="s">
        <v>21</v>
      </c>
    </row>
    <row r="51" spans="1:7" x14ac:dyDescent="0.3">
      <c r="A51" s="5">
        <v>8</v>
      </c>
      <c r="B51" s="5">
        <v>200</v>
      </c>
      <c r="D51" s="5">
        <v>34.740380000000002</v>
      </c>
    </row>
    <row r="52" spans="1:7" x14ac:dyDescent="0.3">
      <c r="A52" s="5">
        <v>200</v>
      </c>
      <c r="B52" s="5">
        <v>7100</v>
      </c>
      <c r="D52" s="5">
        <v>871.14850000000001</v>
      </c>
    </row>
    <row r="54" spans="1:7" x14ac:dyDescent="0.3">
      <c r="A54">
        <f t="array" ref="A54:B55">MINVERSE(A51:B52)</f>
        <v>0.42261904761904762</v>
      </c>
      <c r="B54">
        <v>-1.1904761904761904E-2</v>
      </c>
      <c r="D54" s="3" t="s">
        <v>13</v>
      </c>
      <c r="E54" s="3">
        <f t="array" ref="E54:E55">MMULT(A54:B55,D51:D52)</f>
        <v>4.3111308333333351</v>
      </c>
      <c r="F54" s="12" t="s">
        <v>22</v>
      </c>
      <c r="G54" s="12">
        <f>EXP(E54)</f>
        <v>74.52471634118946</v>
      </c>
    </row>
    <row r="55" spans="1:7" x14ac:dyDescent="0.3">
      <c r="A55">
        <v>-1.1904761904761904E-2</v>
      </c>
      <c r="B55">
        <v>4.7619047619047619E-4</v>
      </c>
      <c r="D55" s="3" t="s">
        <v>14</v>
      </c>
      <c r="E55" s="3">
        <v>1.2566666666666282E-3</v>
      </c>
      <c r="F55" s="12" t="s">
        <v>23</v>
      </c>
      <c r="G55" s="12">
        <f>E55</f>
        <v>1.2566666666666282E-3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2022-12-01T20:32:37Z</dcterms:modified>
</cp:coreProperties>
</file>