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B4" i="3"/>
  <c r="D3" i="3"/>
  <c r="B3" i="3"/>
  <c r="L4" i="3"/>
  <c r="M4" i="3"/>
  <c r="M3" i="3"/>
  <c r="M2" i="3"/>
  <c r="L3" i="3"/>
  <c r="L2" i="3"/>
  <c r="K3" i="3"/>
  <c r="K2" i="3"/>
  <c r="J3" i="3"/>
  <c r="J2" i="3"/>
  <c r="B5" i="1" l="1"/>
  <c r="D5" i="1"/>
  <c r="H4" i="1"/>
  <c r="F4" i="1"/>
  <c r="D4" i="1"/>
  <c r="B4" i="1"/>
  <c r="C3" i="1"/>
  <c r="D3" i="1"/>
  <c r="E3" i="1"/>
  <c r="F3" i="1"/>
  <c r="G3" i="1"/>
  <c r="B3" i="1"/>
  <c r="D4" i="2" l="1"/>
  <c r="B4" i="2"/>
  <c r="B6" i="2"/>
  <c r="B5" i="2"/>
</calcChain>
</file>

<file path=xl/sharedStrings.xml><?xml version="1.0" encoding="utf-8"?>
<sst xmlns="http://schemas.openxmlformats.org/spreadsheetml/2006/main" count="64" uniqueCount="42">
  <si>
    <t>Тип</t>
  </si>
  <si>
    <t>А</t>
  </si>
  <si>
    <t>В</t>
  </si>
  <si>
    <t>y</t>
  </si>
  <si>
    <t>s2</t>
  </si>
  <si>
    <t>n</t>
  </si>
  <si>
    <t>Fрасч=</t>
  </si>
  <si>
    <t>f1=</t>
  </si>
  <si>
    <t>f2=</t>
  </si>
  <si>
    <t>Fтабл=</t>
  </si>
  <si>
    <t>Контролер В</t>
  </si>
  <si>
    <t>Контролер Б</t>
  </si>
  <si>
    <t>∆xi = x1i - x2i</t>
  </si>
  <si>
    <t>a =</t>
  </si>
  <si>
    <t>n=</t>
  </si>
  <si>
    <t>f =</t>
  </si>
  <si>
    <t>s2 =</t>
  </si>
  <si>
    <t>x-mean =</t>
  </si>
  <si>
    <t>tрасч =</t>
  </si>
  <si>
    <t>tтабл 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</si>
  <si>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</si>
  <si>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</si>
  <si>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</si>
  <si>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</si>
  <si>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</si>
  <si>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</si>
  <si>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</si>
  <si>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</si>
  <si>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</si>
  <si>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</si>
  <si>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</si>
  <si>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</si>
  <si>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x-mean</t>
  </si>
  <si>
    <t>f</t>
  </si>
  <si>
    <t>Fрасч =</t>
  </si>
  <si>
    <t>Fтабл =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</si>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</sst>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Fill="1" applyBorder="1"/>
    <xf numFmtId="0" fontId="0" fillId="6" borderId="2" xfId="0" applyFont="1" applyFill="1" applyBorder="1"/>
    <xf numFmtId="0" fontId="0" fillId="3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1" fillId="0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5</xdr:row>
      <xdr:rowOff>160019</xdr:rowOff>
    </xdr:from>
    <xdr:to>
      <xdr:col>7</xdr:col>
      <xdr:colOff>289560</xdr:colOff>
      <xdr:row>9</xdr:row>
      <xdr:rowOff>45056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7080" y="1074419"/>
          <a:ext cx="2392680" cy="624177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5</xdr:row>
      <xdr:rowOff>15240</xdr:rowOff>
    </xdr:from>
    <xdr:to>
      <xdr:col>18</xdr:col>
      <xdr:colOff>578053</xdr:colOff>
      <xdr:row>26</xdr:row>
      <xdr:rowOff>182458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7440" y="929640"/>
          <a:ext cx="6506413" cy="4022938"/>
        </a:xfrm>
        <a:prstGeom prst="rect">
          <a:avLst/>
        </a:prstGeom>
      </xdr:spPr>
    </xdr:pic>
    <xdr:clientData/>
  </xdr:twoCellAnchor>
  <xdr:twoCellAnchor editAs="oneCell">
    <xdr:from>
      <xdr:col>7</xdr:col>
      <xdr:colOff>298228</xdr:colOff>
      <xdr:row>28</xdr:row>
      <xdr:rowOff>129540</xdr:rowOff>
    </xdr:from>
    <xdr:to>
      <xdr:col>19</xdr:col>
      <xdr:colOff>90411</xdr:colOff>
      <xdr:row>36</xdr:row>
      <xdr:rowOff>114300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8428" y="5265420"/>
          <a:ext cx="7107383" cy="144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396240</xdr:colOff>
      <xdr:row>1</xdr:row>
      <xdr:rowOff>175260</xdr:rowOff>
    </xdr:from>
    <xdr:to>
      <xdr:col>9</xdr:col>
      <xdr:colOff>424430</xdr:colOff>
      <xdr:row>6</xdr:row>
      <xdr:rowOff>32289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640" y="358140"/>
          <a:ext cx="3076190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8</xdr:row>
      <xdr:rowOff>22860</xdr:rowOff>
    </xdr:from>
    <xdr:to>
      <xdr:col>10</xdr:col>
      <xdr:colOff>509526</xdr:colOff>
      <xdr:row>14</xdr:row>
      <xdr:rowOff>175517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85900"/>
          <a:ext cx="6376926" cy="12499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53340</xdr:rowOff>
    </xdr:from>
    <xdr:to>
      <xdr:col>11</xdr:col>
      <xdr:colOff>60960</xdr:colOff>
      <xdr:row>23</xdr:row>
      <xdr:rowOff>17786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79420"/>
          <a:ext cx="6766560" cy="1244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23</xdr:row>
      <xdr:rowOff>30480</xdr:rowOff>
    </xdr:from>
    <xdr:to>
      <xdr:col>9</xdr:col>
      <xdr:colOff>449581</xdr:colOff>
      <xdr:row>28</xdr:row>
      <xdr:rowOff>31733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1" y="4259580"/>
          <a:ext cx="6484620" cy="915653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327661</xdr:colOff>
      <xdr:row>30</xdr:row>
      <xdr:rowOff>60960</xdr:rowOff>
    </xdr:from>
    <xdr:to>
      <xdr:col>9</xdr:col>
      <xdr:colOff>472441</xdr:colOff>
      <xdr:row>44</xdr:row>
      <xdr:rowOff>27742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1" y="5570220"/>
          <a:ext cx="6469380" cy="252710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342901</xdr:colOff>
      <xdr:row>46</xdr:row>
      <xdr:rowOff>7620</xdr:rowOff>
    </xdr:from>
    <xdr:to>
      <xdr:col>9</xdr:col>
      <xdr:colOff>510541</xdr:colOff>
      <xdr:row>53</xdr:row>
      <xdr:rowOff>109779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1" y="8442960"/>
          <a:ext cx="6492240" cy="1382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I31" sqref="I31"/>
    </sheetView>
  </sheetViews>
  <sheetFormatPr defaultRowHeight="14.4" x14ac:dyDescent="0.3"/>
  <cols>
    <col min="1" max="1" width="14.44140625" customWidth="1"/>
    <col min="2" max="2" width="13.77734375" customWidth="1"/>
    <col min="3" max="3" width="15.109375" customWidth="1"/>
  </cols>
  <sheetData>
    <row r="1" spans="1:11" x14ac:dyDescent="0.3">
      <c r="A1" s="1" t="s">
        <v>11</v>
      </c>
      <c r="B1" s="2">
        <v>14</v>
      </c>
      <c r="C1" s="2">
        <v>14</v>
      </c>
      <c r="D1" s="2">
        <v>16</v>
      </c>
      <c r="E1" s="2">
        <v>15</v>
      </c>
      <c r="F1" s="2">
        <v>14</v>
      </c>
      <c r="G1" s="2">
        <v>16</v>
      </c>
      <c r="J1" s="2" t="s">
        <v>13</v>
      </c>
      <c r="K1" s="2">
        <v>0.05</v>
      </c>
    </row>
    <row r="2" spans="1:11" x14ac:dyDescent="0.3">
      <c r="A2" s="1" t="s">
        <v>10</v>
      </c>
      <c r="B2" s="2">
        <v>11</v>
      </c>
      <c r="C2" s="2">
        <v>14</v>
      </c>
      <c r="D2" s="2">
        <v>11</v>
      </c>
      <c r="E2" s="2">
        <v>13</v>
      </c>
      <c r="F2" s="2">
        <v>14</v>
      </c>
      <c r="G2" s="2">
        <v>11</v>
      </c>
    </row>
    <row r="3" spans="1:11" x14ac:dyDescent="0.3">
      <c r="A3" s="6" t="s">
        <v>12</v>
      </c>
      <c r="B3" s="7">
        <f>B1-B2</f>
        <v>3</v>
      </c>
      <c r="C3" s="7">
        <f t="shared" ref="C3:G3" si="0">C1-C2</f>
        <v>0</v>
      </c>
      <c r="D3" s="7">
        <f t="shared" si="0"/>
        <v>5</v>
      </c>
      <c r="E3" s="7">
        <f t="shared" si="0"/>
        <v>2</v>
      </c>
      <c r="F3" s="7">
        <f t="shared" si="0"/>
        <v>0</v>
      </c>
      <c r="G3" s="7">
        <f t="shared" si="0"/>
        <v>5</v>
      </c>
    </row>
    <row r="4" spans="1:11" x14ac:dyDescent="0.3">
      <c r="A4" s="8" t="s">
        <v>14</v>
      </c>
      <c r="B4" s="9">
        <f>COUNT(B1:K1)</f>
        <v>7</v>
      </c>
      <c r="C4" s="10" t="s">
        <v>17</v>
      </c>
      <c r="D4" s="10">
        <f>AVERAGE(B3:G3)</f>
        <v>2.5</v>
      </c>
      <c r="E4" s="8" t="s">
        <v>16</v>
      </c>
      <c r="F4" s="10">
        <f>_xlfn.VAR.S(B3:G3)</f>
        <v>5.0999999999999996</v>
      </c>
      <c r="G4" s="8" t="s">
        <v>15</v>
      </c>
      <c r="H4" s="9">
        <f>B4-1</f>
        <v>6</v>
      </c>
    </row>
    <row r="5" spans="1:11" x14ac:dyDescent="0.3">
      <c r="A5" s="11" t="s">
        <v>18</v>
      </c>
      <c r="B5" s="12">
        <f>ABS(D4)/SQRT(F4/B4)</f>
        <v>2.9288959306450306</v>
      </c>
      <c r="C5" s="11" t="s">
        <v>19</v>
      </c>
      <c r="D5" s="12">
        <f>_xlfn.T.INV.2T(K1,H4)</f>
        <v>2.4469118511449697</v>
      </c>
    </row>
    <row r="8" spans="1:11" x14ac:dyDescent="0.3">
      <c r="A8" t="s">
        <v>20</v>
      </c>
    </row>
    <row r="9" spans="1:11" ht="15" thickBot="1" x14ac:dyDescent="0.35"/>
    <row r="10" spans="1:11" x14ac:dyDescent="0.3">
      <c r="A10" s="15"/>
      <c r="B10" s="15" t="s">
        <v>11</v>
      </c>
      <c r="C10" s="15" t="s">
        <v>10</v>
      </c>
    </row>
    <row r="11" spans="1:11" x14ac:dyDescent="0.3">
      <c r="A11" s="13" t="s">
        <v>21</v>
      </c>
      <c r="B11" s="13">
        <v>14.833333333333334</v>
      </c>
      <c r="C11" s="13">
        <v>12.333333333333334</v>
      </c>
    </row>
    <row r="12" spans="1:11" x14ac:dyDescent="0.3">
      <c r="A12" s="13" t="s">
        <v>22</v>
      </c>
      <c r="B12" s="13">
        <v>0.96666666666666679</v>
      </c>
      <c r="C12" s="13">
        <v>2.2666666666666742</v>
      </c>
    </row>
    <row r="13" spans="1:11" x14ac:dyDescent="0.3">
      <c r="A13" s="13" t="s">
        <v>23</v>
      </c>
      <c r="B13" s="13">
        <v>6</v>
      </c>
      <c r="C13" s="13">
        <v>6</v>
      </c>
    </row>
    <row r="14" spans="1:11" x14ac:dyDescent="0.3">
      <c r="A14" s="13" t="s">
        <v>24</v>
      </c>
      <c r="B14" s="13">
        <v>-0.63052828875546285</v>
      </c>
      <c r="C14" s="13"/>
    </row>
    <row r="15" spans="1:11" x14ac:dyDescent="0.3">
      <c r="A15" s="13" t="s">
        <v>25</v>
      </c>
      <c r="B15" s="13">
        <v>0</v>
      </c>
      <c r="C15" s="13"/>
    </row>
    <row r="16" spans="1:11" x14ac:dyDescent="0.3">
      <c r="A16" s="13" t="s">
        <v>26</v>
      </c>
      <c r="B16" s="13">
        <v>5</v>
      </c>
      <c r="C16" s="13"/>
    </row>
    <row r="17" spans="1:3" x14ac:dyDescent="0.3">
      <c r="A17" s="13" t="s">
        <v>27</v>
      </c>
      <c r="B17" s="13">
        <v>2.7116307227332022</v>
      </c>
      <c r="C17" s="13"/>
    </row>
    <row r="18" spans="1:3" x14ac:dyDescent="0.3">
      <c r="A18" s="13" t="s">
        <v>28</v>
      </c>
      <c r="B18" s="13">
        <v>2.1096998352762224E-2</v>
      </c>
      <c r="C18" s="13"/>
    </row>
    <row r="19" spans="1:3" x14ac:dyDescent="0.3">
      <c r="A19" s="13" t="s">
        <v>29</v>
      </c>
      <c r="B19" s="13">
        <v>2.0150483733330233</v>
      </c>
      <c r="C19" s="13"/>
    </row>
    <row r="20" spans="1:3" x14ac:dyDescent="0.3">
      <c r="A20" s="13" t="s">
        <v>30</v>
      </c>
      <c r="B20" s="13">
        <v>4.2193996705524449E-2</v>
      </c>
      <c r="C20" s="13"/>
    </row>
    <row r="21" spans="1:3" ht="15" thickBot="1" x14ac:dyDescent="0.35">
      <c r="A21" s="14" t="s">
        <v>31</v>
      </c>
      <c r="B21" s="14">
        <v>2.570581835636315</v>
      </c>
      <c r="C21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8" sqref="B18"/>
    </sheetView>
  </sheetViews>
  <sheetFormatPr defaultRowHeight="14.4" x14ac:dyDescent="0.3"/>
  <sheetData>
    <row r="1" spans="1:4" x14ac:dyDescent="0.3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3">
      <c r="A2" s="1" t="s">
        <v>1</v>
      </c>
      <c r="B2" s="2">
        <v>75.5</v>
      </c>
      <c r="C2" s="2">
        <v>83.17</v>
      </c>
      <c r="D2" s="2">
        <v>15</v>
      </c>
    </row>
    <row r="3" spans="1:4" x14ac:dyDescent="0.3">
      <c r="A3" s="1" t="s">
        <v>2</v>
      </c>
      <c r="B3" s="2">
        <v>89.3</v>
      </c>
      <c r="C3" s="2">
        <v>128.19999999999999</v>
      </c>
      <c r="D3" s="2">
        <v>20</v>
      </c>
    </row>
    <row r="4" spans="1:4" x14ac:dyDescent="0.3">
      <c r="A4" s="3" t="s">
        <v>6</v>
      </c>
      <c r="B4" s="3">
        <f>ROUND(C3/C2,2)</f>
        <v>1.54</v>
      </c>
      <c r="C4" s="3" t="s">
        <v>9</v>
      </c>
      <c r="D4" s="3">
        <f>ROUND(_xlfn.F.INV.RT(0.05,B5,B6),2)</f>
        <v>2.2599999999999998</v>
      </c>
    </row>
    <row r="5" spans="1:4" x14ac:dyDescent="0.3">
      <c r="A5" s="3" t="s">
        <v>7</v>
      </c>
      <c r="B5" s="3">
        <f>D2-1</f>
        <v>14</v>
      </c>
    </row>
    <row r="6" spans="1:4" x14ac:dyDescent="0.3">
      <c r="A6" s="3" t="s">
        <v>8</v>
      </c>
      <c r="B6" s="3">
        <f>D3-1</f>
        <v>19</v>
      </c>
    </row>
    <row r="7" spans="1:4" x14ac:dyDescent="0.3">
      <c r="A7" s="5"/>
      <c r="B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29" sqref="M29"/>
    </sheetView>
  </sheetViews>
  <sheetFormatPr defaultRowHeight="14.4" x14ac:dyDescent="0.3"/>
  <cols>
    <col min="2" max="2" width="12.77734375" customWidth="1"/>
    <col min="3" max="3" width="13.109375" customWidth="1"/>
    <col min="9" max="9" width="13" customWidth="1"/>
    <col min="10" max="10" width="15" customWidth="1"/>
  </cols>
  <sheetData>
    <row r="1" spans="1:13" x14ac:dyDescent="0.3">
      <c r="A1" s="1" t="s">
        <v>1</v>
      </c>
      <c r="B1" s="2">
        <v>1.38</v>
      </c>
      <c r="C1" s="2">
        <v>9.69</v>
      </c>
      <c r="D1" s="2">
        <v>0.39</v>
      </c>
      <c r="E1" s="2">
        <v>1.42</v>
      </c>
      <c r="F1" s="2">
        <v>0.95</v>
      </c>
      <c r="G1" s="2">
        <v>5.94</v>
      </c>
      <c r="H1" s="2">
        <v>0.59</v>
      </c>
      <c r="J1" s="1" t="s">
        <v>5</v>
      </c>
      <c r="K1" s="1" t="s">
        <v>32</v>
      </c>
      <c r="L1" s="1" t="s">
        <v>4</v>
      </c>
      <c r="M1" s="1" t="s">
        <v>33</v>
      </c>
    </row>
    <row r="2" spans="1:13" x14ac:dyDescent="0.3">
      <c r="A2" s="1" t="s">
        <v>2</v>
      </c>
      <c r="B2" s="2">
        <v>1.42</v>
      </c>
      <c r="C2" s="2">
        <v>10.37</v>
      </c>
      <c r="D2" s="2">
        <v>0.39</v>
      </c>
      <c r="E2" s="2">
        <v>1.46</v>
      </c>
      <c r="F2" s="2">
        <v>0.93</v>
      </c>
      <c r="G2" s="2">
        <v>6.15</v>
      </c>
      <c r="H2" s="2">
        <v>0.61</v>
      </c>
      <c r="J2" s="2">
        <f>COUNT(B1:H1)</f>
        <v>7</v>
      </c>
      <c r="K2" s="2">
        <f>AVERAGE(B1:H1)</f>
        <v>2.9085714285714284</v>
      </c>
      <c r="L2" s="2">
        <f>_xlfn.VAR.S(B1:H1)</f>
        <v>12.547447619047619</v>
      </c>
      <c r="M2" s="2">
        <f>J2-1</f>
        <v>6</v>
      </c>
    </row>
    <row r="3" spans="1:13" x14ac:dyDescent="0.3">
      <c r="A3" s="8" t="s">
        <v>34</v>
      </c>
      <c r="B3" s="9">
        <f>L2/L3</f>
        <v>0.87641279839602604</v>
      </c>
      <c r="C3" s="8" t="s">
        <v>35</v>
      </c>
      <c r="D3" s="9">
        <f>_xlfn.F.INV.RT(0.05/2,M2,M3)</f>
        <v>5.819756578960777</v>
      </c>
      <c r="J3" s="2">
        <f>COUNT(B2:H2)</f>
        <v>7</v>
      </c>
      <c r="K3" s="2">
        <f>AVERAGE(B2:H2)</f>
        <v>3.0471428571428567</v>
      </c>
      <c r="L3" s="2">
        <f>_xlfn.VAR.S(B2:H2)</f>
        <v>14.316823809523813</v>
      </c>
      <c r="M3" s="2">
        <f>J3-1</f>
        <v>6</v>
      </c>
    </row>
    <row r="4" spans="1:13" x14ac:dyDescent="0.3">
      <c r="A4" s="8" t="s">
        <v>18</v>
      </c>
      <c r="B4" s="9">
        <f>(K2-K3)/SQRT(L4*(1/J2+1/J3))</f>
        <v>-7.0735134044024317E-2</v>
      </c>
      <c r="C4" s="4" t="s">
        <v>19</v>
      </c>
      <c r="D4" s="4">
        <f>_xlfn.T.INV.2T(0.05*2,M4)</f>
        <v>1.7822875556493194</v>
      </c>
      <c r="J4" s="2"/>
      <c r="K4" s="2"/>
      <c r="L4" s="2">
        <f>(M2*L2+M3*L3)/M4</f>
        <v>13.432135714285716</v>
      </c>
      <c r="M4" s="2">
        <f>SUM(M2:M3)</f>
        <v>12</v>
      </c>
    </row>
    <row r="8" spans="1:13" x14ac:dyDescent="0.3">
      <c r="A8" t="s">
        <v>36</v>
      </c>
      <c r="H8" t="s">
        <v>40</v>
      </c>
    </row>
    <row r="9" spans="1:13" ht="15" thickBot="1" x14ac:dyDescent="0.35"/>
    <row r="10" spans="1:13" x14ac:dyDescent="0.3">
      <c r="A10" s="15"/>
      <c r="B10" s="15">
        <v>1.38</v>
      </c>
      <c r="C10" s="15">
        <v>1.42</v>
      </c>
      <c r="H10" s="15"/>
      <c r="I10" s="15">
        <v>1.38</v>
      </c>
      <c r="J10" s="15">
        <v>1.42</v>
      </c>
    </row>
    <row r="11" spans="1:13" x14ac:dyDescent="0.3">
      <c r="A11" s="13" t="s">
        <v>21</v>
      </c>
      <c r="B11" s="13">
        <v>3.1633333333333336</v>
      </c>
      <c r="C11" s="13">
        <v>3.3183333333333329</v>
      </c>
      <c r="H11" s="13" t="s">
        <v>21</v>
      </c>
      <c r="I11" s="13">
        <v>3.1633333333333336</v>
      </c>
      <c r="J11" s="13">
        <v>3.3183333333333329</v>
      </c>
    </row>
    <row r="12" spans="1:13" x14ac:dyDescent="0.3">
      <c r="A12" s="13" t="s">
        <v>22</v>
      </c>
      <c r="B12" s="13">
        <v>14.511746666666664</v>
      </c>
      <c r="C12" s="13">
        <v>16.562416666666671</v>
      </c>
      <c r="H12" s="13" t="s">
        <v>22</v>
      </c>
      <c r="I12" s="13">
        <v>14.511746666666664</v>
      </c>
      <c r="J12" s="13">
        <v>16.562416666666671</v>
      </c>
    </row>
    <row r="13" spans="1:13" x14ac:dyDescent="0.3">
      <c r="A13" s="13" t="s">
        <v>23</v>
      </c>
      <c r="B13" s="13">
        <v>6</v>
      </c>
      <c r="C13" s="13">
        <v>6</v>
      </c>
      <c r="H13" s="13" t="s">
        <v>23</v>
      </c>
      <c r="I13" s="13">
        <v>6</v>
      </c>
      <c r="J13" s="13">
        <v>6</v>
      </c>
    </row>
    <row r="14" spans="1:13" x14ac:dyDescent="0.3">
      <c r="A14" s="13" t="s">
        <v>26</v>
      </c>
      <c r="B14" s="13">
        <v>5</v>
      </c>
      <c r="C14" s="13">
        <v>5</v>
      </c>
      <c r="H14" s="13" t="s">
        <v>41</v>
      </c>
      <c r="I14" s="13">
        <v>15.537081666666669</v>
      </c>
      <c r="J14" s="13"/>
    </row>
    <row r="15" spans="1:13" x14ac:dyDescent="0.3">
      <c r="A15" s="13" t="s">
        <v>37</v>
      </c>
      <c r="B15" s="13">
        <v>0.87618533929730424</v>
      </c>
      <c r="C15" s="13"/>
      <c r="H15" s="13" t="s">
        <v>25</v>
      </c>
      <c r="I15" s="13">
        <v>0</v>
      </c>
      <c r="J15" s="13"/>
    </row>
    <row r="16" spans="1:13" x14ac:dyDescent="0.3">
      <c r="A16" s="13" t="s">
        <v>38</v>
      </c>
      <c r="B16" s="13">
        <v>0.44410549740804273</v>
      </c>
      <c r="C16" s="13"/>
      <c r="H16" s="13" t="s">
        <v>26</v>
      </c>
      <c r="I16" s="13">
        <v>10</v>
      </c>
      <c r="J16" s="13"/>
    </row>
    <row r="17" spans="1:10" ht="15" thickBot="1" x14ac:dyDescent="0.35">
      <c r="A17" s="14" t="s">
        <v>39</v>
      </c>
      <c r="B17" s="14">
        <v>0.13993095022986143</v>
      </c>
      <c r="C17" s="14"/>
      <c r="H17" s="13" t="s">
        <v>27</v>
      </c>
      <c r="I17" s="13">
        <v>-6.8109485758980973E-2</v>
      </c>
      <c r="J17" s="13"/>
    </row>
    <row r="18" spans="1:10" x14ac:dyDescent="0.3">
      <c r="H18" s="13" t="s">
        <v>28</v>
      </c>
      <c r="I18" s="13">
        <v>0.47352054670149663</v>
      </c>
      <c r="J18" s="13"/>
    </row>
    <row r="19" spans="1:10" x14ac:dyDescent="0.3">
      <c r="H19" s="13" t="s">
        <v>29</v>
      </c>
      <c r="I19" s="13">
        <v>1.812461122811676</v>
      </c>
      <c r="J19" s="13"/>
    </row>
    <row r="20" spans="1:10" x14ac:dyDescent="0.3">
      <c r="H20" s="13" t="s">
        <v>30</v>
      </c>
      <c r="I20" s="13">
        <v>0.94704109340299325</v>
      </c>
      <c r="J20" s="13"/>
    </row>
    <row r="21" spans="1:10" ht="15" thickBot="1" x14ac:dyDescent="0.35">
      <c r="H21" s="14" t="s">
        <v>31</v>
      </c>
      <c r="I21" s="14">
        <v>2.2281388519862744</v>
      </c>
      <c r="J2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2022-12-22T22:16:44Z</dcterms:modified>
</cp:coreProperties>
</file>