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96d7dfb825d323f4/Share/Testing_Release_v3/"/>
    </mc:Choice>
  </mc:AlternateContent>
  <xr:revisionPtr revIDLastSave="1016" documentId="11_C32694B97DDB72C8CDB2B01609A52BBFF7FAF0C2" xr6:coauthVersionLast="45" xr6:coauthVersionMax="45" xr10:uidLastSave="{221419F7-1243-48F3-94EC-B85EBC1FC4D1}"/>
  <bookViews>
    <workbookView xWindow="810" yWindow="-120" windowWidth="23310" windowHeight="13740" tabRatio="500" xr2:uid="{00000000-000D-0000-FFFF-FFFF00000000}"/>
  </bookViews>
  <sheets>
    <sheet name="Test Summary Report" sheetId="1" r:id="rId1"/>
    <sheet name="Defect Severity Distribution" sheetId="2" r:id="rId2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2" l="1"/>
  <c r="D53" i="2"/>
  <c r="E59" i="1"/>
  <c r="F31" i="1"/>
  <c r="F59" i="1"/>
  <c r="F60" i="1"/>
  <c r="E53" i="2"/>
  <c r="E54" i="2"/>
  <c r="D43" i="1"/>
  <c r="E34" i="2"/>
  <c r="F40" i="1"/>
  <c r="D59" i="1"/>
  <c r="F39" i="1"/>
  <c r="F38" i="1"/>
  <c r="D38" i="1"/>
  <c r="E33" i="2"/>
  <c r="E32" i="2"/>
  <c r="E51" i="2"/>
  <c r="E36" i="2"/>
  <c r="F42" i="1"/>
  <c r="F14" i="1"/>
  <c r="E14" i="1"/>
  <c r="F12" i="1"/>
  <c r="E12" i="1"/>
  <c r="D58" i="1"/>
  <c r="D30" i="1"/>
  <c r="E31" i="1"/>
  <c r="D31" i="1"/>
  <c r="F57" i="1"/>
  <c r="E57" i="1"/>
  <c r="F25" i="1"/>
  <c r="E25" i="1"/>
  <c r="D23" i="1"/>
  <c r="D24" i="1"/>
  <c r="D25" i="1"/>
  <c r="E34" i="1"/>
  <c r="E19" i="2"/>
  <c r="E6" i="2"/>
  <c r="E8" i="2"/>
  <c r="D13" i="1"/>
  <c r="H31" i="2"/>
  <c r="D45" i="1"/>
  <c r="D48" i="1"/>
  <c r="H6" i="2"/>
  <c r="J38" i="1"/>
  <c r="D12" i="1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0" i="2"/>
  <c r="H39" i="2"/>
  <c r="H38" i="2"/>
  <c r="H37" i="2"/>
  <c r="H36" i="2"/>
  <c r="H35" i="2"/>
  <c r="H34" i="2"/>
  <c r="H33" i="2"/>
  <c r="H32" i="2"/>
  <c r="H30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D72" i="1"/>
  <c r="J72" i="1"/>
  <c r="K72" i="1"/>
  <c r="D71" i="1"/>
  <c r="J71" i="1"/>
  <c r="K71" i="1"/>
  <c r="D70" i="1"/>
  <c r="J70" i="1"/>
  <c r="K70" i="1"/>
  <c r="D69" i="1"/>
  <c r="J69" i="1"/>
  <c r="K69" i="1"/>
  <c r="D68" i="1"/>
  <c r="J68" i="1"/>
  <c r="K68" i="1"/>
  <c r="D67" i="1"/>
  <c r="J67" i="1"/>
  <c r="K67" i="1"/>
  <c r="D66" i="1"/>
  <c r="J66" i="1"/>
  <c r="K66" i="1"/>
  <c r="D65" i="1"/>
  <c r="J65" i="1"/>
  <c r="K65" i="1"/>
  <c r="D64" i="1"/>
  <c r="J64" i="1"/>
  <c r="K64" i="1"/>
  <c r="D63" i="1"/>
  <c r="J63" i="1"/>
  <c r="K63" i="1"/>
  <c r="D62" i="1"/>
  <c r="J62" i="1"/>
  <c r="K62" i="1"/>
  <c r="D61" i="1"/>
  <c r="J61" i="1"/>
  <c r="K61" i="1"/>
  <c r="D60" i="1"/>
  <c r="J60" i="1"/>
  <c r="K60" i="1"/>
  <c r="J59" i="1"/>
  <c r="K59" i="1"/>
  <c r="J58" i="1"/>
  <c r="K58" i="1"/>
  <c r="D57" i="1"/>
  <c r="J57" i="1"/>
  <c r="K57" i="1"/>
  <c r="D56" i="1"/>
  <c r="J56" i="1"/>
  <c r="K56" i="1"/>
  <c r="D55" i="1"/>
  <c r="J55" i="1"/>
  <c r="K55" i="1"/>
  <c r="D54" i="1"/>
  <c r="J54" i="1"/>
  <c r="K54" i="1"/>
  <c r="D53" i="1"/>
  <c r="J53" i="1"/>
  <c r="K53" i="1"/>
  <c r="D52" i="1"/>
  <c r="J52" i="1"/>
  <c r="K52" i="1"/>
  <c r="D51" i="1"/>
  <c r="J51" i="1"/>
  <c r="K51" i="1"/>
  <c r="D50" i="1"/>
  <c r="J50" i="1"/>
  <c r="K50" i="1"/>
  <c r="D49" i="1"/>
  <c r="J49" i="1"/>
  <c r="K49" i="1"/>
  <c r="J48" i="1"/>
  <c r="K48" i="1"/>
  <c r="D46" i="1"/>
  <c r="J46" i="1"/>
  <c r="K46" i="1"/>
  <c r="D44" i="1"/>
  <c r="J44" i="1"/>
  <c r="K44" i="1"/>
  <c r="J43" i="1"/>
  <c r="K43" i="1"/>
  <c r="D42" i="1"/>
  <c r="J42" i="1"/>
  <c r="K42" i="1"/>
  <c r="D41" i="1"/>
  <c r="J41" i="1"/>
  <c r="K41" i="1"/>
  <c r="D40" i="1"/>
  <c r="J40" i="1"/>
  <c r="K40" i="1"/>
  <c r="D39" i="1"/>
  <c r="J39" i="1"/>
  <c r="K39" i="1"/>
  <c r="K38" i="1"/>
  <c r="D37" i="1"/>
  <c r="J37" i="1"/>
  <c r="K37" i="1"/>
  <c r="D36" i="1"/>
  <c r="J36" i="1"/>
  <c r="K36" i="1"/>
  <c r="D34" i="1"/>
  <c r="J34" i="1"/>
  <c r="K34" i="1"/>
  <c r="D33" i="1"/>
  <c r="J33" i="1"/>
  <c r="K33" i="1"/>
  <c r="D32" i="1"/>
  <c r="J32" i="1"/>
  <c r="K32" i="1"/>
  <c r="J31" i="1"/>
  <c r="K31" i="1"/>
  <c r="J30" i="1"/>
  <c r="K30" i="1"/>
  <c r="D29" i="1"/>
  <c r="J29" i="1"/>
  <c r="K29" i="1"/>
  <c r="D28" i="1"/>
  <c r="J28" i="1"/>
  <c r="K28" i="1"/>
  <c r="D27" i="1"/>
  <c r="J27" i="1"/>
  <c r="K27" i="1"/>
  <c r="D26" i="1"/>
  <c r="J26" i="1"/>
  <c r="K26" i="1"/>
  <c r="J25" i="1"/>
  <c r="K25" i="1"/>
  <c r="J24" i="1"/>
  <c r="K24" i="1"/>
  <c r="J23" i="1"/>
  <c r="K23" i="1"/>
  <c r="D22" i="1"/>
  <c r="J22" i="1"/>
  <c r="K22" i="1"/>
  <c r="D21" i="1"/>
  <c r="J21" i="1"/>
  <c r="K21" i="1"/>
  <c r="D20" i="1"/>
  <c r="J20" i="1"/>
  <c r="K20" i="1"/>
  <c r="D19" i="1"/>
  <c r="J19" i="1"/>
  <c r="K19" i="1"/>
  <c r="D18" i="1"/>
  <c r="J18" i="1"/>
  <c r="K18" i="1"/>
  <c r="D17" i="1"/>
  <c r="J17" i="1"/>
  <c r="K17" i="1"/>
  <c r="D16" i="1"/>
  <c r="J16" i="1"/>
  <c r="K16" i="1"/>
  <c r="H9" i="2"/>
  <c r="H8" i="2"/>
  <c r="H7" i="2"/>
  <c r="H68" i="2"/>
  <c r="G68" i="2"/>
  <c r="F68" i="2"/>
  <c r="E68" i="2"/>
  <c r="D68" i="2"/>
  <c r="D14" i="1"/>
  <c r="D15" i="1"/>
  <c r="D74" i="1"/>
  <c r="J12" i="1"/>
  <c r="J13" i="1"/>
  <c r="J14" i="1"/>
  <c r="J15" i="1"/>
  <c r="E74" i="1"/>
  <c r="I74" i="1"/>
  <c r="H74" i="1"/>
  <c r="G74" i="1"/>
  <c r="F74" i="1"/>
  <c r="K14" i="1"/>
  <c r="K15" i="1"/>
  <c r="K13" i="1"/>
  <c r="K12" i="1"/>
  <c r="J45" i="1"/>
  <c r="J74" i="1"/>
  <c r="K45" i="1"/>
  <c r="D6" i="1"/>
  <c r="D7" i="1"/>
  <c r="K74" i="1"/>
</calcChain>
</file>

<file path=xl/sharedStrings.xml><?xml version="1.0" encoding="utf-8"?>
<sst xmlns="http://schemas.openxmlformats.org/spreadsheetml/2006/main" count="206" uniqueCount="110">
  <si>
    <t>TEST REPORT</t>
  </si>
  <si>
    <t>Project Name</t>
  </si>
  <si>
    <t>Supermarket</t>
  </si>
  <si>
    <t>Creator</t>
  </si>
  <si>
    <t>Team 13</t>
  </si>
  <si>
    <t>Group ID</t>
  </si>
  <si>
    <t>013</t>
  </si>
  <si>
    <t>Approver</t>
  </si>
  <si>
    <t>Note</t>
  </si>
  <si>
    <t>Test Coverage</t>
  </si>
  <si>
    <t>Date:</t>
  </si>
  <si>
    <t>Successful Coverage</t>
  </si>
  <si>
    <t>No.</t>
  </si>
  <si>
    <t>Items</t>
  </si>
  <si>
    <t>Tested</t>
  </si>
  <si>
    <t>Passed</t>
  </si>
  <si>
    <t>Failed</t>
  </si>
  <si>
    <t>Blocked</t>
  </si>
  <si>
    <t>Skipped</t>
  </si>
  <si>
    <t>Not yet tested</t>
  </si>
  <si>
    <t>Total</t>
  </si>
  <si>
    <t>Function ID</t>
  </si>
  <si>
    <t>Function Name</t>
  </si>
  <si>
    <t>Phân hệ người dùng bình thường (Guest)</t>
  </si>
  <si>
    <t>01</t>
  </si>
  <si>
    <t>Đăng kí</t>
  </si>
  <si>
    <t>02</t>
  </si>
  <si>
    <t>Kích hoạt tài khoản qua email</t>
  </si>
  <si>
    <t>03</t>
  </si>
  <si>
    <t>Đăng nhập với tài khoản người dùng</t>
  </si>
  <si>
    <t>04</t>
  </si>
  <si>
    <t>Đăng nhập với tài khoản admin</t>
  </si>
  <si>
    <t>05</t>
  </si>
  <si>
    <t>Đăng xuất</t>
  </si>
  <si>
    <t>06</t>
  </si>
  <si>
    <t>Hiển thị danh mục loại sản phẩm</t>
  </si>
  <si>
    <t>07</t>
  </si>
  <si>
    <t>Hiển thị danh sách sản phẩm theo loại sản phẩm</t>
  </si>
  <si>
    <t>08</t>
  </si>
  <si>
    <t>Phân trang danh sách sản phẩm theo tùy chọn số lượng sản phẩm ở mỗi trang</t>
  </si>
  <si>
    <t>09</t>
  </si>
  <si>
    <t>Sắp xếp danh sách sản phẩm theo độ phổ biến giảm dần</t>
  </si>
  <si>
    <t>10</t>
  </si>
  <si>
    <t>Sắp xếp danh sách sản phẩm theo giá tăng dần</t>
  </si>
  <si>
    <t>11</t>
  </si>
  <si>
    <t>Sắp xếp danh sách sản phẩm theo điểm đánh giá giảm dần</t>
  </si>
  <si>
    <t>12</t>
  </si>
  <si>
    <t>Hiển thị thông tin chi tiết sản phẩm</t>
  </si>
  <si>
    <t>13</t>
  </si>
  <si>
    <t>Hiển thị danh sách sản phẩm đang khuyến mãi</t>
  </si>
  <si>
    <t>14</t>
  </si>
  <si>
    <t>Tìm kiếm sản phẩm theo từ khóa</t>
  </si>
  <si>
    <t>15</t>
  </si>
  <si>
    <t>Phân trang kết quả tìm kiếm sản phẩm theo tùy chọn số lượng sản phẩm ở mỗi trang</t>
  </si>
  <si>
    <t>16</t>
  </si>
  <si>
    <t>Sắp xếp kết quả tìm kiếm sản phẩm theo độ phổ biến giảm dần</t>
  </si>
  <si>
    <t>17</t>
  </si>
  <si>
    <t>Sắp xếp kết quả tìm kiếm sản phẩm theo giá tăng dần</t>
  </si>
  <si>
    <t>18</t>
  </si>
  <si>
    <t>Sắp xếp kết quả tìm kiếm sản phẩm theo điểm đánh giá giảm dần</t>
  </si>
  <si>
    <t>19</t>
  </si>
  <si>
    <t>Hiển thị danh sách sản phẩm vừa xem</t>
  </si>
  <si>
    <t>20</t>
  </si>
  <si>
    <t>Gửi thông tin liên hệ đến Admin của hệ thống</t>
  </si>
  <si>
    <t>21</t>
  </si>
  <si>
    <t>Thêm sản phẩm vào giỏ hàng</t>
  </si>
  <si>
    <t>22</t>
  </si>
  <si>
    <t>Xem thông tin chi tiết giỏ hàng</t>
  </si>
  <si>
    <t>23</t>
  </si>
  <si>
    <t>Cập nhật thông tin giỏ hàng</t>
  </si>
  <si>
    <t>Phân hệ khách hàng (Member)</t>
  </si>
  <si>
    <t>Hiển thị menu chức năng dành riêng cho Member</t>
  </si>
  <si>
    <t>Quên mật khẩu (Gửi mật khẩu mới qua email)</t>
  </si>
  <si>
    <t>Thay đổi mật khẩu</t>
  </si>
  <si>
    <t>Cập nhật thông tin cá nhân</t>
  </si>
  <si>
    <t>Thay đổi ảnh đại diện</t>
  </si>
  <si>
    <t>Đánh giá và nhận xét sản phẩm</t>
  </si>
  <si>
    <t>Đặt mua sản phẩm</t>
  </si>
  <si>
    <t>Theo dõi lịch sử đơn đặt hàng</t>
  </si>
  <si>
    <t>Xem chi tiết đơn đặt hàng</t>
  </si>
  <si>
    <t>Xem chi tiết sản phẩm trong đơn đặt hàng</t>
  </si>
  <si>
    <t>Phân hệ quản lý (Admin)</t>
  </si>
  <si>
    <t>Hiển thị menu chức năng dành riêng cho Admin</t>
  </si>
  <si>
    <t>Hiển thị trang chủ Admin</t>
  </si>
  <si>
    <t>Hiển thị danh sách người dùng</t>
  </si>
  <si>
    <t>Phân trang hiển thị danh sách người dùng</t>
  </si>
  <si>
    <t>Phân quyền người dùng</t>
  </si>
  <si>
    <t>Vô hiệu hóa người dùng</t>
  </si>
  <si>
    <t>Xóa người dùng</t>
  </si>
  <si>
    <t>Hiển thị danh sách sản phẩm (trang quản lý của Admin)</t>
  </si>
  <si>
    <t>Phân trang hiển thị danh sách sản phẩm (trang quản lý của Admin)</t>
  </si>
  <si>
    <t>Thêm sản phẩm mới</t>
  </si>
  <si>
    <t>Xóa sản phẩm</t>
  </si>
  <si>
    <t>Cập nhật thông tin sản phẩm</t>
  </si>
  <si>
    <t>Hiển thị danh sách nhận xét sản phẩm (trang quản lý của Admin)</t>
  </si>
  <si>
    <t>Phân trang danh sách nhận xét sản phẩm (trang quản lý của Admin)</t>
  </si>
  <si>
    <t>Duyệt nhận xét đánh giá sản phẩm</t>
  </si>
  <si>
    <t>Xóa nhận xét đánh giá sản phẩm</t>
  </si>
  <si>
    <t>Hiển thị danh sách đơn đặt hàng</t>
  </si>
  <si>
    <t>Phân trang hiển thị danh sách đơn đặt hàng</t>
  </si>
  <si>
    <t>Cập nhật trạng thái đơn đặt hàng</t>
  </si>
  <si>
    <t>Thống kê tổng doanh thu theo tháng</t>
  </si>
  <si>
    <t>Thống kê số đơn đặt hàng mới</t>
  </si>
  <si>
    <t>Thống kê số nhận xét sản phẩm mới</t>
  </si>
  <si>
    <t>Thống kê tổng số người dùng, danh sách các người dùng trực tuyến</t>
  </si>
  <si>
    <t>DEFECT SEVERITY DISTRIBUTION</t>
  </si>
  <si>
    <t>Fatal</t>
  </si>
  <si>
    <t>Serious</t>
  </si>
  <si>
    <t>Medium</t>
  </si>
  <si>
    <t>Cosmetic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</si>
</sst>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mbria"/>
      <family val="1"/>
      <scheme val="major"/>
    </font>
    <font>
      <b/>
      <sz val="20"/>
      <color rgb="FF008000"/>
      <name val="Cambria"/>
      <family val="1"/>
      <scheme val="major"/>
    </font>
    <font>
      <b/>
      <sz val="12"/>
      <color rgb="FFFF0000"/>
      <name val="Cambria"/>
      <family val="1"/>
      <scheme val="major"/>
    </font>
    <font>
      <sz val="12"/>
      <color rgb="FF008000"/>
      <name val="Cambria"/>
      <family val="1"/>
      <scheme val="major"/>
    </font>
    <font>
      <i/>
      <sz val="12"/>
      <color theme="1"/>
      <name val="Cambria"/>
      <family val="1"/>
      <scheme val="major"/>
    </font>
    <font>
      <b/>
      <sz val="12"/>
      <color rgb="FF0000FF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rgb="FF000000"/>
      <name val="Calibri"/>
      <family val="2"/>
    </font>
    <font>
      <sz val="12"/>
      <color rgb="FF000000"/>
      <name val="Times New Roman"/>
      <family val="1"/>
    </font>
    <font>
      <sz val="8"/>
      <name val="Calibri"/>
      <family val="2"/>
      <scheme val="minor"/>
    </font>
    <font>
      <b/>
      <sz val="14"/>
      <color theme="1"/>
      <name val="Cambria"/>
      <family val="1"/>
      <scheme val="major"/>
    </font>
    <font>
      <sz val="12"/>
      <name val="Cambria"/>
      <family val="1"/>
      <scheme val="major"/>
    </font>
    <font>
      <sz val="12"/>
      <color rgb="FF000000"/>
      <name val="Cambria"/>
      <family val="1"/>
      <scheme val="major"/>
    </font>
    <font>
      <b/>
      <sz val="12"/>
      <name val="Cambria"/>
      <family val="1"/>
      <scheme val="major"/>
    </font>
    <font>
      <sz val="13"/>
      <color theme="1"/>
      <name val="Cambria"/>
      <family val="1"/>
      <scheme val="major"/>
    </font>
    <font>
      <sz val="12"/>
      <color rgb="FFFF0000"/>
      <name val="Cambria"/>
      <family val="1"/>
      <scheme val="major"/>
    </font>
    <font>
      <sz val="12"/>
      <color rgb="FF000000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7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1" fillId="0" borderId="0"/>
  </cellStyleXfs>
  <cellXfs count="71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6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right"/>
    </xf>
    <xf numFmtId="9" fontId="9" fillId="0" borderId="0" xfId="1" applyFont="1" applyAlignment="1">
      <alignment horizontal="center"/>
    </xf>
    <xf numFmtId="0" fontId="10" fillId="0" borderId="0" xfId="0" applyFont="1"/>
    <xf numFmtId="9" fontId="4" fillId="0" borderId="1" xfId="1" applyFont="1" applyBorder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9" fontId="4" fillId="0" borderId="0" xfId="1" applyFont="1" applyAlignment="1">
      <alignment horizontal="center"/>
    </xf>
    <xf numFmtId="0" fontId="12" fillId="0" borderId="7" xfId="26" applyFont="1" applyBorder="1" applyAlignment="1">
      <alignment horizontal="center" vertical="center"/>
    </xf>
    <xf numFmtId="0" fontId="12" fillId="0" borderId="7" xfId="26" quotePrefix="1" applyFont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/>
    </xf>
    <xf numFmtId="0" fontId="15" fillId="0" borderId="7" xfId="0" applyFont="1" applyBorder="1" applyAlignment="1">
      <alignment vertical="center" wrapText="1"/>
    </xf>
    <xf numFmtId="0" fontId="16" fillId="3" borderId="0" xfId="0" applyFont="1" applyFill="1" applyAlignment="1">
      <alignment horizontal="left" vertical="center" wrapText="1"/>
    </xf>
    <xf numFmtId="0" fontId="15" fillId="0" borderId="7" xfId="26" applyFont="1" applyBorder="1" applyAlignment="1">
      <alignment vertical="center" wrapText="1"/>
    </xf>
    <xf numFmtId="0" fontId="10" fillId="0" borderId="1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4" fillId="2" borderId="1" xfId="0" applyFont="1" applyFill="1" applyBorder="1" applyAlignment="1">
      <alignment horizontal="center" vertical="center"/>
    </xf>
    <xf numFmtId="0" fontId="16" fillId="0" borderId="7" xfId="0" applyFont="1" applyBorder="1" applyAlignment="1">
      <alignment vertical="center" wrapText="1"/>
    </xf>
    <xf numFmtId="0" fontId="16" fillId="3" borderId="0" xfId="0" applyFont="1" applyFill="1" applyAlignment="1">
      <alignment horizontal="left" vertical="center"/>
    </xf>
    <xf numFmtId="0" fontId="15" fillId="0" borderId="0" xfId="0" applyFont="1" applyAlignment="1">
      <alignment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49" fontId="12" fillId="0" borderId="7" xfId="26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/>
    </xf>
    <xf numFmtId="0" fontId="19" fillId="0" borderId="0" xfId="0" applyFont="1"/>
    <xf numFmtId="0" fontId="15" fillId="0" borderId="1" xfId="0" applyFont="1" applyBorder="1" applyAlignment="1">
      <alignment horizontal="center"/>
    </xf>
    <xf numFmtId="0" fontId="15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5" fillId="0" borderId="0" xfId="0" applyFont="1"/>
    <xf numFmtId="0" fontId="15" fillId="0" borderId="1" xfId="0" applyFont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0" fillId="0" borderId="7" xfId="0" applyFont="1" applyFill="1" applyBorder="1" applyAlignment="1">
      <alignment horizontal="center"/>
    </xf>
    <xf numFmtId="0" fontId="20" fillId="0" borderId="10" xfId="0" applyFont="1" applyFill="1" applyBorder="1" applyAlignment="1">
      <alignment horizontal="center"/>
    </xf>
    <xf numFmtId="0" fontId="20" fillId="0" borderId="11" xfId="0" applyFont="1" applyFill="1" applyBorder="1" applyAlignment="1">
      <alignment horizontal="center"/>
    </xf>
    <xf numFmtId="0" fontId="20" fillId="0" borderId="12" xfId="0" applyFont="1" applyFill="1" applyBorder="1" applyAlignment="1">
      <alignment horizontal="center"/>
    </xf>
    <xf numFmtId="0" fontId="16" fillId="0" borderId="7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1" xfId="0" applyFont="1" applyBorder="1" applyAlignment="1">
      <alignment horizontal="left"/>
    </xf>
    <xf numFmtId="49" fontId="7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4" fillId="2" borderId="2" xfId="0" applyFont="1" applyFill="1" applyBorder="1" applyAlignment="1">
      <alignment horizontal="center"/>
    </xf>
    <xf numFmtId="0" fontId="14" fillId="2" borderId="4" xfId="0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right"/>
    </xf>
    <xf numFmtId="0" fontId="18" fillId="4" borderId="9" xfId="0" applyFont="1" applyFill="1" applyBorder="1" applyAlignment="1">
      <alignment horizontal="left"/>
    </xf>
    <xf numFmtId="0" fontId="18" fillId="4" borderId="8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/>
    </xf>
    <xf numFmtId="0" fontId="14" fillId="2" borderId="6" xfId="0" applyFont="1" applyFill="1" applyBorder="1" applyAlignment="1">
      <alignment horizontal="center"/>
    </xf>
    <xf numFmtId="49" fontId="5" fillId="0" borderId="0" xfId="0" applyNumberFormat="1" applyFont="1" applyAlignment="1">
      <alignment horizontal="center"/>
    </xf>
    <xf numFmtId="0" fontId="14" fillId="2" borderId="2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left"/>
    </xf>
    <xf numFmtId="0" fontId="18" fillId="4" borderId="3" xfId="0" applyFont="1" applyFill="1" applyBorder="1" applyAlignment="1">
      <alignment horizontal="left"/>
    </xf>
    <xf numFmtId="0" fontId="18" fillId="4" borderId="2" xfId="0" applyFont="1" applyFill="1" applyBorder="1" applyAlignment="1">
      <alignment horizontal="left" vertical="center"/>
    </xf>
    <xf numFmtId="0" fontId="18" fillId="4" borderId="3" xfId="0" applyFont="1" applyFill="1" applyBorder="1" applyAlignment="1">
      <alignment horizontal="left" vertical="center"/>
    </xf>
    <xf numFmtId="14" fontId="4" fillId="0" borderId="0" xfId="0" applyNumberFormat="1" applyFont="1" applyAlignment="1">
      <alignment horizontal="left"/>
    </xf>
  </cellXfs>
  <cellStyles count="27">
    <cellStyle name="Followed Hyperlink" xfId="25" builtinId="9" hidden="1"/>
    <cellStyle name="Followed Hyperlink" xfId="23" builtinId="9" hidden="1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Hyperlink" xfId="14" builtinId="8" hidden="1"/>
    <cellStyle name="Hyperlink" xfId="22" builtinId="8" hidden="1"/>
    <cellStyle name="Hyperlink" xfId="12" builtinId="8" hidden="1"/>
    <cellStyle name="Hyperlink" xfId="2" builtinId="8" hidden="1"/>
    <cellStyle name="Hyperlink" xfId="4" builtinId="8" hidden="1"/>
    <cellStyle name="Hyperlink" xfId="24" builtinId="8" hidden="1"/>
    <cellStyle name="Hyperlink" xfId="20" builtinId="8" hidden="1"/>
    <cellStyle name="Hyperlink" xfId="10" builtinId="8" hidden="1"/>
    <cellStyle name="Hyperlink" xfId="6" builtinId="8" hidden="1"/>
    <cellStyle name="Hyperlink" xfId="8" builtinId="8" hidden="1"/>
    <cellStyle name="Hyperlink" xfId="16" builtinId="8" hidden="1"/>
    <cellStyle name="Hyperlink" xfId="18" builtinId="8" hidden="1"/>
    <cellStyle name="Normal" xfId="0" builtinId="0"/>
    <cellStyle name="Normal 2" xfId="26" xr:uid="{E25E1A4F-CC6F-4B4C-99DF-603B4C46E30F}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7"/>
  <sheetViews>
    <sheetView tabSelected="1" zoomScaleNormal="100" workbookViewId="0">
      <pane ySplit="10" topLeftCell="A11" activePane="bottomLeft" state="frozen"/>
      <selection pane="bottomLeft"/>
    </sheetView>
  </sheetViews>
  <sheetFormatPr defaultColWidth="11" defaultRowHeight="15.75" x14ac:dyDescent="0.25"/>
  <cols>
    <col min="1" max="1" width="5.625" style="1" customWidth="1"/>
    <col min="2" max="2" width="15" style="2" customWidth="1"/>
    <col min="3" max="3" width="81.25" style="2" customWidth="1"/>
    <col min="4" max="8" width="10.875" style="1"/>
    <col min="9" max="9" width="16.25" style="1" bestFit="1" customWidth="1"/>
    <col min="10" max="10" width="12.125" style="1" bestFit="1" customWidth="1"/>
    <col min="11" max="11" width="16.625" style="1" bestFit="1" customWidth="1"/>
    <col min="12" max="12" width="12.625" style="2" customWidth="1"/>
    <col min="13" max="16384" width="11" style="2"/>
  </cols>
  <sheetData>
    <row r="1" spans="1:11" ht="25.5" x14ac:dyDescent="0.35">
      <c r="B1" s="46" t="s">
        <v>0</v>
      </c>
      <c r="C1" s="46"/>
      <c r="D1" s="46"/>
      <c r="E1" s="46"/>
      <c r="F1" s="46"/>
      <c r="G1" s="46"/>
      <c r="H1" s="46"/>
      <c r="I1" s="46"/>
      <c r="J1" s="46"/>
    </row>
    <row r="2" spans="1:11" x14ac:dyDescent="0.25">
      <c r="A2" s="49" t="s">
        <v>1</v>
      </c>
      <c r="B2" s="49"/>
      <c r="C2" s="44"/>
      <c r="D2" s="47" t="s">
        <v>2</v>
      </c>
      <c r="E2" s="47"/>
      <c r="F2" s="47"/>
      <c r="G2" s="49" t="s">
        <v>3</v>
      </c>
      <c r="H2" s="49"/>
      <c r="I2" s="47" t="s">
        <v>4</v>
      </c>
      <c r="J2" s="47"/>
      <c r="K2" s="47"/>
    </row>
    <row r="3" spans="1:11" x14ac:dyDescent="0.25">
      <c r="A3" s="49" t="s">
        <v>5</v>
      </c>
      <c r="B3" s="49"/>
      <c r="C3" s="44"/>
      <c r="D3" s="48" t="s">
        <v>6</v>
      </c>
      <c r="E3" s="48"/>
      <c r="F3" s="48"/>
      <c r="G3" s="49" t="s">
        <v>7</v>
      </c>
      <c r="H3" s="49"/>
      <c r="I3" s="47"/>
      <c r="J3" s="47"/>
      <c r="K3" s="47"/>
    </row>
    <row r="4" spans="1:11" ht="38.1" customHeight="1" x14ac:dyDescent="0.25">
      <c r="A4" s="3" t="s">
        <v>8</v>
      </c>
      <c r="B4" s="50"/>
      <c r="C4" s="50"/>
      <c r="D4" s="50"/>
      <c r="E4" s="50"/>
      <c r="F4" s="50"/>
      <c r="G4" s="50"/>
      <c r="H4" s="50"/>
      <c r="I4" s="50"/>
      <c r="J4" s="50"/>
      <c r="K4" s="50"/>
    </row>
    <row r="6" spans="1:11" x14ac:dyDescent="0.25">
      <c r="B6" s="4" t="s">
        <v>9</v>
      </c>
      <c r="C6" s="4"/>
      <c r="D6" s="5">
        <f>D74/J74</f>
        <v>1</v>
      </c>
      <c r="I6" s="4" t="s">
        <v>10</v>
      </c>
      <c r="J6" s="70">
        <v>44114</v>
      </c>
    </row>
    <row r="7" spans="1:11" x14ac:dyDescent="0.25">
      <c r="B7" s="4" t="s">
        <v>11</v>
      </c>
      <c r="C7" s="4"/>
      <c r="D7" s="5">
        <f>E74/J74</f>
        <v>0.65095986038394416</v>
      </c>
    </row>
    <row r="9" spans="1:11" s="6" customFormat="1" ht="18" x14ac:dyDescent="0.25">
      <c r="A9" s="61" t="s">
        <v>12</v>
      </c>
      <c r="B9" s="51" t="s">
        <v>13</v>
      </c>
      <c r="C9" s="52"/>
      <c r="D9" s="53" t="s">
        <v>14</v>
      </c>
      <c r="E9" s="53" t="s">
        <v>15</v>
      </c>
      <c r="F9" s="53" t="s">
        <v>16</v>
      </c>
      <c r="G9" s="53" t="s">
        <v>17</v>
      </c>
      <c r="H9" s="53" t="s">
        <v>18</v>
      </c>
      <c r="I9" s="53" t="s">
        <v>19</v>
      </c>
      <c r="J9" s="53" t="s">
        <v>20</v>
      </c>
      <c r="K9" s="53" t="s">
        <v>9</v>
      </c>
    </row>
    <row r="10" spans="1:11" s="6" customFormat="1" ht="18" x14ac:dyDescent="0.25">
      <c r="A10" s="62"/>
      <c r="B10" s="15" t="s">
        <v>21</v>
      </c>
      <c r="C10" s="15" t="s">
        <v>22</v>
      </c>
      <c r="D10" s="54"/>
      <c r="E10" s="54"/>
      <c r="F10" s="54"/>
      <c r="G10" s="54"/>
      <c r="H10" s="54"/>
      <c r="I10" s="54"/>
      <c r="J10" s="54"/>
      <c r="K10" s="54"/>
    </row>
    <row r="11" spans="1:11" s="6" customFormat="1" ht="20.100000000000001" customHeight="1" x14ac:dyDescent="0.25">
      <c r="A11" s="56" t="s">
        <v>23</v>
      </c>
      <c r="B11" s="57"/>
      <c r="C11" s="57"/>
      <c r="D11" s="13"/>
      <c r="E11" s="13"/>
      <c r="F11" s="13"/>
      <c r="G11" s="13"/>
      <c r="H11" s="13"/>
      <c r="I11" s="13"/>
      <c r="J11" s="13"/>
      <c r="K11" s="14"/>
    </row>
    <row r="12" spans="1:11" ht="18" customHeight="1" x14ac:dyDescent="0.25">
      <c r="A12" s="43">
        <v>1</v>
      </c>
      <c r="B12" s="12" t="s">
        <v>24</v>
      </c>
      <c r="C12" s="18" t="s">
        <v>25</v>
      </c>
      <c r="D12" s="43">
        <f>SUM(E12:G12)</f>
        <v>30</v>
      </c>
      <c r="E12" s="43">
        <f>14+0+4</f>
        <v>18</v>
      </c>
      <c r="F12" s="43">
        <f>6+5+1</f>
        <v>12</v>
      </c>
      <c r="G12" s="43">
        <v>0</v>
      </c>
      <c r="H12" s="43">
        <v>0</v>
      </c>
      <c r="I12" s="43">
        <v>0</v>
      </c>
      <c r="J12" s="43">
        <f>SUM(D12,H12:I12)</f>
        <v>30</v>
      </c>
      <c r="K12" s="7">
        <f>D12/J12</f>
        <v>1</v>
      </c>
    </row>
    <row r="13" spans="1:11" ht="18" customHeight="1" x14ac:dyDescent="0.25">
      <c r="A13" s="43">
        <v>2</v>
      </c>
      <c r="B13" s="12" t="s">
        <v>26</v>
      </c>
      <c r="C13" s="18" t="s">
        <v>27</v>
      </c>
      <c r="D13" s="43">
        <f>SUM(E13:G13)</f>
        <v>1</v>
      </c>
      <c r="E13" s="43">
        <v>0</v>
      </c>
      <c r="F13" s="43">
        <v>1</v>
      </c>
      <c r="G13" s="43">
        <v>0</v>
      </c>
      <c r="H13" s="43">
        <v>0</v>
      </c>
      <c r="I13" s="43">
        <v>0</v>
      </c>
      <c r="J13" s="43">
        <f>SUM(D13,H13:I13)</f>
        <v>1</v>
      </c>
      <c r="K13" s="7">
        <f>D13/J13</f>
        <v>1</v>
      </c>
    </row>
    <row r="14" spans="1:11" ht="18" customHeight="1" x14ac:dyDescent="0.25">
      <c r="A14" s="43">
        <v>3</v>
      </c>
      <c r="B14" s="11" t="s">
        <v>28</v>
      </c>
      <c r="C14" s="18" t="s">
        <v>29</v>
      </c>
      <c r="D14" s="43">
        <f t="shared" ref="D14:D15" si="0">SUM(E14:G14)</f>
        <v>15</v>
      </c>
      <c r="E14" s="43">
        <f>7+0+2</f>
        <v>9</v>
      </c>
      <c r="F14" s="43">
        <f>4+2+0</f>
        <v>6</v>
      </c>
      <c r="G14" s="43">
        <v>0</v>
      </c>
      <c r="H14" s="43">
        <v>0</v>
      </c>
      <c r="I14" s="43">
        <v>0</v>
      </c>
      <c r="J14" s="43">
        <f t="shared" ref="J14:J15" si="1">SUM(D14,H14:I14)</f>
        <v>15</v>
      </c>
      <c r="K14" s="7">
        <f t="shared" ref="K14:K15" si="2">D14/J14</f>
        <v>1</v>
      </c>
    </row>
    <row r="15" spans="1:11" ht="18" customHeight="1" x14ac:dyDescent="0.25">
      <c r="A15" s="43">
        <v>4</v>
      </c>
      <c r="B15" s="11" t="s">
        <v>30</v>
      </c>
      <c r="C15" s="18" t="s">
        <v>31</v>
      </c>
      <c r="D15" s="43">
        <f t="shared" si="0"/>
        <v>10</v>
      </c>
      <c r="E15" s="43">
        <v>6</v>
      </c>
      <c r="F15" s="43">
        <v>4</v>
      </c>
      <c r="G15" s="43">
        <v>0</v>
      </c>
      <c r="H15" s="43">
        <v>0</v>
      </c>
      <c r="I15" s="43">
        <v>0</v>
      </c>
      <c r="J15" s="43">
        <f t="shared" si="1"/>
        <v>10</v>
      </c>
      <c r="K15" s="7">
        <f t="shared" si="2"/>
        <v>1</v>
      </c>
    </row>
    <row r="16" spans="1:11" ht="18" customHeight="1" x14ac:dyDescent="0.25">
      <c r="A16" s="43">
        <v>5</v>
      </c>
      <c r="B16" s="11" t="s">
        <v>32</v>
      </c>
      <c r="C16" s="18" t="s">
        <v>33</v>
      </c>
      <c r="D16" s="43">
        <f t="shared" ref="D16:D19" si="3">SUM(E16:G16)</f>
        <v>23</v>
      </c>
      <c r="E16" s="43">
        <v>15</v>
      </c>
      <c r="F16" s="43">
        <v>8</v>
      </c>
      <c r="G16" s="43">
        <v>0</v>
      </c>
      <c r="H16" s="43">
        <v>0</v>
      </c>
      <c r="I16" s="43">
        <v>0</v>
      </c>
      <c r="J16" s="43">
        <f t="shared" ref="J16:J19" si="4">SUM(D16,H16:I16)</f>
        <v>23</v>
      </c>
      <c r="K16" s="7">
        <f t="shared" ref="K16:K19" si="5">D16/J16</f>
        <v>1</v>
      </c>
    </row>
    <row r="17" spans="1:11" ht="18" customHeight="1" x14ac:dyDescent="0.25">
      <c r="A17" s="43">
        <v>6</v>
      </c>
      <c r="B17" s="11" t="s">
        <v>34</v>
      </c>
      <c r="C17" s="18" t="s">
        <v>35</v>
      </c>
      <c r="D17" s="43">
        <f t="shared" si="3"/>
        <v>2</v>
      </c>
      <c r="E17" s="43">
        <v>2</v>
      </c>
      <c r="F17" s="43">
        <v>0</v>
      </c>
      <c r="G17" s="43">
        <v>0</v>
      </c>
      <c r="H17" s="43">
        <v>0</v>
      </c>
      <c r="I17" s="43">
        <v>0</v>
      </c>
      <c r="J17" s="43">
        <f t="shared" si="4"/>
        <v>2</v>
      </c>
      <c r="K17" s="7">
        <f t="shared" si="5"/>
        <v>1</v>
      </c>
    </row>
    <row r="18" spans="1:11" ht="18" customHeight="1" x14ac:dyDescent="0.25">
      <c r="A18" s="43">
        <v>7</v>
      </c>
      <c r="B18" s="11" t="s">
        <v>36</v>
      </c>
      <c r="C18" s="18" t="s">
        <v>37</v>
      </c>
      <c r="D18" s="43">
        <f t="shared" si="3"/>
        <v>4</v>
      </c>
      <c r="E18" s="43">
        <v>2</v>
      </c>
      <c r="F18" s="43">
        <v>2</v>
      </c>
      <c r="G18" s="43">
        <v>0</v>
      </c>
      <c r="H18" s="43">
        <v>0</v>
      </c>
      <c r="I18" s="43">
        <v>0</v>
      </c>
      <c r="J18" s="43">
        <f t="shared" si="4"/>
        <v>4</v>
      </c>
      <c r="K18" s="7">
        <f t="shared" si="5"/>
        <v>1</v>
      </c>
    </row>
    <row r="19" spans="1:11" ht="18" customHeight="1" x14ac:dyDescent="0.25">
      <c r="A19" s="43">
        <v>8</v>
      </c>
      <c r="B19" s="11" t="s">
        <v>38</v>
      </c>
      <c r="C19" s="18" t="s">
        <v>39</v>
      </c>
      <c r="D19" s="43">
        <f t="shared" si="3"/>
        <v>11</v>
      </c>
      <c r="E19" s="43">
        <v>10</v>
      </c>
      <c r="F19" s="43">
        <v>1</v>
      </c>
      <c r="G19" s="43">
        <v>0</v>
      </c>
      <c r="H19" s="43">
        <v>0</v>
      </c>
      <c r="I19" s="43">
        <v>0</v>
      </c>
      <c r="J19" s="43">
        <f t="shared" si="4"/>
        <v>11</v>
      </c>
      <c r="K19" s="7">
        <f t="shared" si="5"/>
        <v>1</v>
      </c>
    </row>
    <row r="20" spans="1:11" ht="18" customHeight="1" x14ac:dyDescent="0.25">
      <c r="A20" s="43">
        <v>9</v>
      </c>
      <c r="B20" s="11" t="s">
        <v>40</v>
      </c>
      <c r="C20" s="18" t="s">
        <v>41</v>
      </c>
      <c r="D20" s="43">
        <f t="shared" ref="D20:D27" si="6">SUM(E20:G20)</f>
        <v>1</v>
      </c>
      <c r="E20" s="43">
        <v>1</v>
      </c>
      <c r="F20" s="43">
        <v>0</v>
      </c>
      <c r="G20" s="43">
        <v>0</v>
      </c>
      <c r="H20" s="43">
        <v>0</v>
      </c>
      <c r="I20" s="43">
        <v>0</v>
      </c>
      <c r="J20" s="43">
        <f t="shared" ref="J20:J27" si="7">SUM(D20,H20:I20)</f>
        <v>1</v>
      </c>
      <c r="K20" s="7">
        <f t="shared" ref="K20:K27" si="8">D20/J20</f>
        <v>1</v>
      </c>
    </row>
    <row r="21" spans="1:11" ht="18" customHeight="1" x14ac:dyDescent="0.25">
      <c r="A21" s="43">
        <v>10</v>
      </c>
      <c r="B21" s="11" t="s">
        <v>42</v>
      </c>
      <c r="C21" s="18" t="s">
        <v>43</v>
      </c>
      <c r="D21" s="43">
        <f t="shared" si="6"/>
        <v>1</v>
      </c>
      <c r="E21" s="43">
        <v>1</v>
      </c>
      <c r="F21" s="43">
        <v>0</v>
      </c>
      <c r="G21" s="43">
        <v>0</v>
      </c>
      <c r="H21" s="43">
        <v>0</v>
      </c>
      <c r="I21" s="43">
        <v>0</v>
      </c>
      <c r="J21" s="43">
        <f t="shared" si="7"/>
        <v>1</v>
      </c>
      <c r="K21" s="7">
        <f t="shared" si="8"/>
        <v>1</v>
      </c>
    </row>
    <row r="22" spans="1:11" ht="18" customHeight="1" x14ac:dyDescent="0.25">
      <c r="A22" s="43">
        <v>11</v>
      </c>
      <c r="B22" s="11" t="s">
        <v>44</v>
      </c>
      <c r="C22" s="18" t="s">
        <v>45</v>
      </c>
      <c r="D22" s="43">
        <f t="shared" si="6"/>
        <v>1</v>
      </c>
      <c r="E22" s="43">
        <v>1</v>
      </c>
      <c r="F22" s="43">
        <v>0</v>
      </c>
      <c r="G22" s="43">
        <v>0</v>
      </c>
      <c r="H22" s="43">
        <v>0</v>
      </c>
      <c r="I22" s="43">
        <v>0</v>
      </c>
      <c r="J22" s="43">
        <f t="shared" si="7"/>
        <v>1</v>
      </c>
      <c r="K22" s="7">
        <f t="shared" si="8"/>
        <v>1</v>
      </c>
    </row>
    <row r="23" spans="1:11" ht="18" customHeight="1" x14ac:dyDescent="0.25">
      <c r="A23" s="43">
        <v>12</v>
      </c>
      <c r="B23" s="11" t="s">
        <v>46</v>
      </c>
      <c r="C23" s="18" t="s">
        <v>47</v>
      </c>
      <c r="D23" s="43">
        <f t="shared" si="6"/>
        <v>8</v>
      </c>
      <c r="E23" s="43">
        <v>6</v>
      </c>
      <c r="F23" s="43">
        <v>2</v>
      </c>
      <c r="G23" s="43">
        <v>0</v>
      </c>
      <c r="H23" s="43">
        <v>0</v>
      </c>
      <c r="I23" s="43">
        <v>0</v>
      </c>
      <c r="J23" s="43">
        <f t="shared" si="7"/>
        <v>8</v>
      </c>
      <c r="K23" s="7">
        <f t="shared" si="8"/>
        <v>1</v>
      </c>
    </row>
    <row r="24" spans="1:11" ht="18" customHeight="1" x14ac:dyDescent="0.25">
      <c r="A24" s="43">
        <v>13</v>
      </c>
      <c r="B24" s="11" t="s">
        <v>48</v>
      </c>
      <c r="C24" s="18" t="s">
        <v>49</v>
      </c>
      <c r="D24" s="43">
        <f t="shared" si="6"/>
        <v>4</v>
      </c>
      <c r="E24" s="43">
        <v>4</v>
      </c>
      <c r="F24" s="43">
        <v>0</v>
      </c>
      <c r="G24" s="43">
        <v>0</v>
      </c>
      <c r="H24" s="43">
        <v>0</v>
      </c>
      <c r="I24" s="43">
        <v>0</v>
      </c>
      <c r="J24" s="43">
        <f t="shared" si="7"/>
        <v>4</v>
      </c>
      <c r="K24" s="7">
        <f t="shared" si="8"/>
        <v>1</v>
      </c>
    </row>
    <row r="25" spans="1:11" ht="18" customHeight="1" x14ac:dyDescent="0.25">
      <c r="A25" s="45">
        <v>14</v>
      </c>
      <c r="B25" s="28" t="s">
        <v>50</v>
      </c>
      <c r="C25" s="16" t="s">
        <v>51</v>
      </c>
      <c r="D25" s="45">
        <f t="shared" si="6"/>
        <v>16</v>
      </c>
      <c r="E25" s="45">
        <f xml:space="preserve"> 11</f>
        <v>11</v>
      </c>
      <c r="F25" s="45">
        <f xml:space="preserve"> 1+4</f>
        <v>5</v>
      </c>
      <c r="G25" s="45">
        <v>0</v>
      </c>
      <c r="H25" s="45">
        <v>0</v>
      </c>
      <c r="I25" s="45">
        <v>0</v>
      </c>
      <c r="J25" s="45">
        <f t="shared" si="7"/>
        <v>16</v>
      </c>
      <c r="K25" s="7">
        <f t="shared" si="8"/>
        <v>1</v>
      </c>
    </row>
    <row r="26" spans="1:11" x14ac:dyDescent="0.25">
      <c r="A26" s="43">
        <v>15</v>
      </c>
      <c r="B26" s="11" t="s">
        <v>52</v>
      </c>
      <c r="C26" s="18" t="s">
        <v>53</v>
      </c>
      <c r="D26" s="43">
        <f t="shared" si="6"/>
        <v>11</v>
      </c>
      <c r="E26" s="43">
        <v>10</v>
      </c>
      <c r="F26" s="43">
        <v>1</v>
      </c>
      <c r="G26" s="43">
        <v>0</v>
      </c>
      <c r="H26" s="43">
        <v>0</v>
      </c>
      <c r="I26" s="43">
        <v>0</v>
      </c>
      <c r="J26" s="43">
        <f t="shared" si="7"/>
        <v>11</v>
      </c>
      <c r="K26" s="7">
        <f t="shared" si="8"/>
        <v>1</v>
      </c>
    </row>
    <row r="27" spans="1:11" ht="18" customHeight="1" x14ac:dyDescent="0.25">
      <c r="A27" s="43">
        <v>16</v>
      </c>
      <c r="B27" s="11" t="s">
        <v>54</v>
      </c>
      <c r="C27" s="18" t="s">
        <v>55</v>
      </c>
      <c r="D27" s="43">
        <f t="shared" si="6"/>
        <v>1</v>
      </c>
      <c r="E27" s="43">
        <v>1</v>
      </c>
      <c r="F27" s="43">
        <v>0</v>
      </c>
      <c r="G27" s="43">
        <v>0</v>
      </c>
      <c r="H27" s="43">
        <v>0</v>
      </c>
      <c r="I27" s="43">
        <v>0</v>
      </c>
      <c r="J27" s="43">
        <f t="shared" si="7"/>
        <v>1</v>
      </c>
      <c r="K27" s="7">
        <f t="shared" si="8"/>
        <v>1</v>
      </c>
    </row>
    <row r="28" spans="1:11" ht="18" customHeight="1" x14ac:dyDescent="0.25">
      <c r="A28" s="43">
        <v>17</v>
      </c>
      <c r="B28" s="11" t="s">
        <v>56</v>
      </c>
      <c r="C28" s="18" t="s">
        <v>57</v>
      </c>
      <c r="D28" s="43">
        <f t="shared" ref="D28:D45" si="9">SUM(E28:G28)</f>
        <v>1</v>
      </c>
      <c r="E28" s="43">
        <v>1</v>
      </c>
      <c r="F28" s="43">
        <v>0</v>
      </c>
      <c r="G28" s="43">
        <v>0</v>
      </c>
      <c r="H28" s="43">
        <v>0</v>
      </c>
      <c r="I28" s="43">
        <v>0</v>
      </c>
      <c r="J28" s="43">
        <f t="shared" ref="J28:J45" si="10">SUM(D28,H28:I28)</f>
        <v>1</v>
      </c>
      <c r="K28" s="7">
        <f t="shared" ref="K28:K45" si="11">D28/J28</f>
        <v>1</v>
      </c>
    </row>
    <row r="29" spans="1:11" ht="18" customHeight="1" x14ac:dyDescent="0.25">
      <c r="A29" s="43">
        <v>18</v>
      </c>
      <c r="B29" s="11" t="s">
        <v>58</v>
      </c>
      <c r="C29" s="18" t="s">
        <v>59</v>
      </c>
      <c r="D29" s="43">
        <f t="shared" si="9"/>
        <v>1</v>
      </c>
      <c r="E29" s="43">
        <v>1</v>
      </c>
      <c r="F29" s="43">
        <v>0</v>
      </c>
      <c r="G29" s="43">
        <v>0</v>
      </c>
      <c r="H29" s="43">
        <v>0</v>
      </c>
      <c r="I29" s="43">
        <v>0</v>
      </c>
      <c r="J29" s="43">
        <f t="shared" si="10"/>
        <v>1</v>
      </c>
      <c r="K29" s="7">
        <f t="shared" si="11"/>
        <v>1</v>
      </c>
    </row>
    <row r="30" spans="1:11" ht="18" customHeight="1" x14ac:dyDescent="0.25">
      <c r="A30" s="43">
        <v>19</v>
      </c>
      <c r="B30" s="11" t="s">
        <v>60</v>
      </c>
      <c r="C30" s="18" t="s">
        <v>61</v>
      </c>
      <c r="D30" s="43">
        <f>SUM(E30:G30)</f>
        <v>5</v>
      </c>
      <c r="E30" s="43">
        <v>5</v>
      </c>
      <c r="F30" s="43">
        <v>0</v>
      </c>
      <c r="G30" s="43">
        <v>0</v>
      </c>
      <c r="H30" s="43">
        <v>0</v>
      </c>
      <c r="I30" s="43">
        <v>0</v>
      </c>
      <c r="J30" s="43">
        <f t="shared" si="10"/>
        <v>5</v>
      </c>
      <c r="K30" s="7">
        <f t="shared" si="11"/>
        <v>1</v>
      </c>
    </row>
    <row r="31" spans="1:11" ht="18" customHeight="1" x14ac:dyDescent="0.25">
      <c r="A31" s="45">
        <v>20</v>
      </c>
      <c r="B31" s="28" t="s">
        <v>62</v>
      </c>
      <c r="C31" s="16" t="s">
        <v>63</v>
      </c>
      <c r="D31" s="45">
        <f>SUM(E31:G31)</f>
        <v>21</v>
      </c>
      <c r="E31" s="45">
        <f>12</f>
        <v>12</v>
      </c>
      <c r="F31" s="45">
        <f>6+3</f>
        <v>9</v>
      </c>
      <c r="G31" s="45">
        <v>0</v>
      </c>
      <c r="H31" s="45">
        <v>0</v>
      </c>
      <c r="I31" s="45">
        <v>0</v>
      </c>
      <c r="J31" s="45">
        <f t="shared" si="10"/>
        <v>21</v>
      </c>
      <c r="K31" s="7">
        <f t="shared" si="11"/>
        <v>1</v>
      </c>
    </row>
    <row r="32" spans="1:11" ht="18" customHeight="1" x14ac:dyDescent="0.25">
      <c r="A32" s="43">
        <v>21</v>
      </c>
      <c r="B32" s="11" t="s">
        <v>64</v>
      </c>
      <c r="C32" s="18" t="s">
        <v>65</v>
      </c>
      <c r="D32" s="43">
        <f t="shared" si="9"/>
        <v>6</v>
      </c>
      <c r="E32" s="38">
        <v>6</v>
      </c>
      <c r="F32" s="39">
        <v>0</v>
      </c>
      <c r="G32" s="39">
        <v>0</v>
      </c>
      <c r="H32" s="39">
        <v>0</v>
      </c>
      <c r="I32" s="39">
        <v>0</v>
      </c>
      <c r="J32" s="43">
        <f t="shared" si="10"/>
        <v>6</v>
      </c>
      <c r="K32" s="7">
        <f t="shared" si="11"/>
        <v>1</v>
      </c>
    </row>
    <row r="33" spans="1:11" ht="18" customHeight="1" x14ac:dyDescent="0.25">
      <c r="A33" s="43">
        <v>22</v>
      </c>
      <c r="B33" s="11" t="s">
        <v>66</v>
      </c>
      <c r="C33" s="18" t="s">
        <v>67</v>
      </c>
      <c r="D33" s="43">
        <f t="shared" si="9"/>
        <v>14</v>
      </c>
      <c r="E33" s="40">
        <v>11</v>
      </c>
      <c r="F33" s="41">
        <v>3</v>
      </c>
      <c r="G33" s="41">
        <v>0</v>
      </c>
      <c r="H33" s="41">
        <v>0</v>
      </c>
      <c r="I33" s="41">
        <v>0</v>
      </c>
      <c r="J33" s="43">
        <f t="shared" si="10"/>
        <v>14</v>
      </c>
      <c r="K33" s="7">
        <f t="shared" si="11"/>
        <v>1</v>
      </c>
    </row>
    <row r="34" spans="1:11" ht="18" customHeight="1" x14ac:dyDescent="0.25">
      <c r="A34" s="43">
        <v>23</v>
      </c>
      <c r="B34" s="11" t="s">
        <v>68</v>
      </c>
      <c r="C34" s="18" t="s">
        <v>69</v>
      </c>
      <c r="D34" s="43">
        <f t="shared" si="9"/>
        <v>56</v>
      </c>
      <c r="E34" s="40">
        <f>56-24</f>
        <v>32</v>
      </c>
      <c r="F34" s="41">
        <v>24</v>
      </c>
      <c r="G34" s="41">
        <v>0</v>
      </c>
      <c r="H34" s="41">
        <v>0</v>
      </c>
      <c r="I34" s="41">
        <v>0</v>
      </c>
      <c r="J34" s="43">
        <f t="shared" si="10"/>
        <v>56</v>
      </c>
      <c r="K34" s="7">
        <f t="shared" si="11"/>
        <v>1</v>
      </c>
    </row>
    <row r="35" spans="1:11" ht="20.100000000000001" customHeight="1" x14ac:dyDescent="0.25">
      <c r="A35" s="56" t="s">
        <v>70</v>
      </c>
      <c r="B35" s="57"/>
      <c r="C35" s="57"/>
      <c r="D35" s="13"/>
      <c r="E35" s="13"/>
      <c r="F35" s="13"/>
      <c r="G35" s="13"/>
      <c r="H35" s="13"/>
      <c r="I35" s="13"/>
      <c r="J35" s="13"/>
      <c r="K35" s="14"/>
    </row>
    <row r="36" spans="1:11" ht="18" customHeight="1" x14ac:dyDescent="0.25">
      <c r="A36" s="43">
        <v>24</v>
      </c>
      <c r="B36" s="11">
        <v>24</v>
      </c>
      <c r="C36" s="16" t="s">
        <v>71</v>
      </c>
      <c r="D36" s="43">
        <f t="shared" si="9"/>
        <v>5</v>
      </c>
      <c r="E36" s="43">
        <v>5</v>
      </c>
      <c r="F36" s="43">
        <v>0</v>
      </c>
      <c r="G36" s="43">
        <v>0</v>
      </c>
      <c r="H36" s="43">
        <v>0</v>
      </c>
      <c r="I36" s="43">
        <v>0</v>
      </c>
      <c r="J36" s="43">
        <f t="shared" si="10"/>
        <v>5</v>
      </c>
      <c r="K36" s="7">
        <f t="shared" si="11"/>
        <v>1</v>
      </c>
    </row>
    <row r="37" spans="1:11" ht="18" customHeight="1" x14ac:dyDescent="0.25">
      <c r="A37" s="43">
        <v>25</v>
      </c>
      <c r="B37" s="11">
        <v>25</v>
      </c>
      <c r="C37" s="16" t="s">
        <v>33</v>
      </c>
      <c r="D37" s="43">
        <f t="shared" si="9"/>
        <v>2</v>
      </c>
      <c r="E37" s="43">
        <v>2</v>
      </c>
      <c r="F37" s="43">
        <v>0</v>
      </c>
      <c r="G37" s="43">
        <v>0</v>
      </c>
      <c r="H37" s="43">
        <v>0</v>
      </c>
      <c r="I37" s="43">
        <v>0</v>
      </c>
      <c r="J37" s="43">
        <f t="shared" si="10"/>
        <v>2</v>
      </c>
      <c r="K37" s="7">
        <f t="shared" si="11"/>
        <v>1</v>
      </c>
    </row>
    <row r="38" spans="1:11" ht="18" customHeight="1" x14ac:dyDescent="0.25">
      <c r="A38" s="45">
        <v>26</v>
      </c>
      <c r="B38" s="28">
        <v>26</v>
      </c>
      <c r="C38" s="16" t="s">
        <v>72</v>
      </c>
      <c r="D38" s="45">
        <f>SUM(E38:G38)</f>
        <v>14</v>
      </c>
      <c r="E38" s="45">
        <v>7</v>
      </c>
      <c r="F38" s="45">
        <f>6+1</f>
        <v>7</v>
      </c>
      <c r="G38" s="45">
        <v>0</v>
      </c>
      <c r="H38" s="45">
        <v>0</v>
      </c>
      <c r="I38" s="45">
        <v>0</v>
      </c>
      <c r="J38" s="45">
        <f t="shared" si="10"/>
        <v>14</v>
      </c>
      <c r="K38" s="7">
        <f t="shared" si="11"/>
        <v>1</v>
      </c>
    </row>
    <row r="39" spans="1:11" ht="18" customHeight="1" x14ac:dyDescent="0.25">
      <c r="A39" s="45">
        <v>27</v>
      </c>
      <c r="B39" s="28">
        <v>27</v>
      </c>
      <c r="C39" s="16" t="s">
        <v>73</v>
      </c>
      <c r="D39" s="45">
        <f t="shared" si="9"/>
        <v>17</v>
      </c>
      <c r="E39" s="45">
        <v>9</v>
      </c>
      <c r="F39" s="45">
        <f>5+3</f>
        <v>8</v>
      </c>
      <c r="G39" s="45">
        <v>0</v>
      </c>
      <c r="H39" s="45">
        <v>0</v>
      </c>
      <c r="I39" s="45">
        <v>0</v>
      </c>
      <c r="J39" s="45">
        <f t="shared" si="10"/>
        <v>17</v>
      </c>
      <c r="K39" s="7">
        <f t="shared" si="11"/>
        <v>1</v>
      </c>
    </row>
    <row r="40" spans="1:11" ht="18" customHeight="1" x14ac:dyDescent="0.25">
      <c r="A40" s="45">
        <v>28</v>
      </c>
      <c r="B40" s="28">
        <v>28</v>
      </c>
      <c r="C40" s="16" t="s">
        <v>74</v>
      </c>
      <c r="D40" s="45">
        <f t="shared" si="9"/>
        <v>41</v>
      </c>
      <c r="E40" s="45">
        <v>7</v>
      </c>
      <c r="F40" s="45">
        <f>30+4</f>
        <v>34</v>
      </c>
      <c r="G40" s="45">
        <v>0</v>
      </c>
      <c r="H40" s="45">
        <v>0</v>
      </c>
      <c r="I40" s="45">
        <v>0</v>
      </c>
      <c r="J40" s="45">
        <f t="shared" si="10"/>
        <v>41</v>
      </c>
      <c r="K40" s="7">
        <f t="shared" si="11"/>
        <v>1</v>
      </c>
    </row>
    <row r="41" spans="1:11" ht="18" customHeight="1" x14ac:dyDescent="0.25">
      <c r="A41" s="43">
        <v>29</v>
      </c>
      <c r="B41" s="11">
        <v>29</v>
      </c>
      <c r="C41" s="16" t="s">
        <v>75</v>
      </c>
      <c r="D41" s="43">
        <f t="shared" si="9"/>
        <v>11</v>
      </c>
      <c r="E41" s="43">
        <v>5</v>
      </c>
      <c r="F41" s="43">
        <v>6</v>
      </c>
      <c r="G41" s="43">
        <v>0</v>
      </c>
      <c r="H41" s="43">
        <v>0</v>
      </c>
      <c r="I41" s="43">
        <v>0</v>
      </c>
      <c r="J41" s="43">
        <f t="shared" si="10"/>
        <v>11</v>
      </c>
      <c r="K41" s="7">
        <f t="shared" si="11"/>
        <v>1</v>
      </c>
    </row>
    <row r="42" spans="1:11" ht="18" customHeight="1" x14ac:dyDescent="0.25">
      <c r="A42" s="45">
        <v>30</v>
      </c>
      <c r="B42" s="28">
        <v>30</v>
      </c>
      <c r="C42" s="16" t="s">
        <v>76</v>
      </c>
      <c r="D42" s="45">
        <f t="shared" si="9"/>
        <v>12</v>
      </c>
      <c r="E42" s="45">
        <v>7</v>
      </c>
      <c r="F42" s="45">
        <f>1 + 4</f>
        <v>5</v>
      </c>
      <c r="G42" s="45">
        <v>0</v>
      </c>
      <c r="H42" s="45">
        <v>0</v>
      </c>
      <c r="I42" s="45">
        <v>0</v>
      </c>
      <c r="J42" s="45">
        <f t="shared" si="10"/>
        <v>12</v>
      </c>
      <c r="K42" s="7">
        <f t="shared" si="11"/>
        <v>1</v>
      </c>
    </row>
    <row r="43" spans="1:11" ht="18" customHeight="1" x14ac:dyDescent="0.25">
      <c r="A43" s="43">
        <v>31</v>
      </c>
      <c r="B43" s="11">
        <v>31</v>
      </c>
      <c r="C43" s="16" t="s">
        <v>77</v>
      </c>
      <c r="D43" s="43">
        <f>SUM(E43:G43)</f>
        <v>31</v>
      </c>
      <c r="E43" s="43">
        <v>11</v>
      </c>
      <c r="F43" s="43">
        <v>20</v>
      </c>
      <c r="G43" s="43">
        <v>0</v>
      </c>
      <c r="H43" s="43">
        <v>0</v>
      </c>
      <c r="I43" s="43">
        <v>0</v>
      </c>
      <c r="J43" s="43">
        <f t="shared" si="10"/>
        <v>31</v>
      </c>
      <c r="K43" s="7">
        <f t="shared" si="11"/>
        <v>1</v>
      </c>
    </row>
    <row r="44" spans="1:11" ht="18" customHeight="1" x14ac:dyDescent="0.25">
      <c r="A44" s="43">
        <v>32</v>
      </c>
      <c r="B44" s="11">
        <v>32</v>
      </c>
      <c r="C44" s="17" t="s">
        <v>78</v>
      </c>
      <c r="D44" s="43">
        <f t="shared" si="9"/>
        <v>8</v>
      </c>
      <c r="E44" s="43">
        <v>8</v>
      </c>
      <c r="F44" s="43">
        <v>0</v>
      </c>
      <c r="G44" s="43">
        <v>0</v>
      </c>
      <c r="H44" s="43">
        <v>0</v>
      </c>
      <c r="I44" s="43">
        <v>0</v>
      </c>
      <c r="J44" s="43">
        <f t="shared" si="10"/>
        <v>8</v>
      </c>
      <c r="K44" s="7">
        <f t="shared" si="11"/>
        <v>1</v>
      </c>
    </row>
    <row r="45" spans="1:11" ht="18" customHeight="1" x14ac:dyDescent="0.25">
      <c r="A45" s="43">
        <v>33</v>
      </c>
      <c r="B45" s="11">
        <v>33</v>
      </c>
      <c r="C45" s="16" t="s">
        <v>79</v>
      </c>
      <c r="D45" s="43">
        <f t="shared" si="9"/>
        <v>2</v>
      </c>
      <c r="E45" s="43">
        <v>2</v>
      </c>
      <c r="F45" s="43">
        <v>0</v>
      </c>
      <c r="G45" s="43">
        <v>0</v>
      </c>
      <c r="H45" s="43">
        <v>0</v>
      </c>
      <c r="I45" s="43">
        <v>0</v>
      </c>
      <c r="J45" s="43">
        <f t="shared" si="10"/>
        <v>2</v>
      </c>
      <c r="K45" s="7">
        <f t="shared" si="11"/>
        <v>1</v>
      </c>
    </row>
    <row r="46" spans="1:11" ht="18" customHeight="1" x14ac:dyDescent="0.25">
      <c r="A46" s="43">
        <v>34</v>
      </c>
      <c r="B46" s="11">
        <v>34</v>
      </c>
      <c r="C46" s="16" t="s">
        <v>80</v>
      </c>
      <c r="D46" s="43">
        <f t="shared" ref="D46:D72" si="12">SUM(E46:G46)</f>
        <v>1</v>
      </c>
      <c r="E46" s="43">
        <v>1</v>
      </c>
      <c r="F46" s="43">
        <v>0</v>
      </c>
      <c r="G46" s="43">
        <v>0</v>
      </c>
      <c r="H46" s="43">
        <v>0</v>
      </c>
      <c r="I46" s="43">
        <v>0</v>
      </c>
      <c r="J46" s="43">
        <f t="shared" ref="J46:J72" si="13">SUM(D46,H46:I46)</f>
        <v>1</v>
      </c>
      <c r="K46" s="7">
        <f t="shared" ref="K46:K72" si="14">D46/J46</f>
        <v>1</v>
      </c>
    </row>
    <row r="47" spans="1:11" ht="20.100000000000001" customHeight="1" x14ac:dyDescent="0.25">
      <c r="A47" s="56" t="s">
        <v>81</v>
      </c>
      <c r="B47" s="57"/>
      <c r="C47" s="57"/>
      <c r="D47" s="13"/>
      <c r="E47" s="13"/>
      <c r="F47" s="13"/>
      <c r="G47" s="13"/>
      <c r="H47" s="13"/>
      <c r="I47" s="13"/>
      <c r="J47" s="13"/>
      <c r="K47" s="14"/>
    </row>
    <row r="48" spans="1:11" ht="18" customHeight="1" x14ac:dyDescent="0.25">
      <c r="A48" s="43">
        <v>35</v>
      </c>
      <c r="B48" s="28">
        <v>35</v>
      </c>
      <c r="C48" s="16" t="s">
        <v>82</v>
      </c>
      <c r="D48" s="43">
        <f>SUM(E48:G48)</f>
        <v>11</v>
      </c>
      <c r="E48" s="43">
        <v>11</v>
      </c>
      <c r="F48" s="43">
        <v>0</v>
      </c>
      <c r="G48" s="43">
        <v>0</v>
      </c>
      <c r="H48" s="43">
        <v>0</v>
      </c>
      <c r="I48" s="43">
        <v>0</v>
      </c>
      <c r="J48" s="43">
        <f t="shared" si="13"/>
        <v>11</v>
      </c>
      <c r="K48" s="7">
        <f t="shared" si="14"/>
        <v>1</v>
      </c>
    </row>
    <row r="49" spans="1:12" ht="18" customHeight="1" x14ac:dyDescent="0.25">
      <c r="A49" s="43">
        <v>36</v>
      </c>
      <c r="B49" s="28">
        <v>36</v>
      </c>
      <c r="C49" s="17" t="s">
        <v>83</v>
      </c>
      <c r="D49" s="43">
        <f t="shared" si="12"/>
        <v>5</v>
      </c>
      <c r="E49" s="43">
        <v>4</v>
      </c>
      <c r="F49" s="43">
        <v>1</v>
      </c>
      <c r="G49" s="43">
        <v>0</v>
      </c>
      <c r="H49" s="43">
        <v>0</v>
      </c>
      <c r="I49" s="43">
        <v>0</v>
      </c>
      <c r="J49" s="43">
        <f t="shared" si="13"/>
        <v>5</v>
      </c>
      <c r="K49" s="7">
        <f t="shared" si="14"/>
        <v>1</v>
      </c>
    </row>
    <row r="50" spans="1:12" ht="18" customHeight="1" x14ac:dyDescent="0.25">
      <c r="A50" s="43">
        <v>37</v>
      </c>
      <c r="B50" s="28">
        <v>37</v>
      </c>
      <c r="C50" s="16" t="s">
        <v>84</v>
      </c>
      <c r="D50" s="43">
        <f t="shared" si="12"/>
        <v>2</v>
      </c>
      <c r="E50" s="43">
        <v>1</v>
      </c>
      <c r="F50" s="43">
        <v>1</v>
      </c>
      <c r="G50" s="43">
        <v>0</v>
      </c>
      <c r="H50" s="43">
        <v>0</v>
      </c>
      <c r="I50" s="43">
        <v>0</v>
      </c>
      <c r="J50" s="43">
        <f t="shared" si="13"/>
        <v>2</v>
      </c>
      <c r="K50" s="7">
        <f t="shared" si="14"/>
        <v>1</v>
      </c>
    </row>
    <row r="51" spans="1:12" ht="18" customHeight="1" x14ac:dyDescent="0.25">
      <c r="A51" s="43">
        <v>38</v>
      </c>
      <c r="B51" s="28">
        <v>38</v>
      </c>
      <c r="C51" s="16" t="s">
        <v>85</v>
      </c>
      <c r="D51" s="43">
        <f t="shared" si="12"/>
        <v>10</v>
      </c>
      <c r="E51" s="43">
        <v>10</v>
      </c>
      <c r="F51" s="43">
        <v>0</v>
      </c>
      <c r="G51" s="43">
        <v>0</v>
      </c>
      <c r="H51" s="43">
        <v>0</v>
      </c>
      <c r="I51" s="43">
        <v>0</v>
      </c>
      <c r="J51" s="43">
        <f t="shared" si="13"/>
        <v>10</v>
      </c>
      <c r="K51" s="7">
        <f t="shared" si="14"/>
        <v>1</v>
      </c>
    </row>
    <row r="52" spans="1:12" ht="18" customHeight="1" x14ac:dyDescent="0.25">
      <c r="A52" s="43">
        <v>39</v>
      </c>
      <c r="B52" s="28">
        <v>39</v>
      </c>
      <c r="C52" s="16" t="s">
        <v>86</v>
      </c>
      <c r="D52" s="43">
        <f t="shared" si="12"/>
        <v>3</v>
      </c>
      <c r="E52" s="43">
        <v>3</v>
      </c>
      <c r="F52" s="43">
        <v>0</v>
      </c>
      <c r="G52" s="43">
        <v>0</v>
      </c>
      <c r="H52" s="43">
        <v>0</v>
      </c>
      <c r="I52" s="43">
        <v>0</v>
      </c>
      <c r="J52" s="43">
        <f t="shared" si="13"/>
        <v>3</v>
      </c>
      <c r="K52" s="7">
        <f t="shared" si="14"/>
        <v>1</v>
      </c>
    </row>
    <row r="53" spans="1:12" ht="18" customHeight="1" x14ac:dyDescent="0.25">
      <c r="A53" s="43">
        <v>40</v>
      </c>
      <c r="B53" s="28">
        <v>40</v>
      </c>
      <c r="C53" s="16" t="s">
        <v>87</v>
      </c>
      <c r="D53" s="43">
        <f t="shared" si="12"/>
        <v>3</v>
      </c>
      <c r="E53" s="43">
        <v>3</v>
      </c>
      <c r="F53" s="43">
        <v>0</v>
      </c>
      <c r="G53" s="43">
        <v>0</v>
      </c>
      <c r="H53" s="43">
        <v>0</v>
      </c>
      <c r="I53" s="43">
        <v>0</v>
      </c>
      <c r="J53" s="43">
        <f t="shared" si="13"/>
        <v>3</v>
      </c>
      <c r="K53" s="7">
        <f t="shared" si="14"/>
        <v>1</v>
      </c>
    </row>
    <row r="54" spans="1:12" ht="18" customHeight="1" x14ac:dyDescent="0.25">
      <c r="A54" s="43">
        <v>41</v>
      </c>
      <c r="B54" s="28">
        <v>41</v>
      </c>
      <c r="C54" s="16" t="s">
        <v>88</v>
      </c>
      <c r="D54" s="43">
        <f t="shared" si="12"/>
        <v>2</v>
      </c>
      <c r="E54" s="43">
        <v>1</v>
      </c>
      <c r="F54" s="43">
        <v>1</v>
      </c>
      <c r="G54" s="43">
        <v>0</v>
      </c>
      <c r="H54" s="43">
        <v>0</v>
      </c>
      <c r="I54" s="43">
        <v>0</v>
      </c>
      <c r="J54" s="43">
        <f t="shared" si="13"/>
        <v>2</v>
      </c>
      <c r="K54" s="7">
        <f t="shared" si="14"/>
        <v>1</v>
      </c>
    </row>
    <row r="55" spans="1:12" ht="18" customHeight="1" x14ac:dyDescent="0.25">
      <c r="A55" s="43">
        <v>42</v>
      </c>
      <c r="B55" s="28">
        <v>42</v>
      </c>
      <c r="C55" s="16" t="s">
        <v>89</v>
      </c>
      <c r="D55" s="43">
        <f t="shared" si="12"/>
        <v>2</v>
      </c>
      <c r="E55" s="43">
        <v>1</v>
      </c>
      <c r="F55" s="43">
        <v>1</v>
      </c>
      <c r="G55" s="43">
        <v>0</v>
      </c>
      <c r="H55" s="43">
        <v>0</v>
      </c>
      <c r="I55" s="43">
        <v>0</v>
      </c>
      <c r="J55" s="43">
        <f t="shared" si="13"/>
        <v>2</v>
      </c>
      <c r="K55" s="7">
        <f t="shared" si="14"/>
        <v>1</v>
      </c>
    </row>
    <row r="56" spans="1:12" ht="18" customHeight="1" x14ac:dyDescent="0.25">
      <c r="A56" s="43">
        <v>43</v>
      </c>
      <c r="B56" s="28">
        <v>43</v>
      </c>
      <c r="C56" s="16" t="s">
        <v>90</v>
      </c>
      <c r="D56" s="43">
        <f t="shared" si="12"/>
        <v>11</v>
      </c>
      <c r="E56" s="43">
        <v>10</v>
      </c>
      <c r="F56" s="43">
        <v>1</v>
      </c>
      <c r="G56" s="43">
        <v>0</v>
      </c>
      <c r="H56" s="43">
        <v>0</v>
      </c>
      <c r="I56" s="43">
        <v>0</v>
      </c>
      <c r="J56" s="43">
        <f t="shared" si="13"/>
        <v>11</v>
      </c>
      <c r="K56" s="7">
        <f t="shared" si="14"/>
        <v>1</v>
      </c>
      <c r="L56" s="30"/>
    </row>
    <row r="57" spans="1:12" ht="18" customHeight="1" x14ac:dyDescent="0.25">
      <c r="A57" s="45">
        <v>44</v>
      </c>
      <c r="B57" s="28">
        <v>44</v>
      </c>
      <c r="C57" s="16" t="s">
        <v>91</v>
      </c>
      <c r="D57" s="45">
        <f t="shared" si="12"/>
        <v>45</v>
      </c>
      <c r="E57" s="45">
        <f>4 + 29</f>
        <v>33</v>
      </c>
      <c r="F57" s="45">
        <f>3 + 9</f>
        <v>12</v>
      </c>
      <c r="G57" s="45">
        <v>0</v>
      </c>
      <c r="H57" s="45">
        <v>0</v>
      </c>
      <c r="I57" s="45">
        <v>0</v>
      </c>
      <c r="J57" s="45">
        <f t="shared" si="13"/>
        <v>45</v>
      </c>
      <c r="K57" s="7">
        <f t="shared" si="14"/>
        <v>1</v>
      </c>
    </row>
    <row r="58" spans="1:12" ht="18" customHeight="1" x14ac:dyDescent="0.25">
      <c r="A58" s="43">
        <v>45</v>
      </c>
      <c r="B58" s="28">
        <v>45</v>
      </c>
      <c r="C58" s="17" t="s">
        <v>92</v>
      </c>
      <c r="D58" s="43">
        <f>SUM(E58:G58)</f>
        <v>3</v>
      </c>
      <c r="E58" s="43">
        <v>3</v>
      </c>
      <c r="F58" s="43">
        <v>0</v>
      </c>
      <c r="G58" s="43">
        <v>0</v>
      </c>
      <c r="H58" s="43">
        <v>0</v>
      </c>
      <c r="I58" s="43">
        <v>0</v>
      </c>
      <c r="J58" s="43">
        <f t="shared" si="13"/>
        <v>3</v>
      </c>
      <c r="K58" s="7">
        <f t="shared" si="14"/>
        <v>1</v>
      </c>
      <c r="L58" s="30"/>
    </row>
    <row r="59" spans="1:12" ht="18" customHeight="1" x14ac:dyDescent="0.25">
      <c r="A59" s="45">
        <v>46</v>
      </c>
      <c r="B59" s="28">
        <v>46</v>
      </c>
      <c r="C59" s="16" t="s">
        <v>93</v>
      </c>
      <c r="D59" s="45">
        <f>SUM(E59:G59)</f>
        <v>46</v>
      </c>
      <c r="E59" s="45">
        <f>30+4</f>
        <v>34</v>
      </c>
      <c r="F59" s="45">
        <f>9+3</f>
        <v>12</v>
      </c>
      <c r="G59" s="45">
        <v>0</v>
      </c>
      <c r="H59" s="45">
        <v>0</v>
      </c>
      <c r="I59" s="45">
        <v>0</v>
      </c>
      <c r="J59" s="45">
        <f t="shared" si="13"/>
        <v>46</v>
      </c>
      <c r="K59" s="7">
        <f t="shared" si="14"/>
        <v>1</v>
      </c>
    </row>
    <row r="60" spans="1:12" ht="18" customHeight="1" x14ac:dyDescent="0.25">
      <c r="A60" s="45">
        <v>47</v>
      </c>
      <c r="B60" s="28">
        <v>47</v>
      </c>
      <c r="C60" s="16" t="s">
        <v>94</v>
      </c>
      <c r="D60" s="45">
        <f t="shared" si="12"/>
        <v>4</v>
      </c>
      <c r="E60" s="45">
        <v>1</v>
      </c>
      <c r="F60" s="45">
        <f>1+2</f>
        <v>3</v>
      </c>
      <c r="G60" s="45">
        <v>0</v>
      </c>
      <c r="H60" s="45">
        <v>0</v>
      </c>
      <c r="I60" s="45">
        <v>0</v>
      </c>
      <c r="J60" s="45">
        <f t="shared" si="13"/>
        <v>4</v>
      </c>
      <c r="K60" s="7">
        <f t="shared" si="14"/>
        <v>1</v>
      </c>
    </row>
    <row r="61" spans="1:12" ht="18" customHeight="1" x14ac:dyDescent="0.25">
      <c r="A61" s="43">
        <v>48</v>
      </c>
      <c r="B61" s="28">
        <v>48</v>
      </c>
      <c r="C61" s="16" t="s">
        <v>95</v>
      </c>
      <c r="D61" s="43">
        <f t="shared" si="12"/>
        <v>7</v>
      </c>
      <c r="E61" s="43">
        <v>7</v>
      </c>
      <c r="F61" s="43">
        <v>0</v>
      </c>
      <c r="G61" s="43">
        <v>0</v>
      </c>
      <c r="H61" s="43">
        <v>0</v>
      </c>
      <c r="I61" s="43">
        <v>0</v>
      </c>
      <c r="J61" s="43">
        <f t="shared" si="13"/>
        <v>7</v>
      </c>
      <c r="K61" s="7">
        <f t="shared" si="14"/>
        <v>1</v>
      </c>
    </row>
    <row r="62" spans="1:12" ht="18" customHeight="1" x14ac:dyDescent="0.25">
      <c r="A62" s="43">
        <v>49</v>
      </c>
      <c r="B62" s="28">
        <v>49</v>
      </c>
      <c r="C62" s="16" t="s">
        <v>96</v>
      </c>
      <c r="D62" s="43">
        <f t="shared" si="12"/>
        <v>2</v>
      </c>
      <c r="E62" s="43">
        <v>2</v>
      </c>
      <c r="F62" s="43">
        <v>0</v>
      </c>
      <c r="G62" s="43">
        <v>0</v>
      </c>
      <c r="H62" s="43">
        <v>0</v>
      </c>
      <c r="I62" s="43">
        <v>0</v>
      </c>
      <c r="J62" s="43">
        <f t="shared" si="13"/>
        <v>2</v>
      </c>
      <c r="K62" s="7">
        <f t="shared" si="14"/>
        <v>1</v>
      </c>
    </row>
    <row r="63" spans="1:12" ht="18" customHeight="1" x14ac:dyDescent="0.25">
      <c r="A63" s="43">
        <v>50</v>
      </c>
      <c r="B63" s="28">
        <v>50</v>
      </c>
      <c r="C63" s="16" t="s">
        <v>97</v>
      </c>
      <c r="D63" s="43">
        <f t="shared" si="12"/>
        <v>2</v>
      </c>
      <c r="E63" s="43">
        <v>2</v>
      </c>
      <c r="F63" s="43">
        <v>0</v>
      </c>
      <c r="G63" s="43">
        <v>0</v>
      </c>
      <c r="H63" s="43">
        <v>0</v>
      </c>
      <c r="I63" s="43">
        <v>0</v>
      </c>
      <c r="J63" s="43">
        <f t="shared" si="13"/>
        <v>2</v>
      </c>
      <c r="K63" s="7">
        <f t="shared" si="14"/>
        <v>1</v>
      </c>
    </row>
    <row r="64" spans="1:12" ht="18" customHeight="1" x14ac:dyDescent="0.25">
      <c r="A64" s="43">
        <v>51</v>
      </c>
      <c r="B64" s="28">
        <v>51</v>
      </c>
      <c r="C64" s="16" t="s">
        <v>98</v>
      </c>
      <c r="D64" s="43">
        <f t="shared" si="12"/>
        <v>1</v>
      </c>
      <c r="E64" s="43">
        <v>1</v>
      </c>
      <c r="F64" s="43">
        <v>0</v>
      </c>
      <c r="G64" s="43">
        <v>0</v>
      </c>
      <c r="H64" s="43">
        <v>0</v>
      </c>
      <c r="I64" s="43">
        <v>0</v>
      </c>
      <c r="J64" s="43">
        <f t="shared" si="13"/>
        <v>1</v>
      </c>
      <c r="K64" s="7">
        <f t="shared" si="14"/>
        <v>1</v>
      </c>
    </row>
    <row r="65" spans="1:11" ht="18" customHeight="1" x14ac:dyDescent="0.25">
      <c r="A65" s="43">
        <v>52</v>
      </c>
      <c r="B65" s="28">
        <v>52</v>
      </c>
      <c r="C65" s="16" t="s">
        <v>99</v>
      </c>
      <c r="D65" s="43">
        <f t="shared" si="12"/>
        <v>7</v>
      </c>
      <c r="E65" s="43">
        <v>7</v>
      </c>
      <c r="F65" s="43">
        <v>0</v>
      </c>
      <c r="G65" s="43">
        <v>0</v>
      </c>
      <c r="H65" s="43">
        <v>0</v>
      </c>
      <c r="I65" s="43">
        <v>0</v>
      </c>
      <c r="J65" s="43">
        <f t="shared" si="13"/>
        <v>7</v>
      </c>
      <c r="K65" s="7">
        <f t="shared" si="14"/>
        <v>1</v>
      </c>
    </row>
    <row r="66" spans="1:11" ht="18" customHeight="1" x14ac:dyDescent="0.25">
      <c r="A66" s="43">
        <v>53</v>
      </c>
      <c r="B66" s="28">
        <v>53</v>
      </c>
      <c r="C66" s="16" t="s">
        <v>79</v>
      </c>
      <c r="D66" s="43">
        <f t="shared" si="12"/>
        <v>3</v>
      </c>
      <c r="E66" s="43">
        <v>3</v>
      </c>
      <c r="F66" s="43">
        <v>0</v>
      </c>
      <c r="G66" s="43">
        <v>0</v>
      </c>
      <c r="H66" s="43">
        <v>0</v>
      </c>
      <c r="I66" s="43">
        <v>0</v>
      </c>
      <c r="J66" s="43">
        <f t="shared" si="13"/>
        <v>3</v>
      </c>
      <c r="K66" s="7">
        <f t="shared" si="14"/>
        <v>1</v>
      </c>
    </row>
    <row r="67" spans="1:11" ht="18" customHeight="1" x14ac:dyDescent="0.25">
      <c r="A67" s="43">
        <v>54</v>
      </c>
      <c r="B67" s="28">
        <v>54</v>
      </c>
      <c r="C67" s="16" t="s">
        <v>80</v>
      </c>
      <c r="D67" s="43">
        <f t="shared" si="12"/>
        <v>1</v>
      </c>
      <c r="E67" s="43">
        <v>1</v>
      </c>
      <c r="F67" s="43">
        <v>0</v>
      </c>
      <c r="G67" s="43">
        <v>0</v>
      </c>
      <c r="H67" s="43">
        <v>0</v>
      </c>
      <c r="I67" s="43">
        <v>0</v>
      </c>
      <c r="J67" s="43">
        <f t="shared" si="13"/>
        <v>1</v>
      </c>
      <c r="K67" s="7">
        <f t="shared" si="14"/>
        <v>1</v>
      </c>
    </row>
    <row r="68" spans="1:11" ht="18" customHeight="1" x14ac:dyDescent="0.25">
      <c r="A68" s="43">
        <v>55</v>
      </c>
      <c r="B68" s="28">
        <v>55</v>
      </c>
      <c r="C68" s="16" t="s">
        <v>100</v>
      </c>
      <c r="D68" s="43">
        <f t="shared" si="12"/>
        <v>6</v>
      </c>
      <c r="E68" s="43">
        <v>6</v>
      </c>
      <c r="F68" s="43">
        <v>0</v>
      </c>
      <c r="G68" s="43">
        <v>0</v>
      </c>
      <c r="H68" s="43">
        <v>0</v>
      </c>
      <c r="I68" s="43">
        <v>0</v>
      </c>
      <c r="J68" s="43">
        <f t="shared" si="13"/>
        <v>6</v>
      </c>
      <c r="K68" s="7">
        <f t="shared" si="14"/>
        <v>1</v>
      </c>
    </row>
    <row r="69" spans="1:11" ht="18" customHeight="1" x14ac:dyDescent="0.25">
      <c r="A69" s="43">
        <v>56</v>
      </c>
      <c r="B69" s="28">
        <v>56</v>
      </c>
      <c r="C69" s="16" t="s">
        <v>101</v>
      </c>
      <c r="D69" s="43">
        <f t="shared" si="12"/>
        <v>1</v>
      </c>
      <c r="E69" s="43">
        <v>0</v>
      </c>
      <c r="F69" s="43">
        <v>1</v>
      </c>
      <c r="G69" s="43">
        <v>0</v>
      </c>
      <c r="H69" s="43">
        <v>0</v>
      </c>
      <c r="I69" s="43">
        <v>0</v>
      </c>
      <c r="J69" s="43">
        <f t="shared" si="13"/>
        <v>1</v>
      </c>
      <c r="K69" s="7">
        <f t="shared" si="14"/>
        <v>1</v>
      </c>
    </row>
    <row r="70" spans="1:11" ht="18" customHeight="1" x14ac:dyDescent="0.25">
      <c r="A70" s="43">
        <v>57</v>
      </c>
      <c r="B70" s="28">
        <v>57</v>
      </c>
      <c r="C70" s="16" t="s">
        <v>102</v>
      </c>
      <c r="D70" s="43">
        <f t="shared" si="12"/>
        <v>1</v>
      </c>
      <c r="E70" s="43">
        <v>0</v>
      </c>
      <c r="F70" s="43">
        <v>1</v>
      </c>
      <c r="G70" s="43">
        <v>0</v>
      </c>
      <c r="H70" s="43">
        <v>0</v>
      </c>
      <c r="I70" s="43">
        <v>0</v>
      </c>
      <c r="J70" s="43">
        <f t="shared" si="13"/>
        <v>1</v>
      </c>
      <c r="K70" s="7">
        <f t="shared" si="14"/>
        <v>1</v>
      </c>
    </row>
    <row r="71" spans="1:11" ht="18" customHeight="1" x14ac:dyDescent="0.25">
      <c r="A71" s="43">
        <v>58</v>
      </c>
      <c r="B71" s="28">
        <v>58</v>
      </c>
      <c r="C71" s="16" t="s">
        <v>103</v>
      </c>
      <c r="D71" s="43">
        <f t="shared" si="12"/>
        <v>3</v>
      </c>
      <c r="E71" s="43">
        <v>0</v>
      </c>
      <c r="F71" s="43">
        <v>3</v>
      </c>
      <c r="G71" s="43">
        <v>0</v>
      </c>
      <c r="H71" s="43">
        <v>0</v>
      </c>
      <c r="I71" s="43">
        <v>0</v>
      </c>
      <c r="J71" s="43">
        <f t="shared" si="13"/>
        <v>3</v>
      </c>
      <c r="K71" s="7">
        <f t="shared" si="14"/>
        <v>1</v>
      </c>
    </row>
    <row r="72" spans="1:11" ht="18" customHeight="1" x14ac:dyDescent="0.25">
      <c r="A72" s="43">
        <v>59</v>
      </c>
      <c r="B72" s="28">
        <v>59</v>
      </c>
      <c r="C72" s="16" t="s">
        <v>104</v>
      </c>
      <c r="D72" s="43">
        <f t="shared" si="12"/>
        <v>5</v>
      </c>
      <c r="E72" s="43">
        <v>0</v>
      </c>
      <c r="F72" s="43">
        <v>5</v>
      </c>
      <c r="G72" s="43">
        <v>0</v>
      </c>
      <c r="H72" s="43">
        <v>0</v>
      </c>
      <c r="I72" s="43">
        <v>0</v>
      </c>
      <c r="J72" s="43">
        <f t="shared" si="13"/>
        <v>5</v>
      </c>
      <c r="K72" s="7">
        <f t="shared" si="14"/>
        <v>1</v>
      </c>
    </row>
    <row r="73" spans="1:11" x14ac:dyDescent="0.25">
      <c r="A73" s="58"/>
      <c r="B73" s="59"/>
      <c r="C73" s="59"/>
      <c r="D73" s="59"/>
      <c r="E73" s="59"/>
      <c r="F73" s="59"/>
      <c r="G73" s="59"/>
      <c r="H73" s="59"/>
      <c r="I73" s="59"/>
      <c r="J73" s="59"/>
      <c r="K73" s="60"/>
    </row>
    <row r="74" spans="1:11" s="6" customFormat="1" x14ac:dyDescent="0.25">
      <c r="A74" s="8"/>
      <c r="B74" s="55" t="s">
        <v>20</v>
      </c>
      <c r="C74" s="55"/>
      <c r="D74" s="9">
        <f t="shared" ref="D74:J74" si="15">SUM(D12:D72)</f>
        <v>573</v>
      </c>
      <c r="E74" s="8">
        <f t="shared" si="15"/>
        <v>373</v>
      </c>
      <c r="F74" s="8">
        <f t="shared" si="15"/>
        <v>200</v>
      </c>
      <c r="G74" s="8">
        <f t="shared" si="15"/>
        <v>0</v>
      </c>
      <c r="H74" s="8">
        <f t="shared" si="15"/>
        <v>0</v>
      </c>
      <c r="I74" s="9">
        <f t="shared" si="15"/>
        <v>0</v>
      </c>
      <c r="J74" s="9">
        <f t="shared" si="15"/>
        <v>573</v>
      </c>
      <c r="K74" s="5">
        <f>D74/J74</f>
        <v>1</v>
      </c>
    </row>
    <row r="75" spans="1:11" x14ac:dyDescent="0.25">
      <c r="K75" s="10"/>
    </row>
    <row r="76" spans="1:11" x14ac:dyDescent="0.25">
      <c r="K76" s="10"/>
    </row>
    <row r="77" spans="1:11" x14ac:dyDescent="0.25">
      <c r="K77" s="10"/>
    </row>
  </sheetData>
  <mergeCells count="25">
    <mergeCell ref="B74:C74"/>
    <mergeCell ref="A11:C11"/>
    <mergeCell ref="A35:C35"/>
    <mergeCell ref="A47:C47"/>
    <mergeCell ref="G9:G10"/>
    <mergeCell ref="A73:K73"/>
    <mergeCell ref="A9:A10"/>
    <mergeCell ref="H9:H10"/>
    <mergeCell ref="I9:I10"/>
    <mergeCell ref="J9:J10"/>
    <mergeCell ref="K9:K10"/>
    <mergeCell ref="B4:K4"/>
    <mergeCell ref="B9:C9"/>
    <mergeCell ref="D9:D10"/>
    <mergeCell ref="E9:E10"/>
    <mergeCell ref="F9:F10"/>
    <mergeCell ref="B1:J1"/>
    <mergeCell ref="D2:F2"/>
    <mergeCell ref="D3:F3"/>
    <mergeCell ref="G2:H2"/>
    <mergeCell ref="G3:H3"/>
    <mergeCell ref="I2:K2"/>
    <mergeCell ref="I3:K3"/>
    <mergeCell ref="A2:B2"/>
    <mergeCell ref="A3:B3"/>
  </mergeCells>
  <phoneticPr fontId="13" type="noConversion"/>
  <pageMargins left="0.75" right="0.75" top="1" bottom="1" header="0.5" footer="0.5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zoomScaleNormal="100" workbookViewId="0">
      <pane ySplit="4" topLeftCell="A5" activePane="bottomLeft" state="frozen"/>
      <selection pane="bottomLeft"/>
    </sheetView>
  </sheetViews>
  <sheetFormatPr defaultColWidth="11" defaultRowHeight="15.75" x14ac:dyDescent="0.25"/>
  <cols>
    <col min="1" max="1" width="9" style="1" customWidth="1"/>
    <col min="2" max="2" width="27.125" style="2" customWidth="1"/>
    <col min="3" max="3" width="78" style="2" customWidth="1"/>
    <col min="4" max="16384" width="11" style="2"/>
  </cols>
  <sheetData>
    <row r="1" spans="1:8" ht="25.5" x14ac:dyDescent="0.35">
      <c r="B1" s="63" t="s">
        <v>105</v>
      </c>
      <c r="C1" s="63"/>
      <c r="D1" s="63"/>
      <c r="E1" s="63"/>
      <c r="F1" s="63"/>
      <c r="G1" s="63"/>
    </row>
    <row r="3" spans="1:8" ht="18" x14ac:dyDescent="0.25">
      <c r="A3" s="53" t="s">
        <v>12</v>
      </c>
      <c r="B3" s="64" t="s">
        <v>13</v>
      </c>
      <c r="C3" s="65"/>
      <c r="D3" s="53" t="s">
        <v>106</v>
      </c>
      <c r="E3" s="53" t="s">
        <v>107</v>
      </c>
      <c r="F3" s="53" t="s">
        <v>108</v>
      </c>
      <c r="G3" s="53" t="s">
        <v>109</v>
      </c>
      <c r="H3" s="53" t="s">
        <v>20</v>
      </c>
    </row>
    <row r="4" spans="1:8" ht="18" x14ac:dyDescent="0.25">
      <c r="A4" s="54"/>
      <c r="B4" s="21" t="s">
        <v>21</v>
      </c>
      <c r="C4" s="21" t="s">
        <v>22</v>
      </c>
      <c r="D4" s="54"/>
      <c r="E4" s="54"/>
      <c r="F4" s="54"/>
      <c r="G4" s="54"/>
      <c r="H4" s="54"/>
    </row>
    <row r="5" spans="1:8" ht="20.100000000000001" customHeight="1" x14ac:dyDescent="0.25">
      <c r="A5" s="66" t="s">
        <v>23</v>
      </c>
      <c r="B5" s="67"/>
      <c r="C5" s="67"/>
      <c r="D5" s="13"/>
      <c r="E5" s="13"/>
      <c r="F5" s="13"/>
      <c r="G5" s="13"/>
      <c r="H5" s="14"/>
    </row>
    <row r="6" spans="1:8" ht="18" customHeight="1" x14ac:dyDescent="0.25">
      <c r="A6" s="26">
        <v>1</v>
      </c>
      <c r="B6" s="25" t="s">
        <v>24</v>
      </c>
      <c r="C6" s="42" t="s">
        <v>25</v>
      </c>
      <c r="D6" s="45">
        <v>1</v>
      </c>
      <c r="E6" s="45">
        <f>0+6</f>
        <v>6</v>
      </c>
      <c r="F6" s="45">
        <v>1</v>
      </c>
      <c r="G6" s="45">
        <v>4</v>
      </c>
      <c r="H6" s="19">
        <f>SUM(D6:G6)</f>
        <v>12</v>
      </c>
    </row>
    <row r="7" spans="1:8" ht="18" customHeight="1" x14ac:dyDescent="0.25">
      <c r="A7" s="26">
        <v>2</v>
      </c>
      <c r="B7" s="25" t="s">
        <v>26</v>
      </c>
      <c r="C7" s="22" t="s">
        <v>27</v>
      </c>
      <c r="D7" s="43">
        <v>0</v>
      </c>
      <c r="E7" s="43">
        <v>0</v>
      </c>
      <c r="F7" s="43">
        <v>1</v>
      </c>
      <c r="G7" s="43">
        <v>0</v>
      </c>
      <c r="H7" s="19">
        <f t="shared" ref="H7:H9" si="0">SUM(D7:G7)</f>
        <v>1</v>
      </c>
    </row>
    <row r="8" spans="1:8" ht="18" customHeight="1" x14ac:dyDescent="0.25">
      <c r="A8" s="26">
        <v>3</v>
      </c>
      <c r="B8" s="25" t="s">
        <v>28</v>
      </c>
      <c r="C8" s="42" t="s">
        <v>29</v>
      </c>
      <c r="D8" s="45">
        <v>0</v>
      </c>
      <c r="E8" s="45">
        <f>2+2</f>
        <v>4</v>
      </c>
      <c r="F8" s="45">
        <v>2</v>
      </c>
      <c r="G8" s="45">
        <v>0</v>
      </c>
      <c r="H8" s="19">
        <f t="shared" si="0"/>
        <v>6</v>
      </c>
    </row>
    <row r="9" spans="1:8" ht="18" customHeight="1" x14ac:dyDescent="0.25">
      <c r="A9" s="26">
        <v>4</v>
      </c>
      <c r="B9" s="25" t="s">
        <v>30</v>
      </c>
      <c r="C9" s="22" t="s">
        <v>31</v>
      </c>
      <c r="D9" s="43">
        <v>0</v>
      </c>
      <c r="E9" s="43">
        <v>4</v>
      </c>
      <c r="F9" s="43">
        <v>0</v>
      </c>
      <c r="G9" s="43">
        <v>0</v>
      </c>
      <c r="H9" s="19">
        <f t="shared" si="0"/>
        <v>4</v>
      </c>
    </row>
    <row r="10" spans="1:8" ht="18" customHeight="1" x14ac:dyDescent="0.25">
      <c r="A10" s="26">
        <v>5</v>
      </c>
      <c r="B10" s="25" t="s">
        <v>32</v>
      </c>
      <c r="C10" s="42" t="s">
        <v>33</v>
      </c>
      <c r="D10" s="43">
        <v>0</v>
      </c>
      <c r="E10" s="43">
        <v>8</v>
      </c>
      <c r="F10" s="43">
        <v>0</v>
      </c>
      <c r="G10" s="43">
        <v>0</v>
      </c>
      <c r="H10" s="19">
        <f>SUM(D10:G10)</f>
        <v>8</v>
      </c>
    </row>
    <row r="11" spans="1:8" ht="18" customHeight="1" x14ac:dyDescent="0.25">
      <c r="A11" s="26">
        <v>6</v>
      </c>
      <c r="B11" s="25" t="s">
        <v>34</v>
      </c>
      <c r="C11" s="22" t="s">
        <v>35</v>
      </c>
      <c r="D11" s="43">
        <v>0</v>
      </c>
      <c r="E11" s="43">
        <v>0</v>
      </c>
      <c r="F11" s="43">
        <v>0</v>
      </c>
      <c r="G11" s="43">
        <v>0</v>
      </c>
      <c r="H11" s="19">
        <f t="shared" ref="H11:H13" si="1">SUM(D11:G11)</f>
        <v>0</v>
      </c>
    </row>
    <row r="12" spans="1:8" ht="18" customHeight="1" x14ac:dyDescent="0.25">
      <c r="A12" s="26">
        <v>7</v>
      </c>
      <c r="B12" s="25" t="s">
        <v>36</v>
      </c>
      <c r="C12" s="22" t="s">
        <v>37</v>
      </c>
      <c r="D12" s="43">
        <v>0</v>
      </c>
      <c r="E12" s="43">
        <v>2</v>
      </c>
      <c r="F12" s="43">
        <v>0</v>
      </c>
      <c r="G12" s="43">
        <v>0</v>
      </c>
      <c r="H12" s="19">
        <f t="shared" si="1"/>
        <v>2</v>
      </c>
    </row>
    <row r="13" spans="1:8" ht="18" customHeight="1" x14ac:dyDescent="0.25">
      <c r="A13" s="26">
        <v>8</v>
      </c>
      <c r="B13" s="25" t="s">
        <v>38</v>
      </c>
      <c r="C13" s="22" t="s">
        <v>39</v>
      </c>
      <c r="D13" s="43">
        <v>0</v>
      </c>
      <c r="E13" s="43">
        <v>1</v>
      </c>
      <c r="F13" s="43">
        <v>0</v>
      </c>
      <c r="G13" s="43">
        <v>0</v>
      </c>
      <c r="H13" s="19">
        <f t="shared" si="1"/>
        <v>1</v>
      </c>
    </row>
    <row r="14" spans="1:8" ht="18" customHeight="1" x14ac:dyDescent="0.25">
      <c r="A14" s="26">
        <v>9</v>
      </c>
      <c r="B14" s="25" t="s">
        <v>40</v>
      </c>
      <c r="C14" s="22" t="s">
        <v>41</v>
      </c>
      <c r="D14" s="43">
        <v>0</v>
      </c>
      <c r="E14" s="43">
        <v>0</v>
      </c>
      <c r="F14" s="43">
        <v>0</v>
      </c>
      <c r="G14" s="43">
        <v>0</v>
      </c>
      <c r="H14" s="19">
        <f>SUM(D14:G14)</f>
        <v>0</v>
      </c>
    </row>
    <row r="15" spans="1:8" ht="18" customHeight="1" x14ac:dyDescent="0.25">
      <c r="A15" s="26">
        <v>10</v>
      </c>
      <c r="B15" s="25" t="s">
        <v>42</v>
      </c>
      <c r="C15" s="22" t="s">
        <v>43</v>
      </c>
      <c r="D15" s="43">
        <v>0</v>
      </c>
      <c r="E15" s="43">
        <v>0</v>
      </c>
      <c r="F15" s="43">
        <v>0</v>
      </c>
      <c r="G15" s="43">
        <v>0</v>
      </c>
      <c r="H15" s="19">
        <f t="shared" ref="H15:H17" si="2">SUM(D15:G15)</f>
        <v>0</v>
      </c>
    </row>
    <row r="16" spans="1:8" ht="18" customHeight="1" x14ac:dyDescent="0.25">
      <c r="A16" s="26">
        <v>11</v>
      </c>
      <c r="B16" s="25" t="s">
        <v>44</v>
      </c>
      <c r="C16" s="22" t="s">
        <v>45</v>
      </c>
      <c r="D16" s="43">
        <v>0</v>
      </c>
      <c r="E16" s="43">
        <v>0</v>
      </c>
      <c r="F16" s="43">
        <v>0</v>
      </c>
      <c r="G16" s="43">
        <v>0</v>
      </c>
      <c r="H16" s="19">
        <f t="shared" si="2"/>
        <v>0</v>
      </c>
    </row>
    <row r="17" spans="1:8" ht="18" customHeight="1" x14ac:dyDescent="0.25">
      <c r="A17" s="26">
        <v>12</v>
      </c>
      <c r="B17" s="25" t="s">
        <v>46</v>
      </c>
      <c r="C17" s="22" t="s">
        <v>47</v>
      </c>
      <c r="D17" s="43">
        <v>0</v>
      </c>
      <c r="E17" s="43">
        <v>2</v>
      </c>
      <c r="F17" s="43">
        <v>0</v>
      </c>
      <c r="G17" s="43">
        <v>0</v>
      </c>
      <c r="H17" s="19">
        <f t="shared" si="2"/>
        <v>2</v>
      </c>
    </row>
    <row r="18" spans="1:8" ht="18" customHeight="1" x14ac:dyDescent="0.25">
      <c r="A18" s="26">
        <v>13</v>
      </c>
      <c r="B18" s="25" t="s">
        <v>48</v>
      </c>
      <c r="C18" s="22" t="s">
        <v>49</v>
      </c>
      <c r="D18" s="43">
        <v>0</v>
      </c>
      <c r="E18" s="43">
        <v>0</v>
      </c>
      <c r="F18" s="43">
        <v>0</v>
      </c>
      <c r="G18" s="43">
        <v>0</v>
      </c>
      <c r="H18" s="19">
        <f>SUM(D18:G18)</f>
        <v>0</v>
      </c>
    </row>
    <row r="19" spans="1:8" ht="18" customHeight="1" x14ac:dyDescent="0.25">
      <c r="A19" s="26">
        <v>14</v>
      </c>
      <c r="B19" s="25" t="s">
        <v>50</v>
      </c>
      <c r="C19" s="42" t="s">
        <v>51</v>
      </c>
      <c r="D19" s="45">
        <v>0</v>
      </c>
      <c r="E19" s="45">
        <f>1</f>
        <v>1</v>
      </c>
      <c r="F19" s="45">
        <v>0</v>
      </c>
      <c r="G19" s="45">
        <v>4</v>
      </c>
      <c r="H19" s="19">
        <f t="shared" ref="H19:H21" si="3">SUM(D19:G19)</f>
        <v>5</v>
      </c>
    </row>
    <row r="20" spans="1:8" x14ac:dyDescent="0.25">
      <c r="A20" s="26">
        <v>15</v>
      </c>
      <c r="B20" s="25" t="s">
        <v>52</v>
      </c>
      <c r="C20" s="22" t="s">
        <v>53</v>
      </c>
      <c r="D20" s="43">
        <v>0</v>
      </c>
      <c r="E20" s="43">
        <v>0</v>
      </c>
      <c r="F20" s="43">
        <v>1</v>
      </c>
      <c r="G20" s="43">
        <v>0</v>
      </c>
      <c r="H20" s="37">
        <f t="shared" si="3"/>
        <v>1</v>
      </c>
    </row>
    <row r="21" spans="1:8" ht="18" customHeight="1" x14ac:dyDescent="0.25">
      <c r="A21" s="26">
        <v>16</v>
      </c>
      <c r="B21" s="25" t="s">
        <v>54</v>
      </c>
      <c r="C21" s="22" t="s">
        <v>55</v>
      </c>
      <c r="D21" s="43">
        <v>0</v>
      </c>
      <c r="E21" s="43">
        <v>0</v>
      </c>
      <c r="F21" s="43">
        <v>0</v>
      </c>
      <c r="G21" s="43">
        <v>0</v>
      </c>
      <c r="H21" s="19">
        <f t="shared" si="3"/>
        <v>0</v>
      </c>
    </row>
    <row r="22" spans="1:8" ht="18" customHeight="1" x14ac:dyDescent="0.25">
      <c r="A22" s="26">
        <v>17</v>
      </c>
      <c r="B22" s="25" t="s">
        <v>56</v>
      </c>
      <c r="C22" s="22" t="s">
        <v>57</v>
      </c>
      <c r="D22" s="43">
        <v>0</v>
      </c>
      <c r="E22" s="43">
        <v>0</v>
      </c>
      <c r="F22" s="43">
        <v>0</v>
      </c>
      <c r="G22" s="43">
        <v>0</v>
      </c>
      <c r="H22" s="19">
        <f>SUM(D22:G22)</f>
        <v>0</v>
      </c>
    </row>
    <row r="23" spans="1:8" ht="18" customHeight="1" x14ac:dyDescent="0.25">
      <c r="A23" s="26">
        <v>18</v>
      </c>
      <c r="B23" s="25" t="s">
        <v>58</v>
      </c>
      <c r="C23" s="22" t="s">
        <v>59</v>
      </c>
      <c r="D23" s="43">
        <v>0</v>
      </c>
      <c r="E23" s="43">
        <v>0</v>
      </c>
      <c r="F23" s="43">
        <v>0</v>
      </c>
      <c r="G23" s="43">
        <v>0</v>
      </c>
      <c r="H23" s="19">
        <f t="shared" ref="H23:H25" si="4">SUM(D23:G23)</f>
        <v>0</v>
      </c>
    </row>
    <row r="24" spans="1:8" ht="18" customHeight="1" x14ac:dyDescent="0.25">
      <c r="A24" s="26">
        <v>19</v>
      </c>
      <c r="B24" s="25" t="s">
        <v>60</v>
      </c>
      <c r="C24" s="22" t="s">
        <v>61</v>
      </c>
      <c r="D24" s="43">
        <v>0</v>
      </c>
      <c r="E24" s="43">
        <v>0</v>
      </c>
      <c r="F24" s="43">
        <v>0</v>
      </c>
      <c r="G24" s="43">
        <v>0</v>
      </c>
      <c r="H24" s="19">
        <f t="shared" si="4"/>
        <v>0</v>
      </c>
    </row>
    <row r="25" spans="1:8" ht="18" customHeight="1" x14ac:dyDescent="0.25">
      <c r="A25" s="26">
        <v>20</v>
      </c>
      <c r="B25" s="25" t="s">
        <v>62</v>
      </c>
      <c r="C25" s="42" t="s">
        <v>63</v>
      </c>
      <c r="D25" s="45">
        <f>2+3</f>
        <v>5</v>
      </c>
      <c r="E25" s="45">
        <v>0</v>
      </c>
      <c r="F25" s="45">
        <v>0</v>
      </c>
      <c r="G25" s="45">
        <v>4</v>
      </c>
      <c r="H25" s="19">
        <f t="shared" si="4"/>
        <v>9</v>
      </c>
    </row>
    <row r="26" spans="1:8" ht="18" customHeight="1" x14ac:dyDescent="0.25">
      <c r="A26" s="26">
        <v>21</v>
      </c>
      <c r="B26" s="25" t="s">
        <v>64</v>
      </c>
      <c r="C26" s="22" t="s">
        <v>65</v>
      </c>
      <c r="D26" s="38">
        <v>0</v>
      </c>
      <c r="E26" s="39">
        <v>0</v>
      </c>
      <c r="F26" s="39">
        <v>0</v>
      </c>
      <c r="G26" s="39">
        <v>0</v>
      </c>
      <c r="H26" s="19">
        <f>SUM(D26:G26)</f>
        <v>0</v>
      </c>
    </row>
    <row r="27" spans="1:8" ht="18" customHeight="1" x14ac:dyDescent="0.25">
      <c r="A27" s="26">
        <v>22</v>
      </c>
      <c r="B27" s="25" t="s">
        <v>66</v>
      </c>
      <c r="C27" s="22" t="s">
        <v>67</v>
      </c>
      <c r="D27" s="40">
        <v>0</v>
      </c>
      <c r="E27" s="41">
        <v>3</v>
      </c>
      <c r="F27" s="41">
        <v>0</v>
      </c>
      <c r="G27" s="41">
        <v>0</v>
      </c>
      <c r="H27" s="19">
        <f t="shared" ref="H27:H31" si="5">SUM(D27:G27)</f>
        <v>3</v>
      </c>
    </row>
    <row r="28" spans="1:8" ht="18" customHeight="1" x14ac:dyDescent="0.25">
      <c r="A28" s="26">
        <v>23</v>
      </c>
      <c r="B28" s="25" t="s">
        <v>68</v>
      </c>
      <c r="C28" s="22" t="s">
        <v>69</v>
      </c>
      <c r="D28" s="40">
        <v>9</v>
      </c>
      <c r="E28" s="41">
        <v>0</v>
      </c>
      <c r="F28" s="41">
        <v>11</v>
      </c>
      <c r="G28" s="41">
        <v>4</v>
      </c>
      <c r="H28" s="19">
        <f t="shared" si="5"/>
        <v>24</v>
      </c>
    </row>
    <row r="29" spans="1:8" ht="20.100000000000001" customHeight="1" x14ac:dyDescent="0.25">
      <c r="A29" s="68" t="s">
        <v>70</v>
      </c>
      <c r="B29" s="69"/>
      <c r="C29" s="69"/>
      <c r="D29" s="13"/>
      <c r="E29" s="13"/>
      <c r="F29" s="13"/>
      <c r="G29" s="13"/>
      <c r="H29" s="14"/>
    </row>
    <row r="30" spans="1:8" ht="18" customHeight="1" x14ac:dyDescent="0.25">
      <c r="A30" s="26">
        <v>24</v>
      </c>
      <c r="B30" s="25">
        <v>24</v>
      </c>
      <c r="C30" s="22" t="s">
        <v>71</v>
      </c>
      <c r="D30" s="43">
        <v>0</v>
      </c>
      <c r="E30" s="43">
        <v>0</v>
      </c>
      <c r="F30" s="43">
        <v>0</v>
      </c>
      <c r="G30" s="43">
        <v>0</v>
      </c>
      <c r="H30" s="19">
        <f t="shared" si="5"/>
        <v>0</v>
      </c>
    </row>
    <row r="31" spans="1:8" s="34" customFormat="1" ht="18" customHeight="1" x14ac:dyDescent="0.25">
      <c r="A31" s="35">
        <v>25</v>
      </c>
      <c r="B31" s="36">
        <v>25</v>
      </c>
      <c r="C31" s="16" t="s">
        <v>33</v>
      </c>
      <c r="D31" s="31">
        <v>0</v>
      </c>
      <c r="E31" s="31">
        <v>0</v>
      </c>
      <c r="F31" s="31">
        <v>0</v>
      </c>
      <c r="G31" s="31">
        <v>0</v>
      </c>
      <c r="H31" s="33">
        <f t="shared" si="5"/>
        <v>0</v>
      </c>
    </row>
    <row r="32" spans="1:8" ht="18" customHeight="1" x14ac:dyDescent="0.25">
      <c r="A32" s="26">
        <v>26</v>
      </c>
      <c r="B32" s="25">
        <v>26</v>
      </c>
      <c r="C32" s="42" t="s">
        <v>72</v>
      </c>
      <c r="D32" s="45">
        <v>0</v>
      </c>
      <c r="E32" s="45">
        <f>1+6</f>
        <v>7</v>
      </c>
      <c r="F32" s="45">
        <v>0</v>
      </c>
      <c r="G32" s="45">
        <v>0</v>
      </c>
      <c r="H32" s="19">
        <f>SUM(D32:G32)</f>
        <v>7</v>
      </c>
    </row>
    <row r="33" spans="1:13" ht="18" customHeight="1" x14ac:dyDescent="0.25">
      <c r="A33" s="26">
        <v>27</v>
      </c>
      <c r="B33" s="25">
        <v>27</v>
      </c>
      <c r="C33" s="42" t="s">
        <v>73</v>
      </c>
      <c r="D33" s="45">
        <v>0</v>
      </c>
      <c r="E33" s="45">
        <f>3+5</f>
        <v>8</v>
      </c>
      <c r="F33" s="45">
        <v>0</v>
      </c>
      <c r="G33" s="45">
        <v>0</v>
      </c>
      <c r="H33" s="19">
        <f t="shared" ref="H33:H35" si="6">SUM(D33:G33)</f>
        <v>8</v>
      </c>
    </row>
    <row r="34" spans="1:13" ht="18" customHeight="1" x14ac:dyDescent="0.25">
      <c r="A34" s="26">
        <v>28</v>
      </c>
      <c r="B34" s="25">
        <v>28</v>
      </c>
      <c r="C34" s="42" t="s">
        <v>74</v>
      </c>
      <c r="D34" s="45">
        <v>0</v>
      </c>
      <c r="E34" s="45">
        <f>4+30</f>
        <v>34</v>
      </c>
      <c r="F34" s="45">
        <v>0</v>
      </c>
      <c r="G34" s="45">
        <v>0</v>
      </c>
      <c r="H34" s="19">
        <f t="shared" si="6"/>
        <v>34</v>
      </c>
    </row>
    <row r="35" spans="1:13" s="34" customFormat="1" ht="18" customHeight="1" x14ac:dyDescent="0.25">
      <c r="A35" s="35">
        <v>29</v>
      </c>
      <c r="B35" s="36">
        <v>29</v>
      </c>
      <c r="C35" s="16" t="s">
        <v>75</v>
      </c>
      <c r="D35" s="31">
        <v>0</v>
      </c>
      <c r="E35" s="31">
        <v>3</v>
      </c>
      <c r="F35" s="31">
        <v>1</v>
      </c>
      <c r="G35" s="31">
        <v>2</v>
      </c>
      <c r="H35" s="33">
        <f t="shared" si="6"/>
        <v>6</v>
      </c>
      <c r="J35" s="31"/>
    </row>
    <row r="36" spans="1:13" s="30" customFormat="1" ht="18" customHeight="1" x14ac:dyDescent="0.25">
      <c r="A36" s="35">
        <v>30</v>
      </c>
      <c r="B36" s="36">
        <v>30</v>
      </c>
      <c r="C36" s="16" t="s">
        <v>76</v>
      </c>
      <c r="D36" s="31">
        <v>0</v>
      </c>
      <c r="E36" s="31">
        <f>1+2</f>
        <v>3</v>
      </c>
      <c r="F36" s="31">
        <v>1</v>
      </c>
      <c r="G36" s="31">
        <v>1</v>
      </c>
      <c r="H36" s="33">
        <f>SUM(D36:G36)</f>
        <v>5</v>
      </c>
    </row>
    <row r="37" spans="1:13" ht="18" customHeight="1" x14ac:dyDescent="0.25">
      <c r="A37" s="26">
        <v>31</v>
      </c>
      <c r="B37" s="25">
        <v>31</v>
      </c>
      <c r="C37" s="23" t="s">
        <v>77</v>
      </c>
      <c r="D37" s="43">
        <v>4</v>
      </c>
      <c r="E37" s="43">
        <v>3</v>
      </c>
      <c r="F37" s="43">
        <v>11</v>
      </c>
      <c r="G37" s="43">
        <v>2</v>
      </c>
      <c r="H37" s="19">
        <f t="shared" ref="H37:H39" si="7">SUM(D37:G37)</f>
        <v>20</v>
      </c>
    </row>
    <row r="38" spans="1:13" ht="18" customHeight="1" x14ac:dyDescent="0.25">
      <c r="A38" s="26">
        <v>32</v>
      </c>
      <c r="B38" s="25">
        <v>32</v>
      </c>
      <c r="C38" s="22" t="s">
        <v>78</v>
      </c>
      <c r="D38" s="43">
        <v>0</v>
      </c>
      <c r="E38" s="43">
        <v>0</v>
      </c>
      <c r="F38" s="43">
        <v>0</v>
      </c>
      <c r="G38" s="43">
        <v>0</v>
      </c>
      <c r="H38" s="19">
        <f t="shared" si="7"/>
        <v>0</v>
      </c>
      <c r="I38" s="27"/>
      <c r="J38" s="27"/>
      <c r="K38" s="27"/>
      <c r="L38" s="27"/>
      <c r="M38" s="27"/>
    </row>
    <row r="39" spans="1:13" ht="18" customHeight="1" x14ac:dyDescent="0.25">
      <c r="A39" s="26">
        <v>33</v>
      </c>
      <c r="B39" s="25">
        <v>33</v>
      </c>
      <c r="C39" s="22" t="s">
        <v>79</v>
      </c>
      <c r="D39" s="43">
        <v>0</v>
      </c>
      <c r="E39" s="43">
        <v>0</v>
      </c>
      <c r="F39" s="43">
        <v>0</v>
      </c>
      <c r="G39" s="43">
        <v>0</v>
      </c>
      <c r="H39" s="19">
        <f t="shared" si="7"/>
        <v>0</v>
      </c>
    </row>
    <row r="40" spans="1:13" ht="18" customHeight="1" x14ac:dyDescent="0.25">
      <c r="A40" s="26">
        <v>34</v>
      </c>
      <c r="B40" s="25">
        <v>34</v>
      </c>
      <c r="C40" s="22" t="s">
        <v>80</v>
      </c>
      <c r="D40" s="43">
        <v>0</v>
      </c>
      <c r="E40" s="43">
        <v>0</v>
      </c>
      <c r="F40" s="43">
        <v>0</v>
      </c>
      <c r="G40" s="43">
        <v>0</v>
      </c>
      <c r="H40" s="19">
        <f>SUM(D40:G40)</f>
        <v>0</v>
      </c>
    </row>
    <row r="41" spans="1:13" ht="20.100000000000001" customHeight="1" x14ac:dyDescent="0.25">
      <c r="A41" s="66" t="s">
        <v>81</v>
      </c>
      <c r="B41" s="67"/>
      <c r="C41" s="67"/>
      <c r="D41" s="13"/>
      <c r="E41" s="13"/>
      <c r="F41" s="13"/>
      <c r="G41" s="13"/>
      <c r="H41" s="14"/>
    </row>
    <row r="42" spans="1:13" ht="18" customHeight="1" x14ac:dyDescent="0.25">
      <c r="A42" s="43">
        <v>35</v>
      </c>
      <c r="B42" s="29">
        <v>35</v>
      </c>
      <c r="C42" s="22" t="s">
        <v>82</v>
      </c>
      <c r="D42" s="43">
        <v>0</v>
      </c>
      <c r="E42" s="43">
        <v>0</v>
      </c>
      <c r="F42" s="43">
        <v>0</v>
      </c>
      <c r="G42" s="43">
        <v>0</v>
      </c>
      <c r="H42" s="19">
        <f t="shared" ref="H42:H44" si="8">SUM(D42:G42)</f>
        <v>0</v>
      </c>
    </row>
    <row r="43" spans="1:13" ht="18" customHeight="1" x14ac:dyDescent="0.25">
      <c r="A43" s="43">
        <v>36</v>
      </c>
      <c r="B43" s="29">
        <v>36</v>
      </c>
      <c r="C43" s="22" t="s">
        <v>83</v>
      </c>
      <c r="D43" s="43">
        <v>0</v>
      </c>
      <c r="E43" s="43">
        <v>1</v>
      </c>
      <c r="F43" s="43">
        <v>0</v>
      </c>
      <c r="G43" s="43">
        <v>0</v>
      </c>
      <c r="H43" s="19">
        <f t="shared" si="8"/>
        <v>1</v>
      </c>
    </row>
    <row r="44" spans="1:13" ht="18" customHeight="1" x14ac:dyDescent="0.25">
      <c r="A44" s="43">
        <v>37</v>
      </c>
      <c r="B44" s="29">
        <v>37</v>
      </c>
      <c r="C44" s="22" t="s">
        <v>84</v>
      </c>
      <c r="D44" s="43">
        <v>0</v>
      </c>
      <c r="E44" s="43">
        <v>0</v>
      </c>
      <c r="F44" s="43">
        <v>0</v>
      </c>
      <c r="G44" s="43">
        <v>1</v>
      </c>
      <c r="H44" s="19">
        <f t="shared" si="8"/>
        <v>1</v>
      </c>
    </row>
    <row r="45" spans="1:13" ht="18" customHeight="1" x14ac:dyDescent="0.25">
      <c r="A45" s="43">
        <v>38</v>
      </c>
      <c r="B45" s="29">
        <v>38</v>
      </c>
      <c r="C45" s="22" t="s">
        <v>85</v>
      </c>
      <c r="D45" s="43">
        <v>0</v>
      </c>
      <c r="E45" s="43">
        <v>0</v>
      </c>
      <c r="F45" s="43">
        <v>0</v>
      </c>
      <c r="G45" s="43">
        <v>0</v>
      </c>
      <c r="H45" s="19">
        <f>SUM(D45:G45)</f>
        <v>0</v>
      </c>
    </row>
    <row r="46" spans="1:13" ht="18" customHeight="1" x14ac:dyDescent="0.25">
      <c r="A46" s="43">
        <v>39</v>
      </c>
      <c r="B46" s="29">
        <v>39</v>
      </c>
      <c r="C46" s="22" t="s">
        <v>86</v>
      </c>
      <c r="D46" s="43">
        <v>0</v>
      </c>
      <c r="E46" s="43">
        <v>0</v>
      </c>
      <c r="F46" s="43">
        <v>0</v>
      </c>
      <c r="G46" s="43">
        <v>0</v>
      </c>
      <c r="H46" s="19">
        <f t="shared" ref="H46:H48" si="9">SUM(D46:G46)</f>
        <v>0</v>
      </c>
    </row>
    <row r="47" spans="1:13" ht="18" customHeight="1" x14ac:dyDescent="0.25">
      <c r="A47" s="43">
        <v>40</v>
      </c>
      <c r="B47" s="29">
        <v>40</v>
      </c>
      <c r="C47" s="22" t="s">
        <v>87</v>
      </c>
      <c r="D47" s="43">
        <v>0</v>
      </c>
      <c r="E47" s="43">
        <v>0</v>
      </c>
      <c r="F47" s="43">
        <v>0</v>
      </c>
      <c r="G47" s="43">
        <v>0</v>
      </c>
      <c r="H47" s="19">
        <f t="shared" si="9"/>
        <v>0</v>
      </c>
    </row>
    <row r="48" spans="1:13" ht="18" customHeight="1" x14ac:dyDescent="0.25">
      <c r="A48" s="43">
        <v>41</v>
      </c>
      <c r="B48" s="29">
        <v>41</v>
      </c>
      <c r="C48" s="22" t="s">
        <v>88</v>
      </c>
      <c r="D48" s="43">
        <v>0</v>
      </c>
      <c r="E48" s="43">
        <v>0</v>
      </c>
      <c r="F48" s="43">
        <v>0</v>
      </c>
      <c r="G48" s="43">
        <v>1</v>
      </c>
      <c r="H48" s="19">
        <f t="shared" si="9"/>
        <v>1</v>
      </c>
    </row>
    <row r="49" spans="1:8" ht="18" customHeight="1" x14ac:dyDescent="0.25">
      <c r="A49" s="43">
        <v>42</v>
      </c>
      <c r="B49" s="29">
        <v>42</v>
      </c>
      <c r="C49" s="22" t="s">
        <v>89</v>
      </c>
      <c r="D49" s="43">
        <v>1</v>
      </c>
      <c r="E49" s="43">
        <v>0</v>
      </c>
      <c r="F49" s="43">
        <v>0</v>
      </c>
      <c r="G49" s="43">
        <v>0</v>
      </c>
      <c r="H49" s="19">
        <f>SUM(D49:G49)</f>
        <v>1</v>
      </c>
    </row>
    <row r="50" spans="1:8" s="34" customFormat="1" ht="18" customHeight="1" x14ac:dyDescent="0.25">
      <c r="A50" s="31">
        <v>43</v>
      </c>
      <c r="B50" s="32">
        <v>43</v>
      </c>
      <c r="C50" s="16" t="s">
        <v>90</v>
      </c>
      <c r="D50" s="31">
        <v>1</v>
      </c>
      <c r="E50" s="31">
        <v>0</v>
      </c>
      <c r="F50" s="31">
        <v>0</v>
      </c>
      <c r="G50" s="31">
        <v>0</v>
      </c>
      <c r="H50" s="33">
        <f t="shared" ref="H50:H52" si="10">SUM(D50:G50)</f>
        <v>1</v>
      </c>
    </row>
    <row r="51" spans="1:8" ht="18" customHeight="1" x14ac:dyDescent="0.25">
      <c r="A51" s="26">
        <v>44</v>
      </c>
      <c r="B51" s="25">
        <v>44</v>
      </c>
      <c r="C51" s="42" t="s">
        <v>91</v>
      </c>
      <c r="D51" s="45">
        <v>0</v>
      </c>
      <c r="E51" s="45">
        <f>3+7</f>
        <v>10</v>
      </c>
      <c r="F51" s="45">
        <v>2</v>
      </c>
      <c r="G51" s="45">
        <v>0</v>
      </c>
      <c r="H51" s="19">
        <f t="shared" si="10"/>
        <v>12</v>
      </c>
    </row>
    <row r="52" spans="1:8" s="34" customFormat="1" ht="18" customHeight="1" x14ac:dyDescent="0.25">
      <c r="A52" s="31">
        <v>45</v>
      </c>
      <c r="B52" s="32">
        <v>45</v>
      </c>
      <c r="C52" s="16" t="s">
        <v>92</v>
      </c>
      <c r="D52" s="31">
        <v>0</v>
      </c>
      <c r="E52" s="31">
        <v>0</v>
      </c>
      <c r="F52" s="31">
        <v>0</v>
      </c>
      <c r="G52" s="31">
        <v>0</v>
      </c>
      <c r="H52" s="33">
        <f t="shared" si="10"/>
        <v>0</v>
      </c>
    </row>
    <row r="53" spans="1:8" ht="18" customHeight="1" x14ac:dyDescent="0.25">
      <c r="A53" s="26">
        <v>46</v>
      </c>
      <c r="B53" s="25">
        <v>46</v>
      </c>
      <c r="C53" s="42" t="s">
        <v>93</v>
      </c>
      <c r="D53" s="45">
        <f>2+3</f>
        <v>5</v>
      </c>
      <c r="E53" s="45">
        <f>2</f>
        <v>2</v>
      </c>
      <c r="F53" s="45">
        <v>2</v>
      </c>
      <c r="G53" s="45">
        <v>3</v>
      </c>
      <c r="H53" s="19">
        <f>SUM(D53:G53)</f>
        <v>12</v>
      </c>
    </row>
    <row r="54" spans="1:8" ht="18" customHeight="1" x14ac:dyDescent="0.25">
      <c r="A54" s="26">
        <v>47</v>
      </c>
      <c r="B54" s="25">
        <v>47</v>
      </c>
      <c r="C54" s="42" t="s">
        <v>94</v>
      </c>
      <c r="D54" s="45">
        <v>2</v>
      </c>
      <c r="E54" s="45">
        <f>0</f>
        <v>0</v>
      </c>
      <c r="F54" s="45">
        <v>0</v>
      </c>
      <c r="G54" s="45">
        <v>1</v>
      </c>
      <c r="H54" s="19">
        <f t="shared" ref="H54:H59" si="11">SUM(D54:G54)</f>
        <v>3</v>
      </c>
    </row>
    <row r="55" spans="1:8" ht="18" customHeight="1" x14ac:dyDescent="0.25">
      <c r="A55" s="43">
        <v>48</v>
      </c>
      <c r="B55" s="29">
        <v>48</v>
      </c>
      <c r="C55" s="22" t="s">
        <v>95</v>
      </c>
      <c r="D55" s="43">
        <v>0</v>
      </c>
      <c r="E55" s="43">
        <v>0</v>
      </c>
      <c r="F55" s="43">
        <v>0</v>
      </c>
      <c r="G55" s="43">
        <v>0</v>
      </c>
      <c r="H55" s="19">
        <f t="shared" si="11"/>
        <v>0</v>
      </c>
    </row>
    <row r="56" spans="1:8" ht="18" customHeight="1" x14ac:dyDescent="0.25">
      <c r="A56" s="43">
        <v>49</v>
      </c>
      <c r="B56" s="29">
        <v>49</v>
      </c>
      <c r="C56" s="22" t="s">
        <v>96</v>
      </c>
      <c r="D56" s="38">
        <v>0</v>
      </c>
      <c r="E56" s="39">
        <v>0</v>
      </c>
      <c r="F56" s="39">
        <v>0</v>
      </c>
      <c r="G56" s="39">
        <v>0</v>
      </c>
      <c r="H56" s="19">
        <f t="shared" si="11"/>
        <v>0</v>
      </c>
    </row>
    <row r="57" spans="1:8" ht="18" customHeight="1" x14ac:dyDescent="0.25">
      <c r="A57" s="43">
        <v>50</v>
      </c>
      <c r="B57" s="29">
        <v>50</v>
      </c>
      <c r="C57" s="22" t="s">
        <v>97</v>
      </c>
      <c r="D57" s="40">
        <v>0</v>
      </c>
      <c r="E57" s="41">
        <v>0</v>
      </c>
      <c r="F57" s="41">
        <v>0</v>
      </c>
      <c r="G57" s="41">
        <v>0</v>
      </c>
      <c r="H57" s="19">
        <f t="shared" si="11"/>
        <v>0</v>
      </c>
    </row>
    <row r="58" spans="1:8" ht="18" customHeight="1" x14ac:dyDescent="0.25">
      <c r="A58" s="43">
        <v>51</v>
      </c>
      <c r="B58" s="29">
        <v>51</v>
      </c>
      <c r="C58" s="22" t="s">
        <v>98</v>
      </c>
      <c r="D58" s="40">
        <v>0</v>
      </c>
      <c r="E58" s="41">
        <v>0</v>
      </c>
      <c r="F58" s="41">
        <v>0</v>
      </c>
      <c r="G58" s="41">
        <v>0</v>
      </c>
      <c r="H58" s="19">
        <f t="shared" si="11"/>
        <v>0</v>
      </c>
    </row>
    <row r="59" spans="1:8" ht="18" customHeight="1" x14ac:dyDescent="0.25">
      <c r="A59" s="43">
        <v>52</v>
      </c>
      <c r="B59" s="29">
        <v>52</v>
      </c>
      <c r="C59" s="22" t="s">
        <v>99</v>
      </c>
      <c r="D59" s="40">
        <v>0</v>
      </c>
      <c r="E59" s="41">
        <v>0</v>
      </c>
      <c r="F59" s="41">
        <v>0</v>
      </c>
      <c r="G59" s="41">
        <v>0</v>
      </c>
      <c r="H59" s="19">
        <f t="shared" si="11"/>
        <v>0</v>
      </c>
    </row>
    <row r="60" spans="1:8" ht="18" customHeight="1" x14ac:dyDescent="0.25">
      <c r="A60" s="43">
        <v>53</v>
      </c>
      <c r="B60" s="29">
        <v>53</v>
      </c>
      <c r="C60" s="24" t="s">
        <v>79</v>
      </c>
      <c r="D60" s="40">
        <v>0</v>
      </c>
      <c r="E60" s="41">
        <v>0</v>
      </c>
      <c r="F60" s="41">
        <v>0</v>
      </c>
      <c r="G60" s="41">
        <v>0</v>
      </c>
      <c r="H60" s="19">
        <f>SUM(D60:G60)</f>
        <v>0</v>
      </c>
    </row>
    <row r="61" spans="1:8" ht="18" customHeight="1" x14ac:dyDescent="0.25">
      <c r="A61" s="43">
        <v>54</v>
      </c>
      <c r="B61" s="29">
        <v>54</v>
      </c>
      <c r="C61" s="22" t="s">
        <v>80</v>
      </c>
      <c r="D61" s="40">
        <v>0</v>
      </c>
      <c r="E61" s="41">
        <v>0</v>
      </c>
      <c r="F61" s="41">
        <v>0</v>
      </c>
      <c r="G61" s="41">
        <v>0</v>
      </c>
      <c r="H61" s="19">
        <f t="shared" ref="H61:H63" si="12">SUM(D61:G61)</f>
        <v>0</v>
      </c>
    </row>
    <row r="62" spans="1:8" ht="18" customHeight="1" x14ac:dyDescent="0.25">
      <c r="A62" s="43">
        <v>55</v>
      </c>
      <c r="B62" s="29">
        <v>55</v>
      </c>
      <c r="C62" s="22" t="s">
        <v>100</v>
      </c>
      <c r="D62" s="40">
        <v>0</v>
      </c>
      <c r="E62" s="41">
        <v>0</v>
      </c>
      <c r="F62" s="41">
        <v>0</v>
      </c>
      <c r="G62" s="41">
        <v>0</v>
      </c>
      <c r="H62" s="19">
        <f t="shared" si="12"/>
        <v>0</v>
      </c>
    </row>
    <row r="63" spans="1:8" ht="18" customHeight="1" x14ac:dyDescent="0.25">
      <c r="A63" s="43">
        <v>56</v>
      </c>
      <c r="B63" s="29">
        <v>56</v>
      </c>
      <c r="C63" s="22" t="s">
        <v>101</v>
      </c>
      <c r="D63" s="40">
        <v>0</v>
      </c>
      <c r="E63" s="41">
        <v>1</v>
      </c>
      <c r="F63" s="41">
        <v>0</v>
      </c>
      <c r="G63" s="41">
        <v>0</v>
      </c>
      <c r="H63" s="19">
        <f t="shared" si="12"/>
        <v>1</v>
      </c>
    </row>
    <row r="64" spans="1:8" ht="18" customHeight="1" x14ac:dyDescent="0.25">
      <c r="A64" s="43">
        <v>57</v>
      </c>
      <c r="B64" s="29">
        <v>57</v>
      </c>
      <c r="C64" s="22" t="s">
        <v>102</v>
      </c>
      <c r="D64" s="40">
        <v>0</v>
      </c>
      <c r="E64" s="41">
        <v>1</v>
      </c>
      <c r="F64" s="41">
        <v>0</v>
      </c>
      <c r="G64" s="41">
        <v>0</v>
      </c>
      <c r="H64" s="19">
        <f>SUM(D64:G64)</f>
        <v>1</v>
      </c>
    </row>
    <row r="65" spans="1:8" ht="18" customHeight="1" x14ac:dyDescent="0.25">
      <c r="A65" s="43">
        <v>58</v>
      </c>
      <c r="B65" s="29">
        <v>58</v>
      </c>
      <c r="C65" s="22" t="s">
        <v>103</v>
      </c>
      <c r="D65" s="40">
        <v>0</v>
      </c>
      <c r="E65" s="41">
        <v>3</v>
      </c>
      <c r="F65" s="41">
        <v>0</v>
      </c>
      <c r="G65" s="41">
        <v>0</v>
      </c>
      <c r="H65" s="19">
        <f t="shared" ref="H65:H66" si="13">SUM(D65:G65)</f>
        <v>3</v>
      </c>
    </row>
    <row r="66" spans="1:8" ht="18" customHeight="1" x14ac:dyDescent="0.25">
      <c r="A66" s="43">
        <v>59</v>
      </c>
      <c r="B66" s="29">
        <v>59</v>
      </c>
      <c r="C66" s="22" t="s">
        <v>104</v>
      </c>
      <c r="D66" s="40">
        <v>0</v>
      </c>
      <c r="E66" s="41">
        <v>5</v>
      </c>
      <c r="F66" s="41">
        <v>0</v>
      </c>
      <c r="G66" s="41">
        <v>0</v>
      </c>
      <c r="H66" s="19">
        <f t="shared" si="13"/>
        <v>5</v>
      </c>
    </row>
    <row r="67" spans="1:8" x14ac:dyDescent="0.25">
      <c r="A67" s="58"/>
      <c r="B67" s="59"/>
      <c r="C67" s="59"/>
      <c r="D67" s="59"/>
      <c r="E67" s="59"/>
      <c r="F67" s="59"/>
      <c r="G67" s="59"/>
      <c r="H67" s="60"/>
    </row>
    <row r="68" spans="1:8" x14ac:dyDescent="0.25">
      <c r="A68" s="8"/>
      <c r="B68" s="55" t="s">
        <v>20</v>
      </c>
      <c r="C68" s="55"/>
      <c r="D68" s="20">
        <f>SUM(D6:D66)</f>
        <v>28</v>
      </c>
      <c r="E68" s="8">
        <f>SUM(E6:E66)</f>
        <v>112</v>
      </c>
      <c r="F68" s="8">
        <f>SUM(F6:F66)</f>
        <v>33</v>
      </c>
      <c r="G68" s="8">
        <f>SUM(G6:G66)</f>
        <v>27</v>
      </c>
      <c r="H68" s="9">
        <f>SUM(H6:H66)</f>
        <v>200</v>
      </c>
    </row>
  </sheetData>
  <mergeCells count="13">
    <mergeCell ref="B1:G1"/>
    <mergeCell ref="A67:H67"/>
    <mergeCell ref="B68:C68"/>
    <mergeCell ref="B3:C3"/>
    <mergeCell ref="A3:A4"/>
    <mergeCell ref="D3:D4"/>
    <mergeCell ref="E3:E4"/>
    <mergeCell ref="F3:F4"/>
    <mergeCell ref="G3:G4"/>
    <mergeCell ref="H3:H4"/>
    <mergeCell ref="A5:C5"/>
    <mergeCell ref="A29:C29"/>
    <mergeCell ref="A41:C41"/>
  </mergeCells>
  <phoneticPr fontId="1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Summary Report</vt:lpstr>
      <vt:lpstr>Defect Severity Distribution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Hanh Tran</dc:creator>
  <cp:keywords/>
  <dc:description/>
  <cp:lastModifiedBy>Hung Manh</cp:lastModifiedBy>
  <cp:revision/>
  <dcterms:created xsi:type="dcterms:W3CDTF">2015-11-06T07:11:22Z</dcterms:created>
  <dcterms:modified xsi:type="dcterms:W3CDTF">2020-10-10T12:35:00Z</dcterms:modified>
  <cp:category/>
  <cp:contentStatus/>
</cp:coreProperties>
</file>