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nmi\Documents\GT Data Boot Camp\GTPE BootCamp Work\Module Challenge Submissions\Module 1 Challenge\"/>
    </mc:Choice>
  </mc:AlternateContent>
  <xr:revisionPtr revIDLastSave="0" documentId="13_ncr:1_{E9C29B5E-A792-43D0-9B97-68B516EBB710}" xr6:coauthVersionLast="47" xr6:coauthVersionMax="47" xr10:uidLastSave="{00000000-0000-0000-0000-000000000000}"/>
  <bookViews>
    <workbookView xWindow="-15" yWindow="7470" windowWidth="21600" windowHeight="11385" firstSheet="4" activeTab="6" xr2:uid="{00000000-000D-0000-FFFF-FFFF00000000}"/>
  </bookViews>
  <sheets>
    <sheet name="Pivot1" sheetId="2" r:id="rId1"/>
    <sheet name="Pivot2" sheetId="3" r:id="rId2"/>
    <sheet name="Pivot3" sheetId="4" r:id="rId3"/>
    <sheet name="Extra Pivots" sheetId="6" r:id="rId4"/>
    <sheet name="Goal Analysis" sheetId="5" r:id="rId5"/>
    <sheet name="Successful vs Failed" sheetId="7" r:id="rId6"/>
    <sheet name="Crowdfunding" sheetId="1" r:id="rId7"/>
  </sheets>
  <definedNames>
    <definedName name="_xlnm._FilterDatabase" localSheetId="6" hidden="1">Crowdfunding!$A$1:$T$1001</definedName>
    <definedName name="_xlchart.v1.0" hidden="1">'Successful vs Failed'!$I$1</definedName>
    <definedName name="_xlchart.v1.1" hidden="1">'Successful vs Failed'!$I$2:$I$365</definedName>
    <definedName name="_xlchart.v1.2" hidden="1">'Successful vs Failed'!$C$1</definedName>
    <definedName name="_xlchart.v1.3" hidden="1">'Successful vs Failed'!$C$2:$C$566</definedName>
    <definedName name="_xlchart.v1.4" hidden="1">'Successful vs Failed'!$I$1</definedName>
    <definedName name="_xlchart.v1.5" hidden="1">'Successful vs Failed'!$I$2:$I$365</definedName>
  </definedNames>
  <calcPr calcId="191029"/>
  <pivotCaches>
    <pivotCache cacheId="0" r:id="rId8"/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H14" i="6"/>
  <c r="H6" i="6"/>
  <c r="G5" i="6"/>
  <c r="H5" i="6"/>
  <c r="G14" i="6"/>
  <c r="G13" i="6"/>
  <c r="G6" i="6"/>
  <c r="C14" i="5"/>
  <c r="D14" i="5"/>
  <c r="E14" i="5"/>
  <c r="B14" i="5"/>
  <c r="K7" i="7"/>
  <c r="K6" i="7"/>
  <c r="K5" i="7"/>
  <c r="K4" i="7"/>
  <c r="K3" i="7"/>
  <c r="K2" i="7"/>
  <c r="E7" i="7"/>
  <c r="E6" i="7"/>
  <c r="E4" i="7"/>
  <c r="E5" i="7"/>
  <c r="E3" i="7"/>
  <c r="E2" i="7"/>
  <c r="B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E13" i="5" s="1"/>
  <c r="B12" i="5"/>
  <c r="E12" i="5" s="1"/>
  <c r="B11" i="5"/>
  <c r="E11" i="5" s="1"/>
  <c r="B10" i="5"/>
  <c r="E10" i="5" s="1"/>
  <c r="F10" i="5" s="1"/>
  <c r="B9" i="5"/>
  <c r="B8" i="5"/>
  <c r="E8" i="5" s="1"/>
  <c r="B7" i="5"/>
  <c r="E7" i="5" s="1"/>
  <c r="B6" i="5"/>
  <c r="E6" i="5" s="1"/>
  <c r="F6" i="5" s="1"/>
  <c r="B5" i="5"/>
  <c r="E5" i="5" s="1"/>
  <c r="B4" i="5"/>
  <c r="E4" i="5" s="1"/>
  <c r="B3" i="5"/>
  <c r="E3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3" i="5" l="1"/>
  <c r="H11" i="5"/>
  <c r="G4" i="5"/>
  <c r="G8" i="5"/>
  <c r="G12" i="5"/>
  <c r="H4" i="5"/>
  <c r="H8" i="5"/>
  <c r="H12" i="5"/>
  <c r="G7" i="5"/>
  <c r="H3" i="5"/>
  <c r="G5" i="5"/>
  <c r="G13" i="5"/>
  <c r="H5" i="5"/>
  <c r="H13" i="5"/>
  <c r="G11" i="5"/>
  <c r="H7" i="5"/>
  <c r="H6" i="5"/>
  <c r="H10" i="5"/>
  <c r="F12" i="5"/>
  <c r="F4" i="5"/>
  <c r="E2" i="5"/>
  <c r="H2" i="5" s="1"/>
  <c r="F13" i="5"/>
  <c r="F7" i="5"/>
  <c r="F5" i="5"/>
  <c r="E9" i="5"/>
  <c r="G9" i="5" s="1"/>
  <c r="F8" i="5"/>
  <c r="F11" i="5"/>
  <c r="F3" i="5"/>
  <c r="G10" i="5"/>
  <c r="G6" i="5"/>
  <c r="F2" i="5" l="1"/>
  <c r="H9" i="5"/>
  <c r="G2" i="5"/>
  <c r="F9" i="5"/>
</calcChain>
</file>

<file path=xl/sharedStrings.xml><?xml version="1.0" encoding="utf-8"?>
<sst xmlns="http://schemas.openxmlformats.org/spreadsheetml/2006/main" count="7099" uniqueCount="2118">
  <si>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</si>
  <si>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</si>
  <si>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</si>
  <si>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</si>
  <si>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</si>
  <si>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</si>
  <si>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</si>
  <si>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</si>
  <si>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</si>
  <si>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</si>
  <si>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</si>
  <si>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</si>
  <si>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</si>
  <si>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</si>
  <si>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</si>
  <si>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</si>
  <si>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</si>
  <si>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</si>
  <si>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</si>
  <si>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</si>
  <si>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</si>
  <si>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</si>
  <si>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</si>
  <si>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</si>
  <si>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</si>
  <si>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</si>
  <si>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</si>
  <si>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</si>
  <si>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</si>
  <si>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</si>
  <si>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</si>
  <si>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</si>
  <si>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</si>
  <si>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</si>
  <si>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</si>
  <si>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</si>
  <si>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</si>
  <si>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</si>
  <si>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</si>
  <si>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</si>
  <si>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</si>
  <si>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</si>
  <si>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</si>
  <si>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</si>
  <si>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</si>
  <si>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</si>
  <si>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</si>
  <si>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</si>
  <si>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</si>
  <si>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</si>
  <si>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</si>
  <si>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</si>
  <si>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</si>
  <si>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</si>
  <si>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</si>
  <si>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</si>
  <si>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</si>
  <si>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</si>
  <si>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</si>
  <si>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</si>
  <si>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</si>
  <si>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</si>
  <si>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</si>
  <si>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</si>
  <si>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</si>
  <si>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</si>
  <si>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</si>
  <si>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</si>
  <si>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</si>
  <si>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</si>
  <si>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</si>
  <si>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</si>
  <si>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</si>
  <si>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</si>
  <si>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</si>
  <si>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</si>
  <si>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</si>
  <si>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</si>
  <si>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</si>
  <si>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</si>
  <si>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</si>
  <si>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</si>
  <si>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</si>
  <si>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</si>
  <si>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</si>
  <si>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</si>
  <si>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</si>
  <si>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</si>
  <si>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</si>
  <si>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</si>
  <si>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</si>
  <si>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</si>
  <si>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</si>
  <si>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</si>
  <si>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</si>
  <si>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</si>
  <si>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</si>
  <si>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</si>
  <si>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</si>
  <si>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</si>
  <si>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</si>
  <si>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</si>
  <si>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</si>
  <si>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</si>
  <si>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</si>
  <si>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</si>
  <si>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</si>
  <si>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</si>
  <si>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</si>
  <si>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</si>
  <si>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</si>
  <si>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</si>
  <si>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</si>
  <si>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</si>
  <si>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</si>
  <si>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</si>
  <si>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</si>
  <si>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</si>
  <si>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</si>
  <si>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</si>
  <si>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</si>
  <si>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</si>
  <si>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</si>
  <si>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</si>
  <si>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</si>
  <si>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</si>
  <si>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</si>
  <si>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</si>
  <si>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</si>
  <si>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</si>
  <si>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</si>
  <si>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</si>
  <si>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</si>
  <si>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</si>
  <si>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</si>
  <si>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</si>
  <si>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</si>
  <si>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</si>
  <si>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</si>
  <si>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</si>
  <si>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</si>
  <si>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</si>
  <si>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</si>
  <si>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</si>
  <si>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</si>
  <si>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</si>
  <si>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</si>
  <si>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</si>
  <si>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</si>
  <si>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</si>
  <si>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</si>
  <si>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</si>
  <si>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</si>
  <si>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</si>
  <si>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</si>
  <si>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</si>
  <si>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</si>
  <si>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</si>
  <si>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</si>
  <si>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</si>
  <si>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</si>
  <si>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</si>
  <si>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</si>
  <si>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</si>
  <si>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</si>
  <si>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</si>
  <si>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</si>
  <si>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</si>
  <si>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</si>
  <si>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</si>
  <si>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</si>
  <si>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</si>
  <si>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</si>
  <si>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</si>
  <si>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</si>
  <si>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</si>
  <si>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</si>
  <si>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</si>
  <si>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</si>
  <si>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</si>
  <si>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</si>
  <si>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</si>
  <si>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</si>
  <si>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</si>
  <si>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</si>
  <si>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</si>
  <si>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</si>
  <si>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</si>
  <si>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</si>
  <si>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</si>
  <si>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</si>
  <si>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</si>
  <si>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</si>
  <si>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</si>
  <si>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</si>
  <si>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</si>
  <si>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</si>
  <si>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</si>
  <si>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</si>
  <si>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</si>
  <si>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</si>
  <si>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</si>
  <si>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</si>
  <si>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</si>
  <si>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</si>
  <si>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</si>
  <si>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</si>
  <si>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</si>
  <si>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</si>
  <si>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</si>
  <si>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</si>
  <si>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</si>
  <si>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</si>
  <si>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</si>
  <si>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</si>
  <si>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</si>
  <si>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</si>
  <si>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</si>
  <si>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</si>
  <si>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</si>
  <si>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</si>
  <si>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</si>
  <si>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</si>
  <si>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</si>
  <si>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</si>
  <si>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</si>
  <si>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</si>
  <si>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</si>
  <si>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</si>
  <si>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</si>
  <si>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</si>
  <si>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</si>
  <si>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</si>
  <si>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</si>
  <si>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</si>
  <si>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</si>
  <si>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</si>
  <si>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</si>
  <si>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</si>
  <si>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</si>
  <si>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</si>
  <si>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</si>
  <si>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</si>
  <si>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</si>
  <si>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</si>
  <si>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</si>
  <si>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</si>
  <si>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</si>
  <si>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</si>
  <si>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</si>
  <si>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</si>
  <si>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</si>
  <si>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</si>
  <si>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</si>
  <si>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</si>
  <si>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</si>
  <si>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</si>
  <si>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</si>
  <si>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</si>
  <si>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</si>
  <si>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</si>
  <si>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</si>
  <si>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</si>
  <si>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</si>
  <si>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</si>
  <si>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</si>
  <si>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</si>
  <si>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</si>
  <si>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</si>
  <si>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</si>
  <si>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</si>
  <si>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</si>
  <si>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</si>
  <si>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</si>
  <si>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</si>
  <si>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</si>
  <si>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</si>
  <si>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</si>
  <si>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</si>
  <si>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</si>
  <si>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</si>
  <si>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</si>
  <si>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</si>
  <si>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</si>
  <si>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</si>
  <si>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</si>
  <si>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</si>
  <si>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</si>
  <si>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</si>
  <si>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</si>
  <si>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</si>
  <si>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</si>
  <si>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</si>
  <si>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</si>
  <si>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</si>
  <si>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</si>
  <si>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</si>
  <si>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</si>
  <si>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</si>
  <si>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</si>
  <si>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</si>
  <si>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</si>
  <si>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</si>
  <si>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</si>
  <si>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</si>
  <si>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</si>
  <si>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</si>
  <si>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</si>
  <si>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</si>
  <si>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</si>
  <si>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</si>
  <si>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</si>
  <si>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</si>
  <si>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</si>
  <si>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</si>
  <si>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</si>
  <si>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</si>
  <si>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</si>
  <si>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</si>
  <si>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</si>
  <si>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</si>
  <si>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</si>
  <si>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</si>
  <si>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</si>
  <si>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</si>
  <si>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</si>
  <si>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</si>
  <si>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</si>
  <si>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</si>
  <si>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</si>
  <si>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</si>
  <si>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</si>
  <si>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</si>
  <si>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</si>
  <si>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</si>
  <si>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</si>
  <si>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</si>
  <si>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</si>
  <si>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</si>
  <si>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</si>
  <si>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</si>
  <si>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</si>
  <si>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</si>
  <si>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</si>
  <si>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</si>
  <si>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</si>
  <si>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</si>
  <si>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</si>
  <si>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</si>
  <si>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</si>
  <si>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</si>
  <si>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</si>
  <si>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</si>
  <si>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</si>
  <si>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</si>
  <si>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</si>
  <si>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</si>
  <si>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</si>
  <si>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</si>
  <si>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</si>
  <si>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</si>
  <si>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</si>
  <si>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</si>
  <si>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</si>
  <si>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</si>
  <si>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</si>
  <si>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</si>
  <si>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</si>
  <si>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</si>
  <si>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</si>
  <si>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</si>
  <si>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</si>
  <si>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</si>
  <si>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</si>
  <si>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</si>
  <si>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</si>
  <si>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</si>
  <si>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</si>
  <si>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</si>
  <si>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</si>
  <si>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</si>
  <si>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</si>
  <si>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</si>
  <si>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</si>
  <si>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</si>
  <si>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</si>
  <si>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</si>
  <si>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</si>
  <si>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</si>
  <si>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</si>
  <si>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</si>
  <si>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</si>
  <si>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</si>
  <si>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</si>
  <si>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</si>
  <si>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</si>
  <si>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</si>
  <si>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</si>
  <si>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</si>
  <si>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</si>
  <si>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</si>
  <si>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</si>
  <si>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</si>
  <si>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</si>
  <si>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</si>
  <si>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</si>
  <si>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</si>
  <si>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</si>
  <si>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</si>
  <si>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</si>
  <si>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</si>
  <si>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</si>
  <si>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</si>
  <si>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</si>
  <si>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</si>
  <si>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</si>
  <si>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</si>
  <si>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</si>
  <si>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</si>
  <si>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</si>
  <si>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</si>
  <si>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</si>
  <si>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</si>
  <si>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</si>
  <si>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</si>
  <si>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</si>
  <si>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</si>
  <si>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</si>
  <si>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</si>
  <si>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</si>
  <si>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</si>
  <si>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</si>
  <si>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</si>
  <si>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</si>
  <si>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</si>
  <si>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</si>
  <si>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</si>
  <si>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</si>
  <si>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</si>
  <si>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</si>
  <si>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</si>
  <si>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</si>
  <si>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</si>
  <si>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</si>
  <si>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</si>
  <si>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</si>
  <si>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</si>
  <si>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</si>
  <si>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</si>
  <si>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</si>
  <si>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</si>
  <si>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</si>
  <si>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</si>
  <si>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</si>
  <si>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</si>
  <si>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</si>
  <si>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</si>
  <si>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</si>
  <si>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</si>
  <si>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</si>
  <si>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</si>
  <si>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</si>
  <si>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</si>
  <si>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</si>
  <si>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</si>
  <si>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</si>
  <si>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</si>
  <si>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</si>
  <si>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</si>
  <si>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</si>
  <si>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</si>
  <si>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</si>
  <si>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</si>
  <si>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</si>
  <si>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</si>
  <si>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</si>
  <si>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</si>
  <si>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</si>
  <si>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</si>
  <si>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</si>
  <si>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</si>
  <si>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</si>
  <si>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</si>
  <si>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</si>
  <si>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</si>
  <si>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</si>
  <si>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</si>
  <si>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</si>
  <si>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</si>
  <si>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</si>
  <si>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</si>
  <si>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</si>
  <si>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</si>
  <si>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</si>
  <si>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</si>
  <si>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</si>
  <si>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</si>
  <si>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</si>
  <si>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</si>
  <si>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</si>
  <si>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</si>
  <si>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</si>
  <si>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</si>
  <si>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</si>
  <si>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</si>
  <si>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</si>
  <si>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</si>
  <si>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</si>
  <si>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</si>
  <si>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</si>
  <si>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</si>
  <si>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</si>
  <si>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</si>
  <si>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</si>
  <si>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</si>
  <si>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</si>
  <si>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</si>
  <si>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</si>
  <si>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</si>
  <si>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</si>
  <si>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</si>
  <si>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</si>
  <si>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</si>
  <si>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</si>
  <si>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</si>
  <si>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</si>
  <si>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</si>
  <si>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</si>
  <si>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</si>
  <si>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</si>
  <si>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</si>
  <si>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</si>
  <si>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</si>
  <si>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</si>
  <si>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</si>
  <si>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</si>
  <si>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</si>
  <si>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</si>
  <si>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</si>
  <si>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</si>
  <si>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</si>
  <si>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</si>
  <si>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</si>
  <si>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</si>
  <si>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</si>
  <si>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</si>
  <si>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</si>
  <si>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</si>
  <si>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</si>
  <si>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</si>
  <si>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</si>
  <si>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</si>
  <si>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</si>
  <si>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</si>
  <si>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</si>
  <si>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</si>
  <si>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</si>
  <si>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</si>
  <si>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</si>
  <si>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</si>
  <si>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</si>
  <si>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</si>
  <si>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</si>
  <si>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</si>
  <si>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</si>
  <si>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</si>
  <si>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</si>
  <si>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</si>
  <si>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</si>
  <si>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</si>
  <si>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</si>
  <si>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</si>
  <si>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</si>
  <si>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</si>
  <si>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</si>
  <si>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</si>
  <si>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</si>
  <si>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</si>
  <si>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</si>
  <si>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</si>
  <si>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</si>
  <si>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</si>
  <si>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</si>
  <si>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</si>
  <si>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</si>
  <si>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</si>
  <si>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</si>
  <si>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</si>
  <si>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</si>
  <si>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</si>
  <si>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</si>
  <si>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</si>
  <si>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</si>
  <si>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</si>
  <si>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</si>
  <si>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</si>
  <si>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</si>
  <si>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</si>
  <si>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</si>
  <si>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</si>
  <si>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</si>
  <si>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</si>
  <si>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</si>
  <si>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</si>
  <si>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</si>
  <si>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</si>
  <si>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</si>
  <si>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</si>
  <si>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</si>
  <si>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</si>
  <si>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</si>
  <si>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</si>
  <si>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</si>
  <si>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</si>
  <si>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</si>
  <si>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</si>
  <si>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</si>
  <si>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</si>
  <si>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</si>
  <si>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</si>
  <si>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</si>
  <si>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</si>
  <si>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</si>
  <si>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</si>
  <si>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</si>
  <si>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</si>
  <si>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</si>
  <si>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</si>
  <si>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</si>
  <si>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</si>
  <si>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</si>
  <si>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</si>
  <si>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</si>
  <si>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</si>
  <si>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</si>
  <si>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</si>
  <si>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</si>
  <si>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</si>
  <si>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</si>
  <si>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</si>
  <si>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</si>
  <si>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</si>
  <si>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</si>
  <si>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</si>
  <si>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</si>
  <si>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</si>
  <si>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</si>
  <si>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</si>
  <si>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</si>
  <si>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</si>
  <si>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</si>
  <si>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</si>
  <si>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</si>
  <si>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</si>
  <si>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</si>
  <si>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</si>
  <si>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</si>
  <si>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</si>
  <si>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</si>
  <si>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</si>
  <si>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</si>
  <si>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</si>
  <si>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</si>
  <si>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</si>
  <si>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</si>
  <si>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</si>
  <si>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</si>
  <si>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</si>
  <si>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</si>
  <si>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</si>
  <si>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</si>
  <si>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</si>
  <si>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</si>
  <si>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</si>
  <si>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</si>
  <si>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</si>
  <si>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</si>
  <si>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</si>
  <si>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</si>
  <si>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</si>
  <si>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</si>
  <si>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</si>
  <si>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</si>
  <si>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</si>
  <si>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</si>
  <si>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</si>
  <si>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</si>
  <si>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</si>
  <si>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</si>
  <si>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</si>
  <si>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</si>
  <si>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</si>
  <si>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</si>
  <si>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</si>
  <si>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</si>
  <si>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</si>
  <si>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</si>
  <si>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</si>
  <si>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</si>
  <si>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</si>
  <si>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</si>
  <si>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</si>
  <si>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</si>
  <si>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</si>
  <si>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</si>
  <si>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</si>
  <si>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</si>
  <si>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</si>
  <si>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</si>
  <si>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</si>
  <si>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</si>
  <si>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</si>
  <si>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</si>
  <si>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</si>
  <si>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</si>
  <si>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</si>
  <si>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</si>
  <si>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</si>
  <si>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</si>
  <si>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</si>
  <si>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</si>
  <si>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</si>
  <si>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</si>
  <si>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</si>
  <si>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</si>
  <si>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</si>
  <si>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</si>
  <si>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</si>
  <si>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</si>
  <si>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</si>
  <si>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</si>
  <si>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</si>
  <si>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</si>
  <si>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</si>
  <si>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</si>
  <si>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</si>
  <si>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</si>
  <si>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</si>
  <si>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</si>
  <si>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</si>
  <si>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</si>
  <si>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</si>
  <si>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</si>
  <si>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</si>
  <si>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</si>
  <si>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</si>
  <si>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</si>
  <si>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</si>
  <si>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</si>
  <si>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</si>
  <si>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</si>
  <si>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</si>
  <si>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</si>
  <si>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</si>
  <si>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</si>
  <si>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</si>
  <si>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</si>
  <si>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</si>
  <si>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</si>
  <si>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</si>
  <si>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</si>
  <si>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</si>
  <si>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</si>
  <si>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</si>
  <si>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</si>
  <si>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</si>
  <si>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</si>
  <si>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</si>
  <si>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</si>
  <si>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</si>
  <si>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</si>
  <si>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</si>
  <si>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</si>
  <si>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</si>
  <si>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</si>
  <si>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</si>
  <si>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</si>
  <si>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</si>
  <si>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</si>
  <si>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</si>
  <si>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</si>
  <si>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</si>
  <si>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</si>
  <si>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</si>
  <si>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</si>
  <si>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</si>
  <si>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</si>
  <si>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</si>
  <si>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</si>
  <si>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</si>
  <si>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</si>
  <si>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</si>
  <si>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</si>
  <si>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</si>
  <si>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</si>
  <si>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</si>
  <si>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</si>
  <si>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</si>
  <si>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</si>
  <si>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</si>
  <si>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</si>
  <si>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</si>
  <si>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</si>
  <si>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</si>
  <si>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</si>
  <si>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</si>
  <si>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</si>
  <si>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</si>
  <si>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</si>
  <si>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</si>
  <si>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</si>
  <si>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</si>
  <si>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</si>
  <si>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</si>
  <si>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</si>
  <si>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</si>
  <si>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</si>
  <si>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</si>
  <si>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</si>
  <si>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</si>
  <si>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</si>
  <si>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</si>
  <si>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</si>
  <si>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</si>
  <si>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</si>
  <si>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</si>
  <si>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</si>
  <si>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</si>
  <si>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</si>
  <si>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</si>
  <si>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</si>
  <si>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</si>
  <si>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</si>
  <si>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</si>
  <si>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</si>
  <si>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</si>
  <si>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</si>
  <si>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</si>
  <si>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</si>
  <si>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</si>
  <si>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</si>
  <si>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</si>
  <si>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</si>
  <si>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</si>
  <si>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</si>
  <si>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</si>
  <si>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</si>
  <si>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</si>
  <si>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</si>
  <si>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</si>
  <si>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</si>
  <si>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</si>
  <si>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</si>
  <si>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</si>
  <si>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</si>
  <si>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</si>
  <si>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</si>
  <si>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</si>
  <si>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</si>
  <si>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</si>
  <si>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</si>
  <si>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</si>
  <si>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</si>
  <si>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</si>
  <si>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</si>
  <si>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</si>
  <si>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</si>
  <si>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</si>
  <si>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</si>
  <si>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</si>
  <si>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</si>
  <si>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</si>
  <si>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</si>
  <si>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</si>
  <si>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</si>
  <si>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</si>
  <si>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</si>
  <si>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</si>
  <si>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</si>
  <si>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</si>
  <si>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</si>
  <si>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</si>
  <si>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</si>
  <si>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</si>
  <si>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</si>
  <si>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</si>
  <si>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</si>
  <si>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</si>
  <si>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</si>
  <si>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</si>
  <si>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</si>
  <si>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</si>
  <si>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</si>
  <si>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</si>
  <si>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</si>
  <si>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</si>
  <si>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</si>
  <si>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</si>
  <si>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</si>
  <si>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</si>
  <si>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</si>
  <si>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</si>
  <si>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</si>
  <si>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</si>
  <si>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</si>
  <si>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</si>
  <si>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</si>
  <si>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</si>
  <si>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</si>
  <si>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</si>
  <si>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</si>
  <si>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</si>
  <si>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</si>
  <si>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</si>
  <si>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</si>
  <si>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</si>
  <si>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</si>
  <si>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</si>
  <si>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</si>
  <si>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</si>
  <si>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</si>
  <si>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</si>
  <si>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</si>
  <si>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</si>
  <si>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</si>
  <si>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</si>
  <si>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</si>
  <si>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</si>
  <si>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</si>
  <si>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</si>
  <si>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</si>
  <si>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</si>
  <si>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</si>
  <si>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</si>
  <si>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</si>
  <si>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</si>
  <si>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</si>
  <si>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</si>
  <si>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</si>
  <si>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</si>
  <si>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</si>
  <si>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</si>
  <si>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</si>
  <si>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</si>
  <si>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</si>
  <si>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</si>
  <si>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</si>
  <si>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</si>
  <si>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</si>
  <si>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</si>
  <si>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</si>
  <si>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</si>
  <si>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</si>
  <si>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</si>
  <si>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</si>
  <si>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</si>
  <si>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</si>
  <si>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</si>
  <si>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</si>
  <si>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</si>
  <si>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</si>
  <si>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</si>
  <si>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</si>
  <si>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</si>
  <si>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</si>
  <si>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</si>
  <si>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</si>
  <si>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</si>
  <si>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</si>
  <si>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</si>
  <si>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</si>
  <si>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</si>
  <si>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</si>
  <si>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</si>
  <si>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</si>
  <si>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</si>
  <si>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</si>
  <si>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</si>
  <si>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</si>
  <si>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</si>
  <si>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</si>
  <si>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</si>
  <si>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</si>
  <si>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</si>
  <si>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</si>
  <si>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</si>
  <si>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</si>
  <si>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</si>
  <si>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</si>
  <si>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</si>
  <si>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</si>
  <si>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</si>
  <si>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</si>
  <si>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</si>
  <si>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</si>
  <si>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</si>
  <si>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</si>
  <si>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</si>
  <si>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</si>
  <si>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</si>
  <si>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</si>
  <si>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</si>
  <si>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</si>
  <si>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</si>
  <si>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</si>
  <si>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</si>
  <si>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</si>
  <si>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</si>
  <si>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</si>
  <si>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</si>
  <si>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</si>
  <si>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</si>
  <si>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</si>
  <si>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</si>
  <si>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</si>
  <si>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</si>
  <si>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</si>
  <si>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</si>
  <si>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</si>
  <si>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</si>
  <si>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</si>
  <si>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</si>
  <si>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</si>
  <si>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</si>
  <si>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</si>
  <si>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</si>
  <si>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</si>
  <si>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</si>
  <si>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</si>
  <si>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</si>
  <si>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</si>
  <si>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</si>
  <si>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</si>
  <si>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</si>
  <si>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</si>
  <si>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</si>
  <si>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</si>
  <si>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</si>
  <si>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</si>
  <si>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</si>
  <si>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</si>
  <si>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</si>
  <si>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</si>
  <si>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</si>
  <si>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</si>
  <si>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</si>
  <si>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</si>
  <si>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</si>
  <si>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</si>
  <si>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</si>
  <si>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</si>
  <si>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</si>
  <si>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</si>
  <si>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</si>
  <si>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</si>
  <si>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</si>
  <si>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</si>
  <si>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</si>
  <si>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</si>
  <si>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</si>
  <si>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</si>
  <si>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</si>
  <si>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</si>
  <si>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</si>
  <si>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</si>
  <si>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</si>
  <si>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</si>
  <si>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</si>
  <si>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</si>
  <si>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</si>
  <si>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</si>
  <si>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</si>
  <si>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</si>
  <si>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</si>
  <si>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</si>
  <si>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</si>
  <si>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</si>
  <si>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</si>
  <si>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</si>
  <si>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</si>
  <si>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</si>
  <si>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</si>
  <si>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</si>
  <si>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</si>
  <si>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</si>
  <si>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</si>
  <si>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</si>
  <si>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</si>
  <si>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</si>
  <si>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</si>
  <si>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</si>
  <si>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</si>
  <si>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</si>
  <si>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</si>
  <si>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</si>
  <si>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</si>
  <si>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</si>
  <si>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</si>
  <si>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</si>
  <si>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</si>
  <si>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</si>
  <si>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</si>
  <si>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</si>
  <si>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</si>
  <si>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</si>
  <si>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</si>
  <si>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</si>
  <si>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</si>
  <si>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</si>
  <si>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</si>
  <si>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</si>
  <si>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</si>
  <si>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</si>
  <si>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</si>
  <si>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</si>
  <si>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</si>
  <si>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</si>
  <si>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</si>
  <si>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</si>
  <si>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</si>
  <si>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</si>
  <si>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</si>
  <si>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</si>
  <si>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</si>
  <si>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</si>
  <si>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</si>
  <si>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</si>
  <si>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</si>
  <si>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</si>
  <si>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</si>
  <si>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</si>
  <si>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</si>
  <si>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</si>
  <si>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</si>
  <si>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</si>
  <si>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</si>
  <si>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</si>
  <si>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</si>
  <si>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</si>
  <si>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</si>
  <si>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</si>
  <si>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</si>
  <si>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</si>
  <si>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</si>
  <si>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</si>
  <si>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</si>
  <si>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</si>
  <si>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</si>
  <si>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</si>
  <si>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</si>
  <si>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</si>
  <si>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</si>
  <si>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</si>
  <si>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</si>
  <si>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</si>
  <si>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</si>
  <si>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</si>
  <si>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</si>
  <si>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</si>
  <si>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</si>
  <si>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</si>
  <si>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</si>
  <si>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</si>
  <si>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</si>
  <si>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</si>
  <si>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</si>
  <si>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</si>
  <si>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</si>
  <si>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</si>
  <si>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</si>
  <si>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</si>
  <si>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</si>
  <si>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</si>
  <si>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</si>
  <si>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</si>
  <si>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</si>
  <si>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</si>
  <si>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</si>
  <si>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</si>
  <si>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</si>
  <si>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</si>
  <si>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</si>
  <si>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</si>
  <si>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</si>
  <si>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</si>
  <si>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</si>
  <si>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</si>
  <si>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</si>
  <si>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</si>
  <si>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</si>
  <si>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</si>
  <si>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</si>
  <si>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</si>
  <si>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</si>
  <si>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</si>
  <si>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</si>
  <si>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</si>
  <si>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</si>
  <si>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</si>
  <si>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</si>
  <si>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</si>
  <si>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</si>
  <si>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</si>
  <si>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</si>
  <si>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</si>
  <si>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</si>
  <si>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</si>
  <si>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</si>
  <si>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</si>
  <si>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</si>
  <si>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</si>
  <si>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</si>
  <si>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</si>
  <si>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</si>
  <si>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</si>
  <si>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</si>
  <si>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</si>
  <si>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</si>
  <si>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</si>
  <si>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</si>
  <si>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</si>
  <si>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</si>
  <si>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</si>
  <si>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</si>
  <si>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</si>
  <si>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</si>
  <si>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</si>
  <si>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</si>
  <si>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</si>
  <si>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</si>
  <si>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</si>
  <si>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</si>
  <si>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</si>
  <si>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</si>
  <si>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</si>
  <si>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</si>
  <si>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</si>
  <si>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</si>
  <si>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</si>
  <si>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</si>
  <si>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</si>
  <si>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</si>
  <si>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</si>
  <si>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</si>
  <si>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</si>
  <si>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</si>
  <si>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</si>
  <si>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</si>
  <si>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</si>
  <si>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</si>
  <si>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</si>
  <si>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</si>
  <si>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</si>
  <si>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</si>
  <si>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</si>
  <si>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</si>
  <si>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</si>
  <si>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</si>
  <si>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</si>
  <si>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</si>
  <si>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</si>
  <si>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</si>
  <si>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</si>
  <si>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</si>
  <si>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</si>
  <si>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</si>
  <si>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</si>
  <si>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</si>
  <si>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</si>
  <si>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</si>
  <si>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</si>
  <si>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</si>
  <si>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</si>
  <si>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</si>
  <si>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</si>
  <si>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</si>
  <si>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</si>
  <si>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</si>
  <si>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</si>
  <si>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</si>
  <si>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</si>
  <si>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</si>
  <si>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</si>
  <si>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</si>
  <si>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</si>
  <si>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</si>
  <si>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</si>
  <si>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</si>
  <si>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</si>
  <si>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</si>
  <si>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</si>
  <si>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</si>
  <si>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</si>
  <si>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</si>
  <si>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</si>
  <si>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</si>
  <si>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</si>
  <si>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</si>
  <si>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</si>
  <si>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</si>
  <si>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</si>
  <si>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</si>
  <si>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</si>
  <si>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</si>
  <si>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</si>
  <si>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</si>
  <si>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</si>
  <si>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</si>
  <si>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</si>
  <si>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</si>
  <si>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</si>
  <si>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</si>
  <si>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</si>
  <si>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</si>
  <si>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</si>
  <si>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</si>
  <si>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</si>
  <si>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</si>
  <si>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</si>
  <si>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</si>
  <si>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</si>
  <si>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</si>
  <si>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</si>
  <si>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</si>
  <si>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</si>
  <si>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</si>
  <si>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</si>
  <si>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</si>
  <si>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</si>
  <si>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</si>
  <si>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</si>
  <si>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</si>
  <si>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</si>
  <si>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</si>
  <si>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</si>
  <si>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</si>
  <si>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</si>
  <si>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</si>
  <si>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</si>
  <si>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</si>
  <si>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</si>
  <si>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</si>
  <si>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</si>
  <si>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</si>
  <si>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</si>
  <si>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</si>
  <si>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</si>
  <si>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</si>
  <si>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</si>
  <si>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</si>
  <si>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</si>
  <si>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</si>
  <si>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</si>
  <si>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</si>
  <si>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</si>
  <si>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</si>
  <si>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</si>
  <si>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</si>
  <si>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</si>
  <si>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</si>
  <si>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</si>
  <si>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</si>
  <si>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</si>
  <si>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</si>
  <si>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</si>
  <si>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</si>
  <si>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</si>
  <si>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</si>
  <si>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</si>
  <si>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</si>
  <si>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</si>
  <si>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</si>
  <si>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</si>
  <si>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</si>
  <si>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</si>
  <si>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</si>
  <si>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</si>
  <si>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</si>
  <si>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</si>
  <si>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</si>
  <si>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</si>
  <si>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</si>
  <si>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</si>
  <si>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</si>
  <si>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</si>
  <si>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</si>
  <si>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</si>
  <si>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</si>
  <si>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</si>
  <si>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</si>
  <si>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</si>
  <si>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</si>
  <si>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</si>
  <si>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</si>
  <si>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</si>
  <si>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</si>
  <si>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</si>
  <si>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</si>
  <si>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</si>
  <si>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</si>
  <si>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</si>
  <si>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</si>
  <si>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</si>
  <si>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</si>
  <si>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</si>
  <si>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</si>
  <si>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</si>
  <si>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</si>
  <si>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</si>
  <si>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</si>
  <si>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</si>
  <si>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</si>
  <si>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</si>
  <si>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</si>
  <si>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</si>
  <si>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</si>
  <si>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</si>
  <si>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</si>
  <si>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</si>
  <si>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</si>
  <si>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</si>
  <si>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</si>
  <si>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</si>
  <si>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</si>
  <si>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</si>
  <si>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</si>
  <si>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</si>
  <si>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</si>
  <si>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</si>
  <si>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</si>
  <si>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</si>
  <si>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</si>
  <si>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</si>
  <si>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</si>
  <si>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</si>
  <si>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</si>
  <si>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</si>
  <si>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</si>
  <si>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</si>
  <si>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</si>
  <si>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</si>
  <si>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</si>
  <si>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</si>
  <si>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</si>
  <si>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</si>
  <si>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</si>
  <si>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</si>
  <si>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</si>
  <si>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</si>
  <si>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</si>
  <si>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</si>
  <si>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</si>
  <si>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</si>
  <si>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</si>
  <si>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</si>
  <si>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</si>
  <si>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</si>
  <si>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</si>
  <si>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</si>
  <si>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</si>
  <si>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</si>
  <si>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</si>
  <si>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</si>
  <si>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</si>
  <si>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</si>
  <si>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</si>
  <si>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</si>
  <si>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</si>
  <si>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</si>
  <si>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</si>
  <si>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</si>
  <si>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</si>
  <si>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</si>
  <si>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</si>
  <si>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</si>
  <si>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</si>
  <si>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</si>
  <si>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</si>
  <si>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</si>
  <si>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</si>
  <si>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</si>
  <si>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</si>
  <si>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</si>
  <si>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</si>
  <si>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</si>
  <si>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</si>
  <si>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</si>
  <si>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</si>
  <si>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</si>
  <si>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</si>
  <si>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</si>
  <si>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</si>
  <si>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</si>
  <si>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</si>
  <si>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</si>
  <si>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</si>
  <si>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</si>
  <si>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</si>
  <si>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</si>
  <si>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</si>
  <si>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</si>
  <si>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</si>
  <si>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</si>
  <si>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</si>
  <si>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</si>
  <si>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</si>
  <si>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</si>
  <si>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</si>
  <si>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</si>
  <si>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</si>
  <si>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</si>
  <si>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</si>
  <si>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</si>
  <si>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</si>
  <si>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</si>
  <si>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</si>
  <si>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</si>
  <si>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</si>
  <si>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</si>
  <si>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</si>
  <si>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</si>
  <si>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</si>
  <si>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</si>
  <si>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</si>
  <si>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</si>
  <si>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</si>
  <si>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</si>
  <si>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</si>
  <si>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</si>
  <si>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</si>
  <si>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</si>
  <si>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</si>
  <si>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</si>
  <si>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</si>
  <si>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</si>
  <si>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</si>
  <si>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</si>
  <si>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</si>
  <si>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</si>
  <si>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</si>
  <si>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</si>
  <si>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</si>
  <si>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</si>
  <si>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</si>
  <si>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</si>
  <si>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</si>
  <si>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</si>
  <si>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</si>
  <si>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</si>
  <si>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</si>
  <si>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</si>
  <si>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</si>
  <si>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</si>
  <si>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</si>
  <si>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</si>
  <si>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</si>
  <si>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</si>
  <si>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</si>
  <si>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</si>
  <si>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</si>
  <si>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</si>
  <si>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</si>
  <si>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</si>
  <si>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</si>
  <si>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</si>
  <si>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</si>
  <si>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</si>
  <si>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</si>
  <si>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</si>
  <si>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</si>
  <si>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</si>
  <si>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</si>
  <si>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</si>
  <si>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</si>
  <si>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</si>
  <si>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</si>
  <si>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</si>
  <si>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</si>
  <si>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</si>
  <si>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</si>
  <si>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</si>
  <si>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</si>
  <si>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</si>
  <si>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</si>
  <si>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</si>
  <si>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</si>
  <si>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</si>
  <si>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</si>
  <si>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</si>
  <si>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</si>
  <si>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</si>
  <si>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</si>
  <si>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</si>
  <si>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</si>
  <si>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</si>
  <si>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</si>
  <si>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</si>
  <si>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</si>
  <si>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</si>
  <si>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</si>
  <si>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</si>
  <si>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</si>
  <si>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</si>
  <si>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</si>
  <si>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</si>
  <si>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</si>
  <si>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</si>
  <si>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</si>
  <si>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</si>
  <si>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</si>
  <si>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</si>
  <si>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</si>
  <si>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</si>
  <si>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</si>
  <si>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</si>
  <si>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</si>
  <si>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</si>
  <si>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</si>
  <si>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</si>
  <si>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</si>
  <si>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</si>
  <si>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</si>
  <si>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</si>
  <si>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</si>
  <si>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</si>
  <si>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</si>
  <si>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</si>
  <si>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</si>
  <si>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</si>
  <si>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</si>
  <si>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</si>
  <si>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</si>
  <si>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</si>
  <si>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</si>
  <si>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</si>
  <si>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</si>
  <si>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</si>
  <si>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</si>
  <si>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</si>
  <si>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</si>
  <si>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</si>
  <si>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</si>
  <si>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</si>
  <si>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</si>
  <si>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</si>
  <si>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</si>
  <si>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</si>
  <si>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</si>
  <si>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</si>
  <si>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</si>
  <si>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</si>
  <si>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</si>
  <si>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</si>
  <si>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</si>
  <si>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</si>
  <si>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</si>
  <si>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</si>
  <si>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</si>
  <si>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</si>
  <si>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</si>
  <si>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</si>
  <si>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</si>
  <si>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</si>
  <si>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</si>
  <si>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</si>
  <si>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</si>
  <si>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</si>
  <si>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</si>
  <si>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</si>
  <si>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</si>
  <si>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</si>
  <si>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</si>
  <si>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</si>
  <si>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</si>
  <si>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</si>
  <si>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</si>
  <si>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</si>
  <si>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</si>
  <si>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</si>
  <si>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</si>
  <si>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</si>
  <si>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</si>
  <si>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</si>
  <si>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</si>
  <si>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</si>
  <si>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</si>
  <si>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</si>
  <si>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</si>
  <si>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</si>
  <si>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</si>
  <si>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</si>
  <si>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</si>
  <si>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</si>
  <si>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</si>
  <si>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</si>
  <si>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</si>
  <si>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</si>
  <si>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</si>
  <si>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</si>
  <si>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</si>
  <si>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</si>
  <si>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</si>
  <si>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</si>
  <si>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</si>
  <si>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</si>
  <si>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</si>
  <si>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</si>
  <si>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</si>
  <si>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</si>
  <si>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</si>
  <si>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</si>
  <si>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</si>
  <si>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</si>
  <si>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</si>
  <si>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</si>
  <si>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</si>
  <si>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</si>
  <si>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</si>
  <si>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</si>
  <si>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</si>
  <si>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</si>
  <si>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</si>
  <si>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</si>
  <si>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</si>
  <si>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</si>
  <si>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</si>
  <si>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</si>
  <si>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</si>
  <si>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</si>
  <si>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</si>
  <si>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</si>
  <si>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</si>
  <si>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</si>
  <si>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</si>
  <si>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</si>
  <si>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</si>
  <si>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</si>
  <si>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</si>
  <si>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</si>
  <si>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</si>
  <si>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</si>
  <si>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</si>
  <si>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</si>
  <si>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</si>
  <si>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</si>
  <si>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</si>
  <si>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</si>
  <si>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</si>
  <si>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</si>
  <si>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</si>
  <si>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</si>
  <si>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</si>
  <si>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</si>
  <si>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</si>
  <si>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</si>
  <si>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</si>
  <si>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</si>
  <si>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</si>
  <si>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</si>
  <si>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</si>
  <si>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</si>
  <si>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</si>
  <si>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</si>
  <si>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</si>
  <si>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</si>
  <si>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</si>
  <si>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</si>
  <si>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</si>
  <si>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</si>
  <si>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</si>
  <si>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</si>
  <si>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</si>
  <si>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</si>
  <si>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</si>
  <si>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</si>
  <si>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</si>
  <si>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</si>
  <si>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</si>
  <si>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</si>
  <si>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</si>
  <si>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</si>
  <si>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</si>
  <si>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</si>
  <si>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</si>
  <si>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</si>
  <si>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</si>
  <si>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</si>
  <si>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</si>
  <si>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</si>
  <si>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</si>
  <si>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</si>
  <si>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</si>
  <si>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</si>
  <si>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</si>
  <si>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</si>
  <si>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</si>
  <si>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</si>
  <si>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</si>
  <si>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</si>
  <si>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</si>
  <si>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</si>
  <si>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</si>
  <si>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</si>
  <si>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</si>
  <si>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</si>
  <si>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</si>
  <si>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</si>
  <si>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</si>
  <si>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</si>
  <si>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</si>
  <si>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</si>
  <si>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</si>
  <si>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</si>
  <si>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</si>
  <si>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</si>
  <si>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</si>
  <si>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</si>
  <si>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</si>
  <si>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</si>
  <si>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</si>
  <si>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</si>
  <si>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</si>
  <si>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</si>
  <si>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</si>
  <si>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</si>
  <si>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</si>
  <si>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</si>
  <si>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</si>
  <si>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</si>
  <si>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</si>
  <si>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</si>
  <si>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</si>
  <si>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</si>
  <si>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</si>
  <si>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</si>
  <si>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</si>
  <si>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</si>
  <si>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</si>
  <si>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</si>
  <si>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</si>
  <si>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</si>
  <si>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</si>
  <si>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</si>
  <si>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</si>
  <si>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</si>
  <si>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</si>
  <si>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</si>
  <si>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</si>
  <si>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</si>
  <si>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</si>
  <si>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</si>
  <si>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</si>
  <si>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</si>
  <si>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</si>
  <si>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</si>
  <si>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</si>
  <si>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</si>
  <si>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</si>
  <si>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</si>
  <si>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</si>
  <si>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</si>
  <si>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</si>
  <si>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</si>
  <si>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</si>
  <si>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</si>
  <si>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</si>
  <si>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</si>
  <si>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</si>
  <si>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</si>
  <si>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</si>
  <si>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</si>
  <si>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</si>
  <si>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</si>
  <si>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</si>
  <si>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</si>
  <si>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</si>
  <si>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</si>
  <si>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</si>
  <si>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</si>
  <si>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</si>
  <si>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</si>
  <si>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</si>
  <si>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</si>
  <si>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</si>
  <si>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</si>
  <si>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</si>
  <si>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</si>
  <si>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</si>
  <si>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</si>
  <si>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</si>
  <si>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</si>
  <si>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</si>
  <si>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</si>
  <si>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</si>
  <si>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</si>
  <si>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</si>
  <si>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</si>
  <si>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</si>
  <si>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</si>
  <si>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</si>
  <si>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</si>
  <si>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</si>
  <si>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</si>
  <si>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</si>
  <si>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</si>
  <si>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</si>
  <si>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</si>
  <si>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</si>
  <si>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</si>
  <si>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</si>
  <si>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</si>
  <si>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</si>
  <si>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</si>
  <si>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</si>
  <si>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</si>
  <si>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</si>
  <si>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</si>
  <si>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</si>
  <si>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</si>
  <si>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</si>
  <si>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</si>
  <si>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</si>
  <si>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</si>
  <si>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</si>
  <si>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</si>
  <si>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</si>
  <si>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</si>
  <si>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</si>
  <si>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</si>
  <si>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</si>
  <si>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</si>
  <si>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</si>
  <si>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</si>
  <si>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</si>
  <si>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</si>
  <si>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</si>
  <si>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</si>
  <si>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</si>
  <si>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</si>
  <si>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</si>
  <si>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</si>
  <si>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</si>
  <si>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</si>
  <si>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</si>
  <si>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</si>
  <si>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</si>
  <si>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</si>
  <si>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</si>
  <si>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</si>
  <si>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</si>
  <si>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</si>
  <si>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</si>
  <si>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</si>
  <si>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</si>
  <si>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</si>
  <si>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</si>
  <si>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</si>
  <si>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</si>
  <si>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</si>
  <si>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</si>
  <si>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</si>
  <si>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</si>
  <si>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</si>
  <si>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</si>
  <si>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</si>
  <si>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</si>
  <si>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</si>
  <si>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</si>
  <si>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</si>
  <si>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</si>
  <si>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</si>
  <si>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</si>
  <si>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</si>
  <si>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</si>
  <si>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</si>
  <si>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</si>
  <si>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</si>
  <si>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</si>
  <si>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</si>
  <si>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</si>
  <si>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</si>
  <si>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</si>
  <si>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</si>
  <si>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</si>
  <si>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</si>
  <si>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</si>
  <si>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</si>
  <si>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</si>
  <si>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</si>
  <si>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</si>
  <si>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</si>
  <si>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</si>
  <si>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</si>
  <si>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</si>
  <si>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</si>
  <si>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</si>
  <si>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</si>
  <si>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</si>
  <si>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</si>
  <si>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</si>
  <si>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</si>
  <si>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</si>
  <si>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</si>
  <si>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</si>
  <si>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</si>
  <si>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</si>
  <si>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</si>
  <si>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</si>
  <si>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</si>
  <si>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</si>
  <si>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</si>
  <si>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</si>
  <si>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</si>
  <si>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</si>
  <si>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</si>
  <si>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</si>
  <si>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</si>
  <si>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</si>
  <si>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</si>
  <si>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</si>
  <si>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</si>
  <si>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</si>
  <si>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</si>
  <si>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</si>
  <si>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</si>
  <si>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</si>
  <si>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</si>
  <si>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</si>
  <si>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</si>
  <si>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</si>
  <si>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</si>
  <si>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</si>
  <si>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</si>
  <si>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</si>
  <si>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</si>
  <si>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</si>
  <si>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</si>
  <si>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</si>
  <si>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</si>
  <si>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</si>
  <si>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</si>
  <si>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</si>
  <si>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</si>
  <si>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</si>
  <si>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</si>
  <si>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</si>
  <si>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</si>
  <si>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</si>
  <si>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</si>
  <si>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</si>
  <si>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</si>
  <si>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</si>
  <si>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</si>
  <si>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</si>
  <si>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</si>
  <si>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</si>
  <si>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</si>
  <si>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</si>
  <si>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</si>
  <si>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</si>
  <si>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</si>
  <si>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</si>
  <si>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</si>
  <si>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</si>
  <si>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</si>
  <si>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</si>
  <si>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</si>
  <si>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</si>
  <si>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</si>
  <si>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</si>
  <si>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</si>
  <si>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</si>
  <si>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</si>
  <si>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</si>
  <si>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</si>
  <si>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</si>
  <si>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</si>
  <si>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</si>
  <si>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</si>
  <si>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</si>
  <si>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</si>
  <si>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</si>
  <si>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</si>
  <si>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</si>
  <si>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</si>
  <si>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</si>
  <si>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</si>
  <si>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</si>
  <si>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</si>
  <si>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</si>
  <si>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</si>
  <si>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</si>
  <si>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</si>
  <si>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</si>
  <si>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</si>
  <si>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</si>
  <si>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</si>
  <si>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</si>
  <si>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</si>
  <si>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</si>
  <si>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</si>
  <si>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</si>
  <si>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</si>
  <si>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</si>
  <si>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</si>
  <si>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</si>
  <si>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</si>
  <si>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# of backers</t>
  </si>
  <si>
    <t>Median # of backers</t>
  </si>
  <si>
    <t>Minimum # of backers</t>
  </si>
  <si>
    <t>Maximum # of backers</t>
  </si>
  <si>
    <t>Variance of # of backers</t>
  </si>
  <si>
    <t>Standard deviation of # of backers</t>
  </si>
  <si>
    <t>Failed campaigns</t>
  </si>
  <si>
    <t>FALSE</t>
  </si>
  <si>
    <t>TRUE</t>
  </si>
  <si>
    <t>Campaign in Spotlight?</t>
  </si>
  <si>
    <t>Campaign in Staff Picks?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</si>
</sst>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color auto="1"/>
      </font>
      <fill>
        <patternFill patternType="solid">
          <fgColor rgb="FF00B050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ont>
        <strike val="0"/>
        <color auto="1"/>
      </font>
      <fill>
        <patternFill patternType="solid">
          <fgColor rgb="FF00B050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ont>
        <strike val="0"/>
        <color auto="1"/>
      </font>
      <fill>
        <patternFill patternType="solid">
          <fgColor rgb="FF00B050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D-4204-B016-CA03DE7DE006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D-4204-B016-CA03DE7DE006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D-4204-B016-CA03DE7DE006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B-4FAF-A1CD-924155E3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1442688"/>
        <c:axId val="1011422720"/>
      </c:barChart>
      <c:catAx>
        <c:axId val="10114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22720"/>
        <c:crosses val="autoZero"/>
        <c:auto val="1"/>
        <c:lblAlgn val="ctr"/>
        <c:lblOffset val="100"/>
        <c:noMultiLvlLbl val="0"/>
      </c:catAx>
      <c:valAx>
        <c:axId val="10114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F-4B1B-8AD0-1940CB580E76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F-4B1B-8AD0-1940CB580E76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F-4B1B-8AD0-1940CB580E76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F-4B1B-8AD0-1940CB58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07792"/>
        <c:axId val="664308208"/>
      </c:barChart>
      <c:catAx>
        <c:axId val="6643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8208"/>
        <c:crosses val="autoZero"/>
        <c:auto val="1"/>
        <c:lblAlgn val="ctr"/>
        <c:lblOffset val="100"/>
        <c:noMultiLvlLbl val="0"/>
      </c:catAx>
      <c:valAx>
        <c:axId val="6643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8-4548-9703-630ECB100BA6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8-4548-9703-630ECB100BA6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8-4548-9703-630ECB100BA6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57F-AFDD-101FB177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12560"/>
        <c:axId val="1014115888"/>
      </c:lineChart>
      <c:catAx>
        <c:axId val="10141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15888"/>
        <c:crosses val="autoZero"/>
        <c:auto val="1"/>
        <c:lblAlgn val="ctr"/>
        <c:lblOffset val="100"/>
        <c:noMultiLvlLbl val="0"/>
      </c:catAx>
      <c:valAx>
        <c:axId val="101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vs. Chance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C20-AB61-518F575BC32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E-4C20-AB61-518F575BC32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E-4C20-AB61-518F575BC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85135"/>
        <c:axId val="1183287215"/>
      </c:lineChart>
      <c:catAx>
        <c:axId val="11832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87215"/>
        <c:crosses val="autoZero"/>
        <c:auto val="1"/>
        <c:lblAlgn val="ctr"/>
        <c:lblOffset val="100"/>
        <c:noMultiLvlLbl val="0"/>
      </c:catAx>
      <c:valAx>
        <c:axId val="11832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Campaigns: No.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Campaigns: No. of Backers</a:t>
          </a:r>
        </a:p>
      </cx:txPr>
    </cx:title>
    <cx:plotArea>
      <cx:plotAreaRegion>
        <cx:series layoutId="boxWhisker" uniqueId="{96FB32CC-1C1C-4052-BF7E-DA37DC23D31F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Campaigns: No.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Campaigns: No. of Backers</a:t>
          </a:r>
        </a:p>
      </cx:txPr>
    </cx:title>
    <cx:plotArea>
      <cx:plotAreaRegion>
        <cx:series layoutId="boxWhisker" uniqueId="{C200265B-A2C9-48D7-B14C-183BFB392FDE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16</xdr:row>
      <xdr:rowOff>28575</xdr:rowOff>
    </xdr:from>
    <xdr:to>
      <xdr:col>8</xdr:col>
      <xdr:colOff>190499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426A2-66F7-8731-072D-BE54D51D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31</xdr:row>
      <xdr:rowOff>28575</xdr:rowOff>
    </xdr:from>
    <xdr:to>
      <xdr:col>8</xdr:col>
      <xdr:colOff>276225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B55CB-8D97-E098-AAB1-A7CE7BCB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18</xdr:row>
      <xdr:rowOff>180975</xdr:rowOff>
    </xdr:from>
    <xdr:to>
      <xdr:col>9</xdr:col>
      <xdr:colOff>514349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F85C0-9333-41BF-496B-5EB407CB3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1119188</xdr:colOff>
      <xdr:row>15</xdr:row>
      <xdr:rowOff>140493</xdr:rowOff>
    </xdr:from>
    <xdr:to>
      <xdr:col>5</xdr:col>
      <xdr:colOff>1226344</xdr:colOff>
      <xdr:row>36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69D61-A0E8-F66D-FBAE-75FBB10D6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61234</xdr:colOff>
      <xdr:row>1</xdr:row>
      <xdr:rowOff>16328</xdr:rowOff>
    </xdr:from>
    <xdr:to>
      <xdr:col>23</xdr:col>
      <xdr:colOff>95252</xdr:colOff>
      <xdr:row>26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929659-5ABB-BBD8-811B-B239DAABC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2341" y="220435"/>
              <a:ext cx="8198304" cy="5249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20411</xdr:colOff>
      <xdr:row>28</xdr:row>
      <xdr:rowOff>29936</xdr:rowOff>
    </xdr:from>
    <xdr:to>
      <xdr:col>23</xdr:col>
      <xdr:colOff>13607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980467-3DF6-F8C3-BB2E-C2C2806D1B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1518" y="5744936"/>
              <a:ext cx="8157482" cy="527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mi" refreshedDate="44949.92306458333" createdVersion="8" refreshedVersion="8" minRefreshableVersion="3" recordCount="1000" xr:uid="{0131F0B1-686C-4D7F-81DB-9C371FCE6A4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mi" refreshedDate="44949.929656018518" createdVersion="8" refreshedVersion="8" minRefreshableVersion="3" recordCount="1000" xr:uid="{3DA2B27F-3D04-4E70-80CA-C3609BA08AE1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CA"/>
    <s v="CAD"/>
    <n v="1448690400"/>
    <n v="1450159200"/>
    <x v="0"/>
    <x v="0"/>
    <s v="food/food trucks"/>
    <n v="0"/>
    <n v="0"/>
    <x v="0"/>
    <s v="food trucks"/>
    <x v="0"/>
    <d v="2015-12-15T06:00:00"/>
  </r>
  <r>
    <n v="1"/>
    <s v="Odom Inc"/>
    <s v="Managed bottom-line architecture"/>
    <x v="1"/>
    <n v="14560"/>
    <x v="1"/>
    <n v="158"/>
    <s v="US"/>
    <s v="USD"/>
    <n v="1408424400"/>
    <n v="1408597200"/>
    <x v="0"/>
    <x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x v="0"/>
    <x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x v="0"/>
    <x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n v="5265"/>
    <x v="0"/>
    <n v="53"/>
    <s v="US"/>
    <s v="USD"/>
    <n v="1547964000"/>
    <n v="1548309600"/>
    <x v="0"/>
    <x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n v="13195"/>
    <x v="1"/>
    <n v="174"/>
    <s v="DK"/>
    <s v="DKK"/>
    <n v="1346130000"/>
    <n v="1347080400"/>
    <x v="0"/>
    <x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n v="1090"/>
    <x v="0"/>
    <n v="18"/>
    <s v="GB"/>
    <s v="GBP"/>
    <n v="1505278800"/>
    <n v="1505365200"/>
    <x v="0"/>
    <x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n v="14741"/>
    <x v="1"/>
    <n v="227"/>
    <s v="DK"/>
    <s v="DKK"/>
    <n v="1439442000"/>
    <n v="1439614800"/>
    <x v="0"/>
    <x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n v="21946"/>
    <x v="2"/>
    <n v="708"/>
    <s v="DK"/>
    <s v="DKK"/>
    <n v="1281330000"/>
    <n v="1281502800"/>
    <x v="0"/>
    <x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n v="3208"/>
    <x v="0"/>
    <n v="44"/>
    <s v="US"/>
    <s v="USD"/>
    <n v="1379566800"/>
    <n v="1383804000"/>
    <x v="0"/>
    <x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n v="13838"/>
    <x v="1"/>
    <n v="220"/>
    <s v="US"/>
    <s v="USD"/>
    <n v="1281762000"/>
    <n v="1285909200"/>
    <x v="0"/>
    <x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x v="0"/>
    <x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n v="5629"/>
    <x v="0"/>
    <n v="55"/>
    <s v="US"/>
    <s v="USD"/>
    <n v="1571720400"/>
    <n v="1572411600"/>
    <x v="0"/>
    <x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x v="0"/>
    <x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n v="18829"/>
    <x v="0"/>
    <n v="200"/>
    <s v="US"/>
    <s v="USD"/>
    <n v="1331013600"/>
    <n v="1333342800"/>
    <x v="0"/>
    <x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x v="0"/>
    <n v="452"/>
    <s v="US"/>
    <s v="USD"/>
    <n v="1575957600"/>
    <n v="1576303200"/>
    <x v="0"/>
    <x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n v="11041"/>
    <x v="1"/>
    <n v="100"/>
    <s v="US"/>
    <s v="USD"/>
    <n v="1390370400"/>
    <n v="1392271200"/>
    <x v="0"/>
    <x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n v="134845"/>
    <x v="1"/>
    <n v="1249"/>
    <s v="US"/>
    <s v="USD"/>
    <n v="1294812000"/>
    <n v="1294898400"/>
    <x v="0"/>
    <x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n v="6089"/>
    <x v="3"/>
    <n v="135"/>
    <s v="US"/>
    <s v="USD"/>
    <n v="1536382800"/>
    <n v="1537074000"/>
    <x v="0"/>
    <x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n v="30331"/>
    <x v="0"/>
    <n v="674"/>
    <s v="US"/>
    <s v="USD"/>
    <n v="1551679200"/>
    <n v="1553490000"/>
    <x v="0"/>
    <x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n v="147936"/>
    <x v="1"/>
    <n v="1396"/>
    <s v="US"/>
    <s v="USD"/>
    <n v="1406523600"/>
    <n v="1406523600"/>
    <x v="0"/>
    <x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n v="38533"/>
    <x v="0"/>
    <n v="558"/>
    <s v="US"/>
    <s v="USD"/>
    <n v="1313384400"/>
    <n v="1316322000"/>
    <x v="0"/>
    <x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n v="75690"/>
    <x v="1"/>
    <n v="890"/>
    <s v="US"/>
    <s v="USD"/>
    <n v="1522731600"/>
    <n v="1524027600"/>
    <x v="0"/>
    <x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n v="14942"/>
    <x v="1"/>
    <n v="142"/>
    <s v="GB"/>
    <s v="GBP"/>
    <n v="1550124000"/>
    <n v="1554699600"/>
    <x v="0"/>
    <x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x v="1"/>
    <n v="2673"/>
    <s v="US"/>
    <s v="USD"/>
    <n v="1403326800"/>
    <n v="1403499600"/>
    <x v="0"/>
    <x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n v="11904"/>
    <x v="1"/>
    <n v="163"/>
    <s v="US"/>
    <s v="USD"/>
    <n v="1305694800"/>
    <n v="1307422800"/>
    <x v="0"/>
    <x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n v="51814"/>
    <x v="3"/>
    <n v="1480"/>
    <s v="US"/>
    <s v="USD"/>
    <n v="1533013200"/>
    <n v="1535346000"/>
    <x v="0"/>
    <x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n v="1599"/>
    <x v="0"/>
    <n v="15"/>
    <s v="US"/>
    <s v="USD"/>
    <n v="1443848400"/>
    <n v="1444539600"/>
    <x v="0"/>
    <x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n v="137635"/>
    <x v="1"/>
    <n v="2220"/>
    <s v="US"/>
    <s v="USD"/>
    <n v="1265695200"/>
    <n v="1267682400"/>
    <x v="0"/>
    <x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n v="150965"/>
    <x v="1"/>
    <n v="1606"/>
    <s v="CH"/>
    <s v="CHF"/>
    <n v="1532062800"/>
    <n v="1535518800"/>
    <x v="0"/>
    <x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n v="14455"/>
    <x v="1"/>
    <n v="129"/>
    <s v="US"/>
    <s v="USD"/>
    <n v="1558674000"/>
    <n v="1559106000"/>
    <x v="0"/>
    <x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n v="10850"/>
    <x v="1"/>
    <n v="226"/>
    <s v="GB"/>
    <s v="GBP"/>
    <n v="1451973600"/>
    <n v="1454392800"/>
    <x v="0"/>
    <x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n v="87676"/>
    <x v="0"/>
    <n v="2307"/>
    <s v="IT"/>
    <s v="EUR"/>
    <n v="1515564000"/>
    <n v="1517896800"/>
    <x v="0"/>
    <x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n v="189666"/>
    <x v="1"/>
    <n v="5419"/>
    <s v="US"/>
    <s v="USD"/>
    <n v="1412485200"/>
    <n v="1415685600"/>
    <x v="0"/>
    <x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n v="14025"/>
    <x v="1"/>
    <n v="165"/>
    <s v="US"/>
    <s v="USD"/>
    <n v="1490245200"/>
    <n v="1490677200"/>
    <x v="0"/>
    <x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n v="188628"/>
    <x v="1"/>
    <n v="1965"/>
    <s v="DK"/>
    <s v="DKK"/>
    <n v="1547877600"/>
    <n v="1551506400"/>
    <x v="0"/>
    <x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n v="1101"/>
    <x v="1"/>
    <n v="16"/>
    <s v="US"/>
    <s v="USD"/>
    <n v="1298700000"/>
    <n v="1300856400"/>
    <x v="0"/>
    <x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x v="0"/>
    <x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n v="10085"/>
    <x v="1"/>
    <n v="134"/>
    <s v="US"/>
    <s v="USD"/>
    <n v="1287378000"/>
    <n v="1287810000"/>
    <x v="0"/>
    <x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n v="5027"/>
    <x v="0"/>
    <n v="88"/>
    <s v="DK"/>
    <s v="DKK"/>
    <n v="1361772000"/>
    <n v="1362978000"/>
    <x v="0"/>
    <x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n v="14878"/>
    <x v="1"/>
    <n v="198"/>
    <s v="US"/>
    <s v="USD"/>
    <n v="1275714000"/>
    <n v="1277355600"/>
    <x v="0"/>
    <x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n v="11924"/>
    <x v="1"/>
    <n v="111"/>
    <s v="IT"/>
    <s v="EUR"/>
    <n v="1346734800"/>
    <n v="1348981200"/>
    <x v="0"/>
    <x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n v="7991"/>
    <x v="1"/>
    <n v="222"/>
    <s v="US"/>
    <s v="USD"/>
    <n v="1309755600"/>
    <n v="1310533200"/>
    <x v="0"/>
    <x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n v="167717"/>
    <x v="1"/>
    <n v="6212"/>
    <s v="US"/>
    <s v="USD"/>
    <n v="1406178000"/>
    <n v="1407560400"/>
    <x v="0"/>
    <x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n v="10541"/>
    <x v="1"/>
    <n v="98"/>
    <s v="DK"/>
    <s v="DKK"/>
    <n v="1552798800"/>
    <n v="1552885200"/>
    <x v="0"/>
    <x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n v="4530"/>
    <x v="0"/>
    <n v="48"/>
    <s v="US"/>
    <s v="USD"/>
    <n v="1478062800"/>
    <n v="1479362400"/>
    <x v="0"/>
    <x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n v="4247"/>
    <x v="1"/>
    <n v="92"/>
    <s v="US"/>
    <s v="USD"/>
    <n v="1278565200"/>
    <n v="1280552400"/>
    <x v="0"/>
    <x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n v="7129"/>
    <x v="1"/>
    <n v="149"/>
    <s v="US"/>
    <s v="USD"/>
    <n v="1396069200"/>
    <n v="1398661200"/>
    <x v="0"/>
    <x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n v="128862"/>
    <x v="1"/>
    <n v="2431"/>
    <s v="US"/>
    <s v="USD"/>
    <n v="1435208400"/>
    <n v="1436245200"/>
    <x v="0"/>
    <x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n v="13653"/>
    <x v="1"/>
    <n v="303"/>
    <s v="US"/>
    <s v="USD"/>
    <n v="1571547600"/>
    <n v="1575439200"/>
    <x v="0"/>
    <x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n v="2"/>
    <x v="0"/>
    <n v="1"/>
    <s v="IT"/>
    <s v="EUR"/>
    <n v="1375333200"/>
    <n v="1377752400"/>
    <x v="0"/>
    <x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n v="145243"/>
    <x v="0"/>
    <n v="1467"/>
    <s v="GB"/>
    <s v="GBP"/>
    <n v="1332824400"/>
    <n v="1334206800"/>
    <x v="0"/>
    <x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n v="2459"/>
    <x v="0"/>
    <n v="75"/>
    <s v="US"/>
    <s v="USD"/>
    <n v="1284526800"/>
    <n v="1284872400"/>
    <x v="0"/>
    <x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n v="12356"/>
    <x v="1"/>
    <n v="209"/>
    <s v="US"/>
    <s v="USD"/>
    <n v="1400562000"/>
    <n v="1403931600"/>
    <x v="0"/>
    <x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n v="5392"/>
    <x v="0"/>
    <n v="120"/>
    <s v="US"/>
    <s v="USD"/>
    <n v="1520748000"/>
    <n v="1521262800"/>
    <x v="0"/>
    <x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x v="0"/>
    <x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x v="0"/>
    <x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n v="6243"/>
    <x v="1"/>
    <n v="201"/>
    <s v="US"/>
    <s v="USD"/>
    <n v="1504242000"/>
    <n v="1505278800"/>
    <x v="0"/>
    <x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n v="6132"/>
    <x v="1"/>
    <n v="211"/>
    <s v="US"/>
    <s v="USD"/>
    <n v="1442811600"/>
    <n v="1443934800"/>
    <x v="0"/>
    <x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n v="3851"/>
    <x v="1"/>
    <n v="128"/>
    <s v="US"/>
    <s v="USD"/>
    <n v="1497243600"/>
    <n v="1498539600"/>
    <x v="0"/>
    <x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n v="135997"/>
    <x v="1"/>
    <n v="1600"/>
    <s v="CA"/>
    <s v="CAD"/>
    <n v="1342501200"/>
    <n v="1342760400"/>
    <x v="0"/>
    <x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n v="184750"/>
    <x v="0"/>
    <n v="2253"/>
    <s v="CA"/>
    <s v="CAD"/>
    <n v="1298268000"/>
    <n v="1301720400"/>
    <x v="0"/>
    <x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n v="14452"/>
    <x v="1"/>
    <n v="249"/>
    <s v="US"/>
    <s v="USD"/>
    <n v="1433480400"/>
    <n v="1433566800"/>
    <x v="0"/>
    <x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n v="557"/>
    <x v="0"/>
    <n v="5"/>
    <s v="US"/>
    <s v="USD"/>
    <n v="1493355600"/>
    <n v="1493874000"/>
    <x v="0"/>
    <x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n v="2734"/>
    <x v="0"/>
    <n v="38"/>
    <s v="US"/>
    <s v="USD"/>
    <n v="1530507600"/>
    <n v="1531803600"/>
    <x v="0"/>
    <x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n v="14405"/>
    <x v="1"/>
    <n v="236"/>
    <s v="US"/>
    <s v="USD"/>
    <n v="1296108000"/>
    <n v="1296712800"/>
    <x v="0"/>
    <x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n v="1307"/>
    <x v="0"/>
    <n v="12"/>
    <s v="US"/>
    <s v="USD"/>
    <n v="1428469200"/>
    <n v="1428901200"/>
    <x v="0"/>
    <x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n v="117892"/>
    <x v="1"/>
    <n v="4065"/>
    <s v="GB"/>
    <s v="GBP"/>
    <n v="1264399200"/>
    <n v="1264831200"/>
    <x v="0"/>
    <x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n v="14508"/>
    <x v="1"/>
    <n v="246"/>
    <s v="IT"/>
    <s v="EUR"/>
    <n v="1501131600"/>
    <n v="1505192400"/>
    <x v="0"/>
    <x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n v="1901"/>
    <x v="3"/>
    <n v="17"/>
    <s v="US"/>
    <s v="USD"/>
    <n v="1292738400"/>
    <n v="1295676000"/>
    <x v="0"/>
    <x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n v="158389"/>
    <x v="1"/>
    <n v="2475"/>
    <s v="IT"/>
    <s v="EUR"/>
    <n v="1288674000"/>
    <n v="1292911200"/>
    <x v="0"/>
    <x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n v="6484"/>
    <x v="1"/>
    <n v="76"/>
    <s v="US"/>
    <s v="USD"/>
    <n v="1575093600"/>
    <n v="1575439200"/>
    <x v="0"/>
    <x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n v="4022"/>
    <x v="1"/>
    <n v="54"/>
    <s v="US"/>
    <s v="USD"/>
    <n v="1435726800"/>
    <n v="1438837200"/>
    <x v="0"/>
    <x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n v="9253"/>
    <x v="1"/>
    <n v="88"/>
    <s v="US"/>
    <s v="USD"/>
    <n v="1480226400"/>
    <n v="1480485600"/>
    <x v="0"/>
    <x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n v="4776"/>
    <x v="1"/>
    <n v="85"/>
    <s v="GB"/>
    <s v="GBP"/>
    <n v="1459054800"/>
    <n v="1459141200"/>
    <x v="0"/>
    <x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n v="14606"/>
    <x v="1"/>
    <n v="170"/>
    <s v="US"/>
    <s v="USD"/>
    <n v="1531630800"/>
    <n v="1532322000"/>
    <x v="0"/>
    <x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x v="0"/>
    <n v="1684"/>
    <s v="US"/>
    <s v="USD"/>
    <n v="1421992800"/>
    <n v="1426222800"/>
    <x v="1"/>
    <x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n v="4460"/>
    <x v="0"/>
    <n v="56"/>
    <s v="US"/>
    <s v="USD"/>
    <n v="1285563600"/>
    <n v="1286773200"/>
    <x v="0"/>
    <x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x v="0"/>
    <x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n v="40228"/>
    <x v="0"/>
    <n v="838"/>
    <s v="US"/>
    <s v="USD"/>
    <n v="1529125200"/>
    <n v="1529557200"/>
    <x v="0"/>
    <x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n v="7012"/>
    <x v="1"/>
    <n v="127"/>
    <s v="US"/>
    <s v="USD"/>
    <n v="1503982800"/>
    <n v="1506574800"/>
    <x v="0"/>
    <x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n v="37857"/>
    <x v="1"/>
    <n v="411"/>
    <s v="US"/>
    <s v="USD"/>
    <n v="1511416800"/>
    <n v="1513576800"/>
    <x v="0"/>
    <x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n v="14973"/>
    <x v="1"/>
    <n v="180"/>
    <s v="GB"/>
    <s v="GBP"/>
    <n v="1547704800"/>
    <n v="1548309600"/>
    <x v="0"/>
    <x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n v="39996"/>
    <x v="0"/>
    <n v="1000"/>
    <s v="US"/>
    <s v="USD"/>
    <n v="1469682000"/>
    <n v="1471582800"/>
    <x v="0"/>
    <x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n v="41564"/>
    <x v="1"/>
    <n v="374"/>
    <s v="US"/>
    <s v="USD"/>
    <n v="1343451600"/>
    <n v="1344315600"/>
    <x v="0"/>
    <x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x v="1"/>
    <n v="71"/>
    <s v="AU"/>
    <s v="AUD"/>
    <n v="1315717200"/>
    <n v="1316408400"/>
    <x v="0"/>
    <x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n v="12405"/>
    <x v="1"/>
    <n v="203"/>
    <s v="US"/>
    <s v="USD"/>
    <n v="1430715600"/>
    <n v="1431838800"/>
    <x v="1"/>
    <x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n v="123040"/>
    <x v="0"/>
    <n v="1482"/>
    <s v="AU"/>
    <s v="AUD"/>
    <n v="1299564000"/>
    <n v="1300510800"/>
    <x v="0"/>
    <x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n v="12516"/>
    <x v="1"/>
    <n v="113"/>
    <s v="US"/>
    <s v="USD"/>
    <n v="1429160400"/>
    <n v="1431061200"/>
    <x v="0"/>
    <x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x v="1"/>
    <n v="96"/>
    <s v="US"/>
    <s v="USD"/>
    <n v="1271307600"/>
    <n v="1271480400"/>
    <x v="0"/>
    <x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n v="6132"/>
    <x v="0"/>
    <n v="106"/>
    <s v="US"/>
    <s v="USD"/>
    <n v="1456380000"/>
    <n v="1456380000"/>
    <x v="0"/>
    <x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n v="74688"/>
    <x v="0"/>
    <n v="679"/>
    <s v="IT"/>
    <s v="EUR"/>
    <n v="1470459600"/>
    <n v="1472878800"/>
    <x v="0"/>
    <x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x v="1"/>
    <n v="498"/>
    <s v="CH"/>
    <s v="CHF"/>
    <n v="1277269200"/>
    <n v="1277355600"/>
    <x v="0"/>
    <x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n v="65877"/>
    <x v="3"/>
    <n v="610"/>
    <s v="US"/>
    <s v="USD"/>
    <n v="1350709200"/>
    <n v="1351054800"/>
    <x v="0"/>
    <x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n v="8807"/>
    <x v="1"/>
    <n v="180"/>
    <s v="GB"/>
    <s v="GBP"/>
    <n v="1554613200"/>
    <n v="1555563600"/>
    <x v="0"/>
    <x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n v="1017"/>
    <x v="1"/>
    <n v="27"/>
    <s v="US"/>
    <s v="USD"/>
    <n v="1571029200"/>
    <n v="1571634000"/>
    <x v="0"/>
    <x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n v="151513"/>
    <x v="1"/>
    <n v="2331"/>
    <s v="US"/>
    <s v="USD"/>
    <n v="1299736800"/>
    <n v="1300856400"/>
    <x v="0"/>
    <x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n v="12047"/>
    <x v="1"/>
    <n v="113"/>
    <s v="US"/>
    <s v="USD"/>
    <n v="1435208400"/>
    <n v="1439874000"/>
    <x v="0"/>
    <x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n v="32951"/>
    <x v="0"/>
    <n v="1220"/>
    <s v="AU"/>
    <s v="AUD"/>
    <n v="1437973200"/>
    <n v="1438318800"/>
    <x v="0"/>
    <x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n v="14951"/>
    <x v="1"/>
    <n v="164"/>
    <s v="US"/>
    <s v="USD"/>
    <n v="1416895200"/>
    <n v="1419400800"/>
    <x v="0"/>
    <x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n v="1"/>
    <x v="0"/>
    <n v="1"/>
    <s v="US"/>
    <s v="USD"/>
    <n v="1319000400"/>
    <n v="1320555600"/>
    <x v="0"/>
    <x v="0"/>
    <s v="theater/plays"/>
    <n v="0.01"/>
    <n v="1"/>
    <x v="3"/>
    <s v="plays"/>
    <x v="99"/>
    <d v="2011-11-06T05:00:00"/>
  </r>
  <r>
    <n v="101"/>
    <s v="Douglas LLC"/>
    <s v="Reduced heuristic moratorium"/>
    <x v="79"/>
    <n v="9193"/>
    <x v="1"/>
    <n v="164"/>
    <s v="US"/>
    <s v="USD"/>
    <n v="1424498400"/>
    <n v="1425103200"/>
    <x v="0"/>
    <x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n v="10422"/>
    <x v="1"/>
    <n v="336"/>
    <s v="US"/>
    <s v="USD"/>
    <n v="1526274000"/>
    <n v="1526878800"/>
    <x v="0"/>
    <x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n v="2461"/>
    <x v="0"/>
    <n v="37"/>
    <s v="IT"/>
    <s v="EUR"/>
    <n v="1287896400"/>
    <n v="1288674000"/>
    <x v="0"/>
    <x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x v="1"/>
    <n v="1917"/>
    <s v="US"/>
    <s v="USD"/>
    <n v="1495515600"/>
    <n v="1495602000"/>
    <x v="0"/>
    <x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n v="9829"/>
    <x v="1"/>
    <n v="95"/>
    <s v="US"/>
    <s v="USD"/>
    <n v="1364878800"/>
    <n v="1366434000"/>
    <x v="0"/>
    <x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n v="14006"/>
    <x v="1"/>
    <n v="147"/>
    <s v="US"/>
    <s v="USD"/>
    <n v="1567918800"/>
    <n v="1568350800"/>
    <x v="0"/>
    <x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x v="1"/>
    <n v="86"/>
    <s v="US"/>
    <s v="USD"/>
    <n v="1524459600"/>
    <n v="1525928400"/>
    <x v="0"/>
    <x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n v="8929"/>
    <x v="1"/>
    <n v="83"/>
    <s v="US"/>
    <s v="USD"/>
    <n v="1333688400"/>
    <n v="1336885200"/>
    <x v="0"/>
    <x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n v="3079"/>
    <x v="0"/>
    <n v="60"/>
    <s v="US"/>
    <s v="USD"/>
    <n v="1389506400"/>
    <n v="1389679200"/>
    <x v="0"/>
    <x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x v="0"/>
    <x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n v="73653"/>
    <x v="1"/>
    <n v="676"/>
    <s v="US"/>
    <s v="USD"/>
    <n v="1348290000"/>
    <n v="1348808400"/>
    <x v="0"/>
    <x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n v="12635"/>
    <x v="1"/>
    <n v="361"/>
    <s v="AU"/>
    <s v="AUD"/>
    <n v="1408856400"/>
    <n v="1410152400"/>
    <x v="0"/>
    <x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n v="12437"/>
    <x v="1"/>
    <n v="131"/>
    <s v="US"/>
    <s v="USD"/>
    <n v="1505192400"/>
    <n v="1505797200"/>
    <x v="0"/>
    <x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n v="13816"/>
    <x v="1"/>
    <n v="126"/>
    <s v="US"/>
    <s v="USD"/>
    <n v="1554786000"/>
    <n v="1554872400"/>
    <x v="0"/>
    <x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n v="145382"/>
    <x v="0"/>
    <n v="3304"/>
    <s v="IT"/>
    <s v="EUR"/>
    <n v="1510898400"/>
    <n v="1513922400"/>
    <x v="0"/>
    <x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n v="6336"/>
    <x v="0"/>
    <n v="73"/>
    <s v="US"/>
    <s v="USD"/>
    <n v="1442552400"/>
    <n v="1442638800"/>
    <x v="0"/>
    <x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n v="8523"/>
    <x v="1"/>
    <n v="275"/>
    <s v="US"/>
    <s v="USD"/>
    <n v="1316667600"/>
    <n v="1317186000"/>
    <x v="0"/>
    <x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x v="1"/>
    <n v="67"/>
    <s v="US"/>
    <s v="USD"/>
    <n v="1390716000"/>
    <n v="1391234400"/>
    <x v="0"/>
    <x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x v="1"/>
    <n v="154"/>
    <s v="US"/>
    <s v="USD"/>
    <n v="1402894800"/>
    <n v="1404363600"/>
    <x v="0"/>
    <x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n v="112272"/>
    <x v="1"/>
    <n v="1782"/>
    <s v="US"/>
    <s v="USD"/>
    <n v="1429246800"/>
    <n v="1429592400"/>
    <x v="0"/>
    <x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n v="99361"/>
    <x v="1"/>
    <n v="903"/>
    <s v="US"/>
    <s v="USD"/>
    <n v="1412485200"/>
    <n v="1413608400"/>
    <x v="0"/>
    <x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n v="88055"/>
    <x v="0"/>
    <n v="3387"/>
    <s v="US"/>
    <s v="USD"/>
    <n v="1417068000"/>
    <n v="1419400800"/>
    <x v="0"/>
    <x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n v="33092"/>
    <x v="0"/>
    <n v="662"/>
    <s v="CA"/>
    <s v="CAD"/>
    <n v="1448344800"/>
    <n v="1448604000"/>
    <x v="1"/>
    <x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n v="9562"/>
    <x v="1"/>
    <n v="94"/>
    <s v="IT"/>
    <s v="EUR"/>
    <n v="1557723600"/>
    <n v="1562302800"/>
    <x v="0"/>
    <x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n v="8475"/>
    <x v="1"/>
    <n v="180"/>
    <s v="US"/>
    <s v="USD"/>
    <n v="1537333200"/>
    <n v="1537678800"/>
    <x v="0"/>
    <x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n v="69617"/>
    <x v="0"/>
    <n v="774"/>
    <s v="US"/>
    <s v="USD"/>
    <n v="1471150800"/>
    <n v="1473570000"/>
    <x v="0"/>
    <x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n v="53067"/>
    <x v="0"/>
    <n v="672"/>
    <s v="CA"/>
    <s v="CAD"/>
    <n v="1273640400"/>
    <n v="1273899600"/>
    <x v="0"/>
    <x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n v="42596"/>
    <x v="3"/>
    <n v="532"/>
    <s v="US"/>
    <s v="USD"/>
    <n v="1282885200"/>
    <n v="1284008400"/>
    <x v="0"/>
    <x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n v="4756"/>
    <x v="3"/>
    <n v="55"/>
    <s v="AU"/>
    <s v="AUD"/>
    <n v="1422943200"/>
    <n v="1425103200"/>
    <x v="0"/>
    <x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n v="14925"/>
    <x v="1"/>
    <n v="533"/>
    <s v="DK"/>
    <s v="DKK"/>
    <n v="1319605200"/>
    <n v="1320991200"/>
    <x v="0"/>
    <x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x v="0"/>
    <x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n v="3834"/>
    <x v="1"/>
    <n v="89"/>
    <s v="US"/>
    <s v="USD"/>
    <n v="1515736800"/>
    <n v="1517119200"/>
    <x v="0"/>
    <x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n v="13985"/>
    <x v="1"/>
    <n v="159"/>
    <s v="US"/>
    <s v="USD"/>
    <n v="1313125200"/>
    <n v="1315026000"/>
    <x v="0"/>
    <x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n v="89288"/>
    <x v="0"/>
    <n v="940"/>
    <s v="CH"/>
    <s v="CHF"/>
    <n v="1308459600"/>
    <n v="1312693200"/>
    <x v="0"/>
    <x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n v="5488"/>
    <x v="0"/>
    <n v="117"/>
    <s v="US"/>
    <s v="USD"/>
    <n v="1362636000"/>
    <n v="1363064400"/>
    <x v="0"/>
    <x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n v="2721"/>
    <x v="3"/>
    <n v="58"/>
    <s v="US"/>
    <s v="USD"/>
    <n v="1402117200"/>
    <n v="1403154000"/>
    <x v="0"/>
    <x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n v="4712"/>
    <x v="1"/>
    <n v="50"/>
    <s v="US"/>
    <s v="USD"/>
    <n v="1286341200"/>
    <n v="1286859600"/>
    <x v="0"/>
    <x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n v="9216"/>
    <x v="0"/>
    <n v="115"/>
    <s v="US"/>
    <s v="USD"/>
    <n v="1348808400"/>
    <n v="1349326800"/>
    <x v="0"/>
    <x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x v="0"/>
    <n v="326"/>
    <s v="US"/>
    <s v="USD"/>
    <n v="1429592400"/>
    <n v="1430974800"/>
    <x v="0"/>
    <x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x v="1"/>
    <n v="186"/>
    <s v="US"/>
    <s v="USD"/>
    <n v="1519538400"/>
    <n v="1519970400"/>
    <x v="0"/>
    <x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n v="65323"/>
    <x v="1"/>
    <n v="1071"/>
    <s v="US"/>
    <s v="USD"/>
    <n v="1434085200"/>
    <n v="1434603600"/>
    <x v="0"/>
    <x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n v="11502"/>
    <x v="1"/>
    <n v="117"/>
    <s v="US"/>
    <s v="USD"/>
    <n v="1333688400"/>
    <n v="1337230800"/>
    <x v="0"/>
    <x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n v="7322"/>
    <x v="1"/>
    <n v="70"/>
    <s v="US"/>
    <s v="USD"/>
    <n v="1277701200"/>
    <n v="1279429200"/>
    <x v="0"/>
    <x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n v="11619"/>
    <x v="1"/>
    <n v="135"/>
    <s v="US"/>
    <s v="USD"/>
    <n v="1560747600"/>
    <n v="1561438800"/>
    <x v="0"/>
    <x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n v="59128"/>
    <x v="1"/>
    <n v="768"/>
    <s v="CH"/>
    <s v="CHF"/>
    <n v="1410066000"/>
    <n v="1410498000"/>
    <x v="0"/>
    <x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n v="1518"/>
    <x v="3"/>
    <n v="51"/>
    <s v="US"/>
    <s v="USD"/>
    <n v="1320732000"/>
    <n v="1322460000"/>
    <x v="0"/>
    <x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n v="9337"/>
    <x v="1"/>
    <n v="199"/>
    <s v="US"/>
    <s v="USD"/>
    <n v="1465794000"/>
    <n v="1466312400"/>
    <x v="0"/>
    <x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n v="11255"/>
    <x v="1"/>
    <n v="107"/>
    <s v="US"/>
    <s v="USD"/>
    <n v="1500958800"/>
    <n v="1501736400"/>
    <x v="0"/>
    <x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n v="13632"/>
    <x v="1"/>
    <n v="195"/>
    <s v="US"/>
    <s v="USD"/>
    <n v="1357020000"/>
    <n v="1361512800"/>
    <x v="0"/>
    <x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n v="1"/>
    <x v="0"/>
    <n v="1"/>
    <s v="US"/>
    <s v="USD"/>
    <n v="1544940000"/>
    <n v="1545026400"/>
    <x v="0"/>
    <x v="0"/>
    <s v="music/rock"/>
    <n v="0.01"/>
    <n v="1"/>
    <x v="1"/>
    <s v="rock"/>
    <x v="147"/>
    <d v="2018-12-17T06:00:00"/>
  </r>
  <r>
    <n v="151"/>
    <s v="Parker LLC"/>
    <s v="Customizable intermediate extranet"/>
    <x v="112"/>
    <n v="88037"/>
    <x v="0"/>
    <n v="1467"/>
    <s v="US"/>
    <s v="USD"/>
    <n v="1402290000"/>
    <n v="1406696400"/>
    <x v="0"/>
    <x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x v="0"/>
    <x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x v="0"/>
    <n v="5681"/>
    <s v="US"/>
    <s v="USD"/>
    <n v="1350622800"/>
    <n v="1351141200"/>
    <x v="0"/>
    <x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n v="100650"/>
    <x v="0"/>
    <n v="1059"/>
    <s v="US"/>
    <s v="USD"/>
    <n v="1463029200"/>
    <n v="1465016400"/>
    <x v="0"/>
    <x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n v="90706"/>
    <x v="0"/>
    <n v="1194"/>
    <s v="US"/>
    <s v="USD"/>
    <n v="1269493200"/>
    <n v="1270789200"/>
    <x v="0"/>
    <x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n v="26914"/>
    <x v="3"/>
    <n v="379"/>
    <s v="AU"/>
    <s v="AUD"/>
    <n v="1570251600"/>
    <n v="1572325200"/>
    <x v="0"/>
    <x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n v="2212"/>
    <x v="0"/>
    <n v="30"/>
    <s v="AU"/>
    <s v="AUD"/>
    <n v="1388383200"/>
    <n v="1389420000"/>
    <x v="0"/>
    <x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n v="4640"/>
    <x v="1"/>
    <n v="41"/>
    <s v="US"/>
    <s v="USD"/>
    <n v="1449554400"/>
    <n v="1449640800"/>
    <x v="0"/>
    <x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n v="191222"/>
    <x v="1"/>
    <n v="1821"/>
    <s v="US"/>
    <s v="USD"/>
    <n v="1553662800"/>
    <n v="1555218000"/>
    <x v="0"/>
    <x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n v="12985"/>
    <x v="1"/>
    <n v="164"/>
    <s v="US"/>
    <s v="USD"/>
    <n v="1556341200"/>
    <n v="1557723600"/>
    <x v="0"/>
    <x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n v="4300"/>
    <x v="0"/>
    <n v="75"/>
    <s v="US"/>
    <s v="USD"/>
    <n v="1442984400"/>
    <n v="1443502800"/>
    <x v="0"/>
    <x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n v="9134"/>
    <x v="1"/>
    <n v="157"/>
    <s v="CH"/>
    <s v="CHF"/>
    <n v="1544248800"/>
    <n v="1546840800"/>
    <x v="0"/>
    <x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n v="8864"/>
    <x v="1"/>
    <n v="246"/>
    <s v="US"/>
    <s v="USD"/>
    <n v="1508475600"/>
    <n v="1512712800"/>
    <x v="0"/>
    <x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n v="150755"/>
    <x v="1"/>
    <n v="1396"/>
    <s v="US"/>
    <s v="USD"/>
    <n v="1507438800"/>
    <n v="1507525200"/>
    <x v="0"/>
    <x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n v="110279"/>
    <x v="1"/>
    <n v="2506"/>
    <s v="US"/>
    <s v="USD"/>
    <n v="1501563600"/>
    <n v="1504328400"/>
    <x v="0"/>
    <x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n v="13439"/>
    <x v="1"/>
    <n v="244"/>
    <s v="US"/>
    <s v="USD"/>
    <n v="1292997600"/>
    <n v="1293343200"/>
    <x v="0"/>
    <x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n v="10804"/>
    <x v="1"/>
    <n v="146"/>
    <s v="AU"/>
    <s v="AUD"/>
    <n v="1370840400"/>
    <n v="1371704400"/>
    <x v="0"/>
    <x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n v="40107"/>
    <x v="0"/>
    <n v="955"/>
    <s v="DK"/>
    <s v="DKK"/>
    <n v="1550815200"/>
    <n v="1552798800"/>
    <x v="0"/>
    <x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n v="98811"/>
    <x v="1"/>
    <n v="1267"/>
    <s v="US"/>
    <s v="USD"/>
    <n v="1339909200"/>
    <n v="1342328400"/>
    <x v="0"/>
    <x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n v="5528"/>
    <x v="0"/>
    <n v="67"/>
    <s v="US"/>
    <s v="USD"/>
    <n v="1501736400"/>
    <n v="1502341200"/>
    <x v="0"/>
    <x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n v="521"/>
    <x v="0"/>
    <n v="5"/>
    <s v="US"/>
    <s v="USD"/>
    <n v="1395291600"/>
    <n v="1397192400"/>
    <x v="0"/>
    <x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n v="663"/>
    <x v="0"/>
    <n v="26"/>
    <s v="US"/>
    <s v="USD"/>
    <n v="1405746000"/>
    <n v="1407042000"/>
    <x v="0"/>
    <x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n v="157635"/>
    <x v="1"/>
    <n v="1561"/>
    <s v="US"/>
    <s v="USD"/>
    <n v="1368853200"/>
    <n v="1369371600"/>
    <x v="0"/>
    <x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n v="5368"/>
    <x v="1"/>
    <n v="48"/>
    <s v="US"/>
    <s v="USD"/>
    <n v="1444021200"/>
    <n v="1444107600"/>
    <x v="0"/>
    <x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x v="0"/>
    <n v="1130"/>
    <s v="US"/>
    <s v="USD"/>
    <n v="1472619600"/>
    <n v="1474261200"/>
    <x v="0"/>
    <x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n v="86060"/>
    <x v="0"/>
    <n v="782"/>
    <s v="US"/>
    <s v="USD"/>
    <n v="1472878800"/>
    <n v="1473656400"/>
    <x v="0"/>
    <x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n v="161593"/>
    <x v="1"/>
    <n v="2739"/>
    <s v="US"/>
    <s v="USD"/>
    <n v="1289800800"/>
    <n v="1291960800"/>
    <x v="0"/>
    <x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n v="6927"/>
    <x v="0"/>
    <n v="210"/>
    <s v="US"/>
    <s v="USD"/>
    <n v="1505970000"/>
    <n v="1506747600"/>
    <x v="0"/>
    <x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n v="159185"/>
    <x v="1"/>
    <n v="3537"/>
    <s v="CA"/>
    <s v="CAD"/>
    <n v="1363496400"/>
    <n v="1363582800"/>
    <x v="0"/>
    <x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n v="172736"/>
    <x v="1"/>
    <n v="2107"/>
    <s v="AU"/>
    <s v="AUD"/>
    <n v="1269234000"/>
    <n v="1269666000"/>
    <x v="0"/>
    <x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n v="5315"/>
    <x v="0"/>
    <n v="136"/>
    <s v="US"/>
    <s v="USD"/>
    <n v="1507093200"/>
    <n v="1508648400"/>
    <x v="0"/>
    <x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n v="195750"/>
    <x v="1"/>
    <n v="3318"/>
    <s v="DK"/>
    <s v="DKK"/>
    <n v="1560574800"/>
    <n v="1561957200"/>
    <x v="0"/>
    <x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x v="0"/>
    <x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n v="10550"/>
    <x v="1"/>
    <n v="340"/>
    <s v="US"/>
    <s v="USD"/>
    <n v="1556859600"/>
    <n v="1556946000"/>
    <x v="0"/>
    <x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n v="718"/>
    <x v="0"/>
    <n v="19"/>
    <s v="US"/>
    <s v="USD"/>
    <n v="1526187600"/>
    <n v="1527138000"/>
    <x v="0"/>
    <x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n v="28358"/>
    <x v="0"/>
    <n v="886"/>
    <s v="US"/>
    <s v="USD"/>
    <n v="1400821200"/>
    <n v="1402117200"/>
    <x v="0"/>
    <x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n v="138384"/>
    <x v="1"/>
    <n v="1442"/>
    <s v="CA"/>
    <s v="CAD"/>
    <n v="1361599200"/>
    <n v="1364014800"/>
    <x v="0"/>
    <x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n v="2625"/>
    <x v="0"/>
    <n v="35"/>
    <s v="IT"/>
    <s v="EUR"/>
    <n v="1417500000"/>
    <n v="1417586400"/>
    <x v="0"/>
    <x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n v="45004"/>
    <x v="3"/>
    <n v="441"/>
    <s v="US"/>
    <s v="USD"/>
    <n v="1457071200"/>
    <n v="1457071200"/>
    <x v="0"/>
    <x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n v="2538"/>
    <x v="0"/>
    <n v="24"/>
    <s v="US"/>
    <s v="USD"/>
    <n v="1370322000"/>
    <n v="1370408400"/>
    <x v="0"/>
    <x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n v="3188"/>
    <x v="0"/>
    <n v="86"/>
    <s v="IT"/>
    <s v="EUR"/>
    <n v="1552366800"/>
    <n v="1552626000"/>
    <x v="0"/>
    <x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x v="0"/>
    <n v="243"/>
    <s v="US"/>
    <s v="USD"/>
    <n v="1403845200"/>
    <n v="1404190800"/>
    <x v="0"/>
    <x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n v="3012"/>
    <x v="0"/>
    <n v="65"/>
    <s v="US"/>
    <s v="USD"/>
    <n v="1523163600"/>
    <n v="1523509200"/>
    <x v="1"/>
    <x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n v="8716"/>
    <x v="1"/>
    <n v="126"/>
    <s v="US"/>
    <s v="USD"/>
    <n v="1442206800"/>
    <n v="1443589200"/>
    <x v="0"/>
    <x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n v="57157"/>
    <x v="1"/>
    <n v="524"/>
    <s v="US"/>
    <s v="USD"/>
    <n v="1532840400"/>
    <n v="1533445200"/>
    <x v="0"/>
    <x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n v="5178"/>
    <x v="0"/>
    <n v="100"/>
    <s v="DK"/>
    <s v="DKK"/>
    <n v="1472878800"/>
    <n v="1474520400"/>
    <x v="0"/>
    <x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n v="163118"/>
    <x v="1"/>
    <n v="1989"/>
    <s v="US"/>
    <s v="USD"/>
    <n v="1498194000"/>
    <n v="1499403600"/>
    <x v="0"/>
    <x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n v="6041"/>
    <x v="0"/>
    <n v="168"/>
    <s v="US"/>
    <s v="USD"/>
    <n v="1281070800"/>
    <n v="1283576400"/>
    <x v="0"/>
    <x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x v="0"/>
    <n v="13"/>
    <s v="US"/>
    <s v="USD"/>
    <n v="1436245200"/>
    <n v="1436590800"/>
    <x v="0"/>
    <x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n v="2"/>
    <x v="0"/>
    <n v="1"/>
    <s v="CA"/>
    <s v="CAD"/>
    <n v="1269493200"/>
    <n v="1270443600"/>
    <x v="0"/>
    <x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x v="0"/>
    <x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n v="6543"/>
    <x v="3"/>
    <n v="82"/>
    <s v="US"/>
    <s v="USD"/>
    <n v="1317531600"/>
    <n v="1317877200"/>
    <x v="0"/>
    <x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x v="0"/>
    <x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n v="2529"/>
    <x v="0"/>
    <n v="40"/>
    <s v="US"/>
    <s v="USD"/>
    <n v="1301806800"/>
    <n v="1302670800"/>
    <x v="0"/>
    <x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n v="5614"/>
    <x v="1"/>
    <n v="80"/>
    <s v="US"/>
    <s v="USD"/>
    <n v="1539752400"/>
    <n v="1540789200"/>
    <x v="1"/>
    <x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n v="3496"/>
    <x v="3"/>
    <n v="57"/>
    <s v="US"/>
    <s v="USD"/>
    <n v="1267250400"/>
    <n v="1268028000"/>
    <x v="0"/>
    <x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n v="4257"/>
    <x v="1"/>
    <n v="43"/>
    <s v="US"/>
    <s v="USD"/>
    <n v="1535432400"/>
    <n v="1537160400"/>
    <x v="0"/>
    <x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n v="199110"/>
    <x v="1"/>
    <n v="2053"/>
    <s v="US"/>
    <s v="USD"/>
    <n v="1510207200"/>
    <n v="1512280800"/>
    <x v="0"/>
    <x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n v="41212"/>
    <x v="2"/>
    <n v="808"/>
    <s v="AU"/>
    <s v="AUD"/>
    <n v="1462510800"/>
    <n v="1463115600"/>
    <x v="0"/>
    <x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n v="6338"/>
    <x v="0"/>
    <n v="226"/>
    <s v="DK"/>
    <s v="DKK"/>
    <n v="1488520800"/>
    <n v="1490850000"/>
    <x v="0"/>
    <x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n v="99100"/>
    <x v="0"/>
    <n v="1625"/>
    <s v="US"/>
    <s v="USD"/>
    <n v="1377579600"/>
    <n v="1379653200"/>
    <x v="0"/>
    <x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n v="12300"/>
    <x v="1"/>
    <n v="168"/>
    <s v="US"/>
    <s v="USD"/>
    <n v="1576389600"/>
    <n v="1580364000"/>
    <x v="0"/>
    <x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n v="171549"/>
    <x v="1"/>
    <n v="4289"/>
    <s v="US"/>
    <s v="USD"/>
    <n v="1289019600"/>
    <n v="1289714400"/>
    <x v="0"/>
    <x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n v="14324"/>
    <x v="1"/>
    <n v="165"/>
    <s v="US"/>
    <s v="USD"/>
    <n v="1282194000"/>
    <n v="1282712400"/>
    <x v="0"/>
    <x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n v="6024"/>
    <x v="0"/>
    <n v="143"/>
    <s v="US"/>
    <s v="USD"/>
    <n v="1550037600"/>
    <n v="1550210400"/>
    <x v="0"/>
    <x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n v="188721"/>
    <x v="1"/>
    <n v="1815"/>
    <s v="US"/>
    <s v="USD"/>
    <n v="1321941600"/>
    <n v="1322114400"/>
    <x v="0"/>
    <x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n v="57911"/>
    <x v="0"/>
    <n v="934"/>
    <s v="US"/>
    <s v="USD"/>
    <n v="1556427600"/>
    <n v="1557205200"/>
    <x v="0"/>
    <x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n v="12309"/>
    <x v="1"/>
    <n v="397"/>
    <s v="GB"/>
    <s v="GBP"/>
    <n v="1320991200"/>
    <n v="1323928800"/>
    <x v="0"/>
    <x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n v="138497"/>
    <x v="1"/>
    <n v="1539"/>
    <s v="US"/>
    <s v="USD"/>
    <n v="1345093200"/>
    <n v="1346130000"/>
    <x v="0"/>
    <x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n v="667"/>
    <x v="0"/>
    <n v="17"/>
    <s v="US"/>
    <s v="USD"/>
    <n v="1309496400"/>
    <n v="1311051600"/>
    <x v="1"/>
    <x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n v="119830"/>
    <x v="0"/>
    <n v="2179"/>
    <s v="US"/>
    <s v="USD"/>
    <n v="1340254800"/>
    <n v="1340427600"/>
    <x v="1"/>
    <x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n v="6623"/>
    <x v="1"/>
    <n v="138"/>
    <s v="US"/>
    <s v="USD"/>
    <n v="1412226000"/>
    <n v="1412312400"/>
    <x v="0"/>
    <x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x v="0"/>
    <n v="931"/>
    <s v="US"/>
    <s v="USD"/>
    <n v="1458104400"/>
    <n v="1459314000"/>
    <x v="0"/>
    <x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n v="186885"/>
    <x v="1"/>
    <n v="3594"/>
    <s v="US"/>
    <s v="USD"/>
    <n v="1411534800"/>
    <n v="1415426400"/>
    <x v="0"/>
    <x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n v="176398"/>
    <x v="1"/>
    <n v="5880"/>
    <s v="US"/>
    <s v="USD"/>
    <n v="1399093200"/>
    <n v="1399093200"/>
    <x v="1"/>
    <x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n v="10999"/>
    <x v="1"/>
    <n v="112"/>
    <s v="US"/>
    <s v="USD"/>
    <n v="1270702800"/>
    <n v="1273899600"/>
    <x v="0"/>
    <x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x v="1"/>
    <n v="943"/>
    <s v="US"/>
    <s v="USD"/>
    <n v="1431666000"/>
    <n v="1432184400"/>
    <x v="0"/>
    <x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n v="165352"/>
    <x v="1"/>
    <n v="2468"/>
    <s v="US"/>
    <s v="USD"/>
    <n v="1472619600"/>
    <n v="1474779600"/>
    <x v="0"/>
    <x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n v="165798"/>
    <x v="1"/>
    <n v="2551"/>
    <s v="US"/>
    <s v="USD"/>
    <n v="1496293200"/>
    <n v="1500440400"/>
    <x v="0"/>
    <x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x v="1"/>
    <n v="101"/>
    <s v="US"/>
    <s v="USD"/>
    <n v="1575612000"/>
    <n v="1575612000"/>
    <x v="0"/>
    <x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x v="3"/>
    <n v="67"/>
    <s v="US"/>
    <s v="USD"/>
    <n v="1369112400"/>
    <n v="1374123600"/>
    <x v="0"/>
    <x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n v="5823"/>
    <x v="1"/>
    <n v="92"/>
    <s v="US"/>
    <s v="USD"/>
    <n v="1469422800"/>
    <n v="1469509200"/>
    <x v="0"/>
    <x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n v="6000"/>
    <x v="1"/>
    <n v="62"/>
    <s v="US"/>
    <s v="USD"/>
    <n v="1307854800"/>
    <n v="1309237200"/>
    <x v="0"/>
    <x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n v="8181"/>
    <x v="1"/>
    <n v="149"/>
    <s v="IT"/>
    <s v="EUR"/>
    <n v="1503378000"/>
    <n v="1503982800"/>
    <x v="0"/>
    <x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x v="0"/>
    <n v="92"/>
    <s v="US"/>
    <s v="USD"/>
    <n v="1486965600"/>
    <n v="1487397600"/>
    <x v="0"/>
    <x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n v="4323"/>
    <x v="0"/>
    <n v="57"/>
    <s v="AU"/>
    <s v="AUD"/>
    <n v="1561438800"/>
    <n v="1562043600"/>
    <x v="0"/>
    <x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n v="14822"/>
    <x v="1"/>
    <n v="329"/>
    <s v="US"/>
    <s v="USD"/>
    <n v="1398402000"/>
    <n v="1398574800"/>
    <x v="0"/>
    <x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n v="10138"/>
    <x v="1"/>
    <n v="97"/>
    <s v="DK"/>
    <s v="DKK"/>
    <n v="1513231200"/>
    <n v="1515391200"/>
    <x v="0"/>
    <x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n v="3127"/>
    <x v="0"/>
    <n v="41"/>
    <s v="US"/>
    <s v="USD"/>
    <n v="1440824400"/>
    <n v="1441170000"/>
    <x v="0"/>
    <x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n v="123124"/>
    <x v="1"/>
    <n v="1784"/>
    <s v="US"/>
    <s v="USD"/>
    <n v="1281070800"/>
    <n v="1281157200"/>
    <x v="0"/>
    <x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n v="171729"/>
    <x v="1"/>
    <n v="1684"/>
    <s v="AU"/>
    <s v="AUD"/>
    <n v="1397365200"/>
    <n v="1398229200"/>
    <x v="0"/>
    <x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n v="10729"/>
    <x v="1"/>
    <n v="250"/>
    <s v="US"/>
    <s v="USD"/>
    <n v="1494392400"/>
    <n v="1495256400"/>
    <x v="0"/>
    <x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n v="10240"/>
    <x v="1"/>
    <n v="238"/>
    <s v="US"/>
    <s v="USD"/>
    <n v="1520143200"/>
    <n v="1520402400"/>
    <x v="0"/>
    <x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n v="3988"/>
    <x v="1"/>
    <n v="53"/>
    <s v="US"/>
    <s v="USD"/>
    <n v="1405314000"/>
    <n v="1409806800"/>
    <x v="0"/>
    <x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n v="14771"/>
    <x v="1"/>
    <n v="214"/>
    <s v="US"/>
    <s v="USD"/>
    <n v="1396846800"/>
    <n v="1396933200"/>
    <x v="0"/>
    <x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n v="14649"/>
    <x v="1"/>
    <n v="222"/>
    <s v="US"/>
    <s v="USD"/>
    <n v="1375678800"/>
    <n v="1376024400"/>
    <x v="0"/>
    <x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x v="0"/>
    <x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n v="13103"/>
    <x v="1"/>
    <n v="218"/>
    <s v="AU"/>
    <s v="AUD"/>
    <n v="1420005600"/>
    <n v="1420437600"/>
    <x v="0"/>
    <x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n v="168095"/>
    <x v="1"/>
    <n v="6465"/>
    <s v="US"/>
    <s v="USD"/>
    <n v="1420178400"/>
    <n v="1420783200"/>
    <x v="0"/>
    <x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n v="3"/>
    <x v="0"/>
    <n v="1"/>
    <s v="US"/>
    <s v="USD"/>
    <n v="1264399200"/>
    <n v="1267423200"/>
    <x v="0"/>
    <x v="0"/>
    <s v="music/rock"/>
    <n v="0.03"/>
    <n v="3"/>
    <x v="1"/>
    <s v="rock"/>
    <x v="67"/>
    <d v="2010-03-01T06:00:00"/>
  </r>
  <r>
    <n v="251"/>
    <s v="Singleton Ltd"/>
    <s v="Enhanced user-facing function"/>
    <x v="143"/>
    <n v="3840"/>
    <x v="0"/>
    <n v="101"/>
    <s v="US"/>
    <s v="USD"/>
    <n v="1355032800"/>
    <n v="1355205600"/>
    <x v="0"/>
    <x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n v="6263"/>
    <x v="1"/>
    <n v="59"/>
    <s v="US"/>
    <s v="USD"/>
    <n v="1382677200"/>
    <n v="1383109200"/>
    <x v="0"/>
    <x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x v="0"/>
    <x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n v="8505"/>
    <x v="1"/>
    <n v="88"/>
    <s v="US"/>
    <s v="USD"/>
    <n v="1487656800"/>
    <n v="1487829600"/>
    <x v="0"/>
    <x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x v="0"/>
    <x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n v="959"/>
    <x v="0"/>
    <n v="15"/>
    <s v="GB"/>
    <s v="GBP"/>
    <n v="1453615200"/>
    <n v="1456812000"/>
    <x v="0"/>
    <x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n v="8322"/>
    <x v="1"/>
    <n v="92"/>
    <s v="US"/>
    <s v="USD"/>
    <n v="1362463200"/>
    <n v="1363669200"/>
    <x v="0"/>
    <x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n v="13424"/>
    <x v="1"/>
    <n v="186"/>
    <s v="US"/>
    <s v="USD"/>
    <n v="1481176800"/>
    <n v="1482904800"/>
    <x v="0"/>
    <x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n v="10755"/>
    <x v="1"/>
    <n v="138"/>
    <s v="US"/>
    <s v="USD"/>
    <n v="1354946400"/>
    <n v="1356588000"/>
    <x v="1"/>
    <x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n v="9935"/>
    <x v="1"/>
    <n v="261"/>
    <s v="US"/>
    <s v="USD"/>
    <n v="1348808400"/>
    <n v="1349845200"/>
    <x v="0"/>
    <x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n v="26303"/>
    <x v="0"/>
    <n v="454"/>
    <s v="US"/>
    <s v="USD"/>
    <n v="1282712400"/>
    <n v="1283058000"/>
    <x v="0"/>
    <x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n v="5328"/>
    <x v="1"/>
    <n v="107"/>
    <s v="US"/>
    <s v="USD"/>
    <n v="1301979600"/>
    <n v="1304226000"/>
    <x v="0"/>
    <x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n v="10756"/>
    <x v="1"/>
    <n v="199"/>
    <s v="US"/>
    <s v="USD"/>
    <n v="1263016800"/>
    <n v="1263016800"/>
    <x v="0"/>
    <x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n v="165375"/>
    <x v="1"/>
    <n v="5512"/>
    <s v="US"/>
    <s v="USD"/>
    <n v="1360648800"/>
    <n v="1362031200"/>
    <x v="0"/>
    <x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n v="6031"/>
    <x v="1"/>
    <n v="86"/>
    <s v="US"/>
    <s v="USD"/>
    <n v="1451800800"/>
    <n v="1455602400"/>
    <x v="0"/>
    <x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n v="85902"/>
    <x v="0"/>
    <n v="3182"/>
    <s v="IT"/>
    <s v="EUR"/>
    <n v="1415340000"/>
    <n v="1418191200"/>
    <x v="0"/>
    <x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n v="143910"/>
    <x v="1"/>
    <n v="2768"/>
    <s v="AU"/>
    <s v="AUD"/>
    <n v="1351054800"/>
    <n v="1352440800"/>
    <x v="0"/>
    <x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n v="2708"/>
    <x v="1"/>
    <n v="48"/>
    <s v="US"/>
    <s v="USD"/>
    <n v="1349326800"/>
    <n v="1353304800"/>
    <x v="0"/>
    <x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n v="8842"/>
    <x v="1"/>
    <n v="87"/>
    <s v="US"/>
    <s v="USD"/>
    <n v="1548914400"/>
    <n v="1550728800"/>
    <x v="0"/>
    <x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x v="0"/>
    <x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n v="1953"/>
    <x v="2"/>
    <n v="61"/>
    <s v="US"/>
    <s v="USD"/>
    <n v="1449468000"/>
    <n v="1452146400"/>
    <x v="0"/>
    <x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x v="1"/>
    <n v="1894"/>
    <s v="US"/>
    <s v="USD"/>
    <n v="1562734800"/>
    <n v="1564894800"/>
    <x v="0"/>
    <x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n v="10704"/>
    <x v="1"/>
    <n v="282"/>
    <s v="CA"/>
    <s v="CAD"/>
    <n v="1505624400"/>
    <n v="1505883600"/>
    <x v="0"/>
    <x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n v="773"/>
    <x v="0"/>
    <n v="15"/>
    <s v="US"/>
    <s v="USD"/>
    <n v="1509948000"/>
    <n v="1510380000"/>
    <x v="0"/>
    <x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x v="0"/>
    <x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n v="5324"/>
    <x v="0"/>
    <n v="133"/>
    <s v="US"/>
    <s v="USD"/>
    <n v="1334811600"/>
    <n v="1335243600"/>
    <x v="0"/>
    <x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n v="7465"/>
    <x v="1"/>
    <n v="83"/>
    <s v="US"/>
    <s v="USD"/>
    <n v="1279515600"/>
    <n v="1279688400"/>
    <x v="0"/>
    <x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n v="8799"/>
    <x v="1"/>
    <n v="91"/>
    <s v="US"/>
    <s v="USD"/>
    <n v="1353909600"/>
    <n v="1356069600"/>
    <x v="0"/>
    <x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n v="13656"/>
    <x v="1"/>
    <n v="546"/>
    <s v="US"/>
    <s v="USD"/>
    <n v="1535950800"/>
    <n v="1536210000"/>
    <x v="0"/>
    <x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n v="14536"/>
    <x v="1"/>
    <n v="393"/>
    <s v="US"/>
    <s v="USD"/>
    <n v="1511244000"/>
    <n v="1511762400"/>
    <x v="0"/>
    <x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n v="150552"/>
    <x v="0"/>
    <n v="2062"/>
    <s v="US"/>
    <s v="USD"/>
    <n v="1331445600"/>
    <n v="1333256400"/>
    <x v="0"/>
    <x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n v="9076"/>
    <x v="1"/>
    <n v="133"/>
    <s v="US"/>
    <s v="USD"/>
    <n v="1480226400"/>
    <n v="1480744800"/>
    <x v="0"/>
    <x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n v="1517"/>
    <x v="0"/>
    <n v="29"/>
    <s v="DK"/>
    <s v="DKK"/>
    <n v="1464584400"/>
    <n v="1465016400"/>
    <x v="0"/>
    <x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n v="8153"/>
    <x v="0"/>
    <n v="132"/>
    <s v="US"/>
    <s v="USD"/>
    <n v="1335848400"/>
    <n v="1336280400"/>
    <x v="0"/>
    <x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n v="6357"/>
    <x v="1"/>
    <n v="254"/>
    <s v="US"/>
    <s v="USD"/>
    <n v="1473483600"/>
    <n v="1476766800"/>
    <x v="0"/>
    <x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n v="19557"/>
    <x v="3"/>
    <n v="184"/>
    <s v="US"/>
    <s v="USD"/>
    <n v="1479880800"/>
    <n v="1480485600"/>
    <x v="0"/>
    <x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n v="13213"/>
    <x v="1"/>
    <n v="176"/>
    <s v="US"/>
    <s v="USD"/>
    <n v="1430197200"/>
    <n v="1430197200"/>
    <x v="0"/>
    <x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n v="5476"/>
    <x v="0"/>
    <n v="137"/>
    <s v="DK"/>
    <s v="DKK"/>
    <n v="1331701200"/>
    <n v="1331787600"/>
    <x v="0"/>
    <x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n v="13474"/>
    <x v="1"/>
    <n v="337"/>
    <s v="CA"/>
    <s v="CAD"/>
    <n v="1438578000"/>
    <n v="1438837200"/>
    <x v="0"/>
    <x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n v="91722"/>
    <x v="0"/>
    <n v="908"/>
    <s v="US"/>
    <s v="USD"/>
    <n v="1368162000"/>
    <n v="1370926800"/>
    <x v="0"/>
    <x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n v="8219"/>
    <x v="1"/>
    <n v="107"/>
    <s v="US"/>
    <s v="USD"/>
    <n v="1318654800"/>
    <n v="1319000400"/>
    <x v="1"/>
    <x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n v="717"/>
    <x v="0"/>
    <n v="10"/>
    <s v="US"/>
    <s v="USD"/>
    <n v="1331874000"/>
    <n v="1333429200"/>
    <x v="0"/>
    <x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n v="1065"/>
    <x v="3"/>
    <n v="32"/>
    <s v="IT"/>
    <s v="EUR"/>
    <n v="1286254800"/>
    <n v="1287032400"/>
    <x v="0"/>
    <x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n v="8038"/>
    <x v="1"/>
    <n v="183"/>
    <s v="US"/>
    <s v="USD"/>
    <n v="1540530000"/>
    <n v="1541570400"/>
    <x v="0"/>
    <x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x v="0"/>
    <x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n v="3352"/>
    <x v="0"/>
    <n v="38"/>
    <s v="AU"/>
    <s v="AUD"/>
    <n v="1548655200"/>
    <n v="1550556000"/>
    <x v="0"/>
    <x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n v="6785"/>
    <x v="0"/>
    <n v="104"/>
    <s v="AU"/>
    <s v="AUD"/>
    <n v="1389679200"/>
    <n v="1390456800"/>
    <x v="0"/>
    <x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n v="5037"/>
    <x v="1"/>
    <n v="72"/>
    <s v="US"/>
    <s v="USD"/>
    <n v="1456466400"/>
    <n v="1458018000"/>
    <x v="0"/>
    <x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n v="1954"/>
    <x v="0"/>
    <n v="49"/>
    <s v="US"/>
    <s v="USD"/>
    <n v="1456984800"/>
    <n v="1461819600"/>
    <x v="0"/>
    <x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n v="5"/>
    <x v="0"/>
    <n v="1"/>
    <s v="DK"/>
    <s v="DKK"/>
    <n v="1504069200"/>
    <n v="1504155600"/>
    <x v="0"/>
    <x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n v="12102"/>
    <x v="1"/>
    <n v="295"/>
    <s v="US"/>
    <s v="USD"/>
    <n v="1424930400"/>
    <n v="1426395600"/>
    <x v="0"/>
    <x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x v="0"/>
    <n v="245"/>
    <s v="US"/>
    <s v="USD"/>
    <n v="1535864400"/>
    <n v="1537074000"/>
    <x v="0"/>
    <x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n v="2809"/>
    <x v="0"/>
    <n v="32"/>
    <s v="US"/>
    <s v="USD"/>
    <n v="1452146400"/>
    <n v="1452578400"/>
    <x v="0"/>
    <x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n v="11469"/>
    <x v="1"/>
    <n v="142"/>
    <s v="US"/>
    <s v="USD"/>
    <n v="1470546000"/>
    <n v="1474088400"/>
    <x v="0"/>
    <x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n v="8014"/>
    <x v="1"/>
    <n v="85"/>
    <s v="US"/>
    <s v="USD"/>
    <n v="1458363600"/>
    <n v="1461906000"/>
    <x v="0"/>
    <x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n v="514"/>
    <x v="0"/>
    <n v="7"/>
    <s v="US"/>
    <s v="USD"/>
    <n v="1500008400"/>
    <n v="1500267600"/>
    <x v="0"/>
    <x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n v="43473"/>
    <x v="1"/>
    <n v="659"/>
    <s v="DK"/>
    <s v="DKK"/>
    <n v="1338958800"/>
    <n v="1340686800"/>
    <x v="0"/>
    <x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n v="87560"/>
    <x v="0"/>
    <n v="803"/>
    <s v="US"/>
    <s v="USD"/>
    <n v="1303102800"/>
    <n v="1303189200"/>
    <x v="0"/>
    <x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n v="3087"/>
    <x v="3"/>
    <n v="75"/>
    <s v="US"/>
    <s v="USD"/>
    <n v="1316581200"/>
    <n v="1318309200"/>
    <x v="0"/>
    <x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n v="1586"/>
    <x v="0"/>
    <n v="16"/>
    <s v="US"/>
    <s v="USD"/>
    <n v="1270789200"/>
    <n v="1272171600"/>
    <x v="0"/>
    <x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n v="12812"/>
    <x v="1"/>
    <n v="121"/>
    <s v="US"/>
    <s v="USD"/>
    <n v="1297836000"/>
    <n v="1298872800"/>
    <x v="0"/>
    <x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n v="183345"/>
    <x v="1"/>
    <n v="3742"/>
    <s v="US"/>
    <s v="USD"/>
    <n v="1382677200"/>
    <n v="1383282000"/>
    <x v="0"/>
    <x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n v="8697"/>
    <x v="1"/>
    <n v="223"/>
    <s v="US"/>
    <s v="USD"/>
    <n v="1330322400"/>
    <n v="1330495200"/>
    <x v="0"/>
    <x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n v="4126"/>
    <x v="1"/>
    <n v="133"/>
    <s v="US"/>
    <s v="USD"/>
    <n v="1552366800"/>
    <n v="1552798800"/>
    <x v="0"/>
    <x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x v="0"/>
    <n v="31"/>
    <s v="US"/>
    <s v="USD"/>
    <n v="1400907600"/>
    <n v="1403413200"/>
    <x v="0"/>
    <x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n v="6401"/>
    <x v="0"/>
    <n v="108"/>
    <s v="IT"/>
    <s v="EUR"/>
    <n v="1574143200"/>
    <n v="1574229600"/>
    <x v="0"/>
    <x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n v="1269"/>
    <x v="0"/>
    <n v="30"/>
    <s v="US"/>
    <s v="USD"/>
    <n v="1494738000"/>
    <n v="1495861200"/>
    <x v="0"/>
    <x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n v="903"/>
    <x v="0"/>
    <n v="17"/>
    <s v="US"/>
    <s v="USD"/>
    <n v="1392357600"/>
    <n v="1392530400"/>
    <x v="0"/>
    <x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n v="3251"/>
    <x v="3"/>
    <n v="64"/>
    <s v="US"/>
    <s v="USD"/>
    <n v="1281589200"/>
    <n v="1283662800"/>
    <x v="0"/>
    <x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n v="8092"/>
    <x v="0"/>
    <n v="80"/>
    <s v="US"/>
    <s v="USD"/>
    <n v="1305003600"/>
    <n v="1305781200"/>
    <x v="0"/>
    <x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x v="0"/>
    <x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n v="196377"/>
    <x v="1"/>
    <n v="5168"/>
    <s v="US"/>
    <s v="USD"/>
    <n v="1290664800"/>
    <n v="1291788000"/>
    <x v="0"/>
    <x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n v="2148"/>
    <x v="0"/>
    <n v="26"/>
    <s v="GB"/>
    <s v="GBP"/>
    <n v="1395896400"/>
    <n v="1396069200"/>
    <x v="0"/>
    <x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n v="11648"/>
    <x v="1"/>
    <n v="307"/>
    <s v="US"/>
    <s v="USD"/>
    <n v="1434862800"/>
    <n v="1435899600"/>
    <x v="0"/>
    <x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n v="5897"/>
    <x v="0"/>
    <n v="73"/>
    <s v="US"/>
    <s v="USD"/>
    <n v="1529125200"/>
    <n v="1531112400"/>
    <x v="0"/>
    <x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x v="0"/>
    <n v="128"/>
    <s v="US"/>
    <s v="USD"/>
    <n v="1451109600"/>
    <n v="1451628000"/>
    <x v="0"/>
    <x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n v="1002"/>
    <x v="0"/>
    <n v="33"/>
    <s v="US"/>
    <s v="USD"/>
    <n v="1566968400"/>
    <n v="1567314000"/>
    <x v="0"/>
    <x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n v="131826"/>
    <x v="1"/>
    <n v="2441"/>
    <s v="US"/>
    <s v="USD"/>
    <n v="1543557600"/>
    <n v="1544508000"/>
    <x v="0"/>
    <x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n v="21477"/>
    <x v="2"/>
    <n v="211"/>
    <s v="US"/>
    <s v="USD"/>
    <n v="1481522400"/>
    <n v="1482472800"/>
    <x v="0"/>
    <x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n v="62330"/>
    <x v="1"/>
    <n v="1385"/>
    <s v="GB"/>
    <s v="GBP"/>
    <n v="1512712800"/>
    <n v="1512799200"/>
    <x v="0"/>
    <x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n v="14643"/>
    <x v="1"/>
    <n v="190"/>
    <s v="US"/>
    <s v="USD"/>
    <n v="1324274400"/>
    <n v="1324360800"/>
    <x v="0"/>
    <x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x v="0"/>
    <x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x v="1"/>
    <n v="253"/>
    <s v="US"/>
    <s v="USD"/>
    <n v="1542693600"/>
    <n v="1545112800"/>
    <x v="0"/>
    <x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n v="123538"/>
    <x v="1"/>
    <n v="1113"/>
    <s v="US"/>
    <s v="USD"/>
    <n v="1515564000"/>
    <n v="1516168800"/>
    <x v="0"/>
    <x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n v="198628"/>
    <x v="1"/>
    <n v="2283"/>
    <s v="US"/>
    <s v="USD"/>
    <n v="1573797600"/>
    <n v="1574920800"/>
    <x v="0"/>
    <x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n v="68602"/>
    <x v="0"/>
    <n v="1072"/>
    <s v="US"/>
    <s v="USD"/>
    <n v="1292392800"/>
    <n v="1292479200"/>
    <x v="0"/>
    <x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n v="116064"/>
    <x v="1"/>
    <n v="1095"/>
    <s v="US"/>
    <s v="USD"/>
    <n v="1573452000"/>
    <n v="1573538400"/>
    <x v="0"/>
    <x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n v="125042"/>
    <x v="1"/>
    <n v="1690"/>
    <s v="US"/>
    <s v="USD"/>
    <n v="1317790800"/>
    <n v="1320382800"/>
    <x v="0"/>
    <x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n v="108974"/>
    <x v="3"/>
    <n v="1297"/>
    <s v="CA"/>
    <s v="CAD"/>
    <n v="1501650000"/>
    <n v="1502859600"/>
    <x v="0"/>
    <x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n v="34964"/>
    <x v="0"/>
    <n v="393"/>
    <s v="US"/>
    <s v="USD"/>
    <n v="1323669600"/>
    <n v="1323756000"/>
    <x v="0"/>
    <x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x v="0"/>
    <n v="1257"/>
    <s v="US"/>
    <s v="USD"/>
    <n v="1440738000"/>
    <n v="1441342800"/>
    <x v="0"/>
    <x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n v="31864"/>
    <x v="0"/>
    <n v="328"/>
    <s v="US"/>
    <s v="USD"/>
    <n v="1374296400"/>
    <n v="1375333200"/>
    <x v="0"/>
    <x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n v="4853"/>
    <x v="0"/>
    <n v="147"/>
    <s v="US"/>
    <s v="USD"/>
    <n v="1384840800"/>
    <n v="1389420000"/>
    <x v="0"/>
    <x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n v="82959"/>
    <x v="0"/>
    <n v="830"/>
    <s v="US"/>
    <s v="USD"/>
    <n v="1516600800"/>
    <n v="1520056800"/>
    <x v="0"/>
    <x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x v="0"/>
    <n v="331"/>
    <s v="GB"/>
    <s v="GBP"/>
    <n v="1436418000"/>
    <n v="1436504400"/>
    <x v="0"/>
    <x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n v="2758"/>
    <x v="0"/>
    <n v="25"/>
    <s v="US"/>
    <s v="USD"/>
    <n v="1503550800"/>
    <n v="1508302800"/>
    <x v="0"/>
    <x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n v="12607"/>
    <x v="1"/>
    <n v="191"/>
    <s v="US"/>
    <s v="USD"/>
    <n v="1423634400"/>
    <n v="1425708000"/>
    <x v="0"/>
    <x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n v="142823"/>
    <x v="0"/>
    <n v="3483"/>
    <s v="US"/>
    <s v="USD"/>
    <n v="1487224800"/>
    <n v="1488348000"/>
    <x v="0"/>
    <x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n v="95958"/>
    <x v="0"/>
    <n v="923"/>
    <s v="US"/>
    <s v="USD"/>
    <n v="1500008400"/>
    <n v="1502600400"/>
    <x v="0"/>
    <x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n v="5"/>
    <x v="0"/>
    <n v="1"/>
    <s v="US"/>
    <s v="USD"/>
    <n v="1432098000"/>
    <n v="1433653200"/>
    <x v="0"/>
    <x v="1"/>
    <s v="music/jazz"/>
    <n v="0.05"/>
    <n v="5"/>
    <x v="1"/>
    <s v="jazz"/>
    <x v="334"/>
    <d v="2015-06-07T05:00:00"/>
  </r>
  <r>
    <n v="351"/>
    <s v="Young LLC"/>
    <s v="Universal maximized methodology"/>
    <x v="218"/>
    <n v="94631"/>
    <x v="1"/>
    <n v="2013"/>
    <s v="US"/>
    <s v="USD"/>
    <n v="1440392400"/>
    <n v="1441602000"/>
    <x v="0"/>
    <x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n v="977"/>
    <x v="0"/>
    <n v="33"/>
    <s v="CA"/>
    <s v="CAD"/>
    <n v="1446876000"/>
    <n v="1447567200"/>
    <x v="0"/>
    <x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n v="137961"/>
    <x v="1"/>
    <n v="1703"/>
    <s v="US"/>
    <s v="USD"/>
    <n v="1562302800"/>
    <n v="1562389200"/>
    <x v="0"/>
    <x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n v="7548"/>
    <x v="1"/>
    <n v="80"/>
    <s v="DK"/>
    <s v="DKK"/>
    <n v="1378184400"/>
    <n v="1378789200"/>
    <x v="0"/>
    <x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n v="2241"/>
    <x v="2"/>
    <n v="86"/>
    <s v="US"/>
    <s v="USD"/>
    <n v="1485064800"/>
    <n v="1488520800"/>
    <x v="0"/>
    <x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n v="3431"/>
    <x v="0"/>
    <n v="40"/>
    <s v="IT"/>
    <s v="EUR"/>
    <n v="1326520800"/>
    <n v="1327298400"/>
    <x v="0"/>
    <x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n v="4253"/>
    <x v="1"/>
    <n v="41"/>
    <s v="US"/>
    <s v="USD"/>
    <n v="1441256400"/>
    <n v="1443416400"/>
    <x v="0"/>
    <x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n v="1146"/>
    <x v="0"/>
    <n v="23"/>
    <s v="CA"/>
    <s v="CAD"/>
    <n v="1533877200"/>
    <n v="1534136400"/>
    <x v="1"/>
    <x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n v="11948"/>
    <x v="1"/>
    <n v="187"/>
    <s v="US"/>
    <s v="USD"/>
    <n v="1314421200"/>
    <n v="1315026000"/>
    <x v="0"/>
    <x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n v="135132"/>
    <x v="1"/>
    <n v="2875"/>
    <s v="GB"/>
    <s v="GBP"/>
    <n v="1293861600"/>
    <n v="1295071200"/>
    <x v="0"/>
    <x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n v="9546"/>
    <x v="1"/>
    <n v="88"/>
    <s v="US"/>
    <s v="USD"/>
    <n v="1507352400"/>
    <n v="1509426000"/>
    <x v="0"/>
    <x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n v="13755"/>
    <x v="1"/>
    <n v="191"/>
    <s v="US"/>
    <s v="USD"/>
    <n v="1296108000"/>
    <n v="1299391200"/>
    <x v="0"/>
    <x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n v="8330"/>
    <x v="1"/>
    <n v="139"/>
    <s v="US"/>
    <s v="USD"/>
    <n v="1324965600"/>
    <n v="1325052000"/>
    <x v="0"/>
    <x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n v="14547"/>
    <x v="1"/>
    <n v="186"/>
    <s v="US"/>
    <s v="USD"/>
    <n v="1520229600"/>
    <n v="1522818000"/>
    <x v="0"/>
    <x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n v="11735"/>
    <x v="1"/>
    <n v="112"/>
    <s v="AU"/>
    <s v="AUD"/>
    <n v="1482991200"/>
    <n v="1485324000"/>
    <x v="0"/>
    <x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n v="10658"/>
    <x v="1"/>
    <n v="101"/>
    <s v="US"/>
    <s v="USD"/>
    <n v="1294034400"/>
    <n v="1294120800"/>
    <x v="0"/>
    <x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n v="1870"/>
    <x v="0"/>
    <n v="75"/>
    <s v="US"/>
    <s v="USD"/>
    <n v="1413608400"/>
    <n v="1415685600"/>
    <x v="0"/>
    <x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n v="14394"/>
    <x v="1"/>
    <n v="206"/>
    <s v="GB"/>
    <s v="GBP"/>
    <n v="1286946000"/>
    <n v="1288933200"/>
    <x v="0"/>
    <x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n v="14743"/>
    <x v="1"/>
    <n v="154"/>
    <s v="US"/>
    <s v="USD"/>
    <n v="1359871200"/>
    <n v="1363237200"/>
    <x v="0"/>
    <x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n v="178965"/>
    <x v="1"/>
    <n v="5966"/>
    <s v="US"/>
    <s v="USD"/>
    <n v="1555304400"/>
    <n v="1555822800"/>
    <x v="0"/>
    <x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n v="128410"/>
    <x v="0"/>
    <n v="2176"/>
    <s v="US"/>
    <s v="USD"/>
    <n v="1423375200"/>
    <n v="1427778000"/>
    <x v="0"/>
    <x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n v="14324"/>
    <x v="1"/>
    <n v="169"/>
    <s v="US"/>
    <s v="USD"/>
    <n v="1420696800"/>
    <n v="1422424800"/>
    <x v="0"/>
    <x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n v="164291"/>
    <x v="1"/>
    <n v="2106"/>
    <s v="US"/>
    <s v="USD"/>
    <n v="1502946000"/>
    <n v="1503637200"/>
    <x v="0"/>
    <x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n v="22073"/>
    <x v="0"/>
    <n v="441"/>
    <s v="US"/>
    <s v="USD"/>
    <n v="1547186400"/>
    <n v="1547618400"/>
    <x v="0"/>
    <x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n v="1479"/>
    <x v="0"/>
    <n v="25"/>
    <s v="US"/>
    <s v="USD"/>
    <n v="1444971600"/>
    <n v="1449900000"/>
    <x v="0"/>
    <x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n v="12275"/>
    <x v="1"/>
    <n v="131"/>
    <s v="US"/>
    <s v="USD"/>
    <n v="1404622800"/>
    <n v="1405141200"/>
    <x v="0"/>
    <x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n v="5098"/>
    <x v="0"/>
    <n v="127"/>
    <s v="US"/>
    <s v="USD"/>
    <n v="1571720400"/>
    <n v="1572933600"/>
    <x v="0"/>
    <x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n v="24882"/>
    <x v="0"/>
    <n v="355"/>
    <s v="US"/>
    <s v="USD"/>
    <n v="1526878800"/>
    <n v="1530162000"/>
    <x v="0"/>
    <x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x v="0"/>
    <n v="44"/>
    <s v="GB"/>
    <s v="GBP"/>
    <n v="1319691600"/>
    <n v="1320904800"/>
    <x v="0"/>
    <x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x v="0"/>
    <x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n v="9749"/>
    <x v="1"/>
    <n v="155"/>
    <s v="US"/>
    <s v="USD"/>
    <n v="1433739600"/>
    <n v="1437714000"/>
    <x v="0"/>
    <x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n v="5803"/>
    <x v="0"/>
    <n v="67"/>
    <s v="US"/>
    <s v="USD"/>
    <n v="1508130000"/>
    <n v="1509771600"/>
    <x v="0"/>
    <x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n v="14199"/>
    <x v="1"/>
    <n v="189"/>
    <s v="US"/>
    <s v="USD"/>
    <n v="1550037600"/>
    <n v="1550556000"/>
    <x v="0"/>
    <x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x v="228"/>
    <n v="196779"/>
    <x v="1"/>
    <n v="4799"/>
    <s v="US"/>
    <s v="USD"/>
    <n v="1486706400"/>
    <n v="1489039200"/>
    <x v="1"/>
    <x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n v="56859"/>
    <x v="1"/>
    <n v="1137"/>
    <s v="US"/>
    <s v="USD"/>
    <n v="1553835600"/>
    <n v="1556600400"/>
    <x v="0"/>
    <x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x v="0"/>
    <n v="1068"/>
    <s v="US"/>
    <s v="USD"/>
    <n v="1277528400"/>
    <n v="1278565200"/>
    <x v="0"/>
    <x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n v="42795"/>
    <x v="0"/>
    <n v="424"/>
    <s v="US"/>
    <s v="USD"/>
    <n v="1339477200"/>
    <n v="1339909200"/>
    <x v="0"/>
    <x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n v="12938"/>
    <x v="3"/>
    <n v="145"/>
    <s v="CH"/>
    <s v="CHF"/>
    <n v="1325656800"/>
    <n v="1325829600"/>
    <x v="0"/>
    <x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n v="101352"/>
    <x v="1"/>
    <n v="1152"/>
    <s v="US"/>
    <s v="USD"/>
    <n v="1288242000"/>
    <n v="1290578400"/>
    <x v="0"/>
    <x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n v="4477"/>
    <x v="1"/>
    <n v="50"/>
    <s v="US"/>
    <s v="USD"/>
    <n v="1379048400"/>
    <n v="1380344400"/>
    <x v="0"/>
    <x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n v="4393"/>
    <x v="0"/>
    <n v="151"/>
    <s v="US"/>
    <s v="USD"/>
    <n v="1389679200"/>
    <n v="1389852000"/>
    <x v="0"/>
    <x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x v="0"/>
    <n v="1608"/>
    <s v="US"/>
    <s v="USD"/>
    <n v="1294293600"/>
    <n v="1294466400"/>
    <x v="0"/>
    <x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x v="1"/>
    <n v="3059"/>
    <s v="CA"/>
    <s v="CAD"/>
    <n v="1500267600"/>
    <n v="1500354000"/>
    <x v="0"/>
    <x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n v="3755"/>
    <x v="1"/>
    <n v="34"/>
    <s v="US"/>
    <s v="USD"/>
    <n v="1375074000"/>
    <n v="1375938000"/>
    <x v="0"/>
    <x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n v="9238"/>
    <x v="1"/>
    <n v="220"/>
    <s v="US"/>
    <s v="USD"/>
    <n v="1323324000"/>
    <n v="1323410400"/>
    <x v="1"/>
    <x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n v="77012"/>
    <x v="1"/>
    <n v="1604"/>
    <s v="AU"/>
    <s v="AUD"/>
    <n v="1538715600"/>
    <n v="1539406800"/>
    <x v="0"/>
    <x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n v="14083"/>
    <x v="1"/>
    <n v="454"/>
    <s v="US"/>
    <s v="USD"/>
    <n v="1369285200"/>
    <n v="1369803600"/>
    <x v="0"/>
    <x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n v="12202"/>
    <x v="1"/>
    <n v="123"/>
    <s v="IT"/>
    <s v="EUR"/>
    <n v="1525755600"/>
    <n v="1525928400"/>
    <x v="0"/>
    <x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n v="62127"/>
    <x v="0"/>
    <n v="941"/>
    <s v="US"/>
    <s v="USD"/>
    <n v="1296626400"/>
    <n v="1297231200"/>
    <x v="0"/>
    <x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n v="2"/>
    <x v="0"/>
    <n v="1"/>
    <s v="US"/>
    <s v="USD"/>
    <n v="1376629200"/>
    <n v="1378530000"/>
    <x v="0"/>
    <x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n v="13772"/>
    <x v="1"/>
    <n v="299"/>
    <s v="US"/>
    <s v="USD"/>
    <n v="1572152400"/>
    <n v="1572152400"/>
    <x v="0"/>
    <x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n v="2946"/>
    <x v="0"/>
    <n v="40"/>
    <s v="US"/>
    <s v="USD"/>
    <n v="1325829600"/>
    <n v="1329890400"/>
    <x v="0"/>
    <x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n v="168820"/>
    <x v="0"/>
    <n v="3015"/>
    <s v="CA"/>
    <s v="CAD"/>
    <n v="1273640400"/>
    <n v="1276750800"/>
    <x v="0"/>
    <x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n v="154321"/>
    <x v="1"/>
    <n v="2237"/>
    <s v="US"/>
    <s v="USD"/>
    <n v="1510639200"/>
    <n v="1510898400"/>
    <x v="0"/>
    <x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n v="26527"/>
    <x v="0"/>
    <n v="435"/>
    <s v="US"/>
    <s v="USD"/>
    <n v="1528088400"/>
    <n v="1532408400"/>
    <x v="0"/>
    <x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n v="71583"/>
    <x v="1"/>
    <n v="645"/>
    <s v="US"/>
    <s v="USD"/>
    <n v="1359525600"/>
    <n v="1360562400"/>
    <x v="1"/>
    <x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n v="12100"/>
    <x v="1"/>
    <n v="484"/>
    <s v="DK"/>
    <s v="DKK"/>
    <n v="1570942800"/>
    <n v="1571547600"/>
    <x v="0"/>
    <x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n v="12129"/>
    <x v="1"/>
    <n v="154"/>
    <s v="CA"/>
    <s v="CAD"/>
    <n v="1466398800"/>
    <n v="1468126800"/>
    <x v="0"/>
    <x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n v="62804"/>
    <x v="0"/>
    <n v="714"/>
    <s v="US"/>
    <s v="USD"/>
    <n v="1492491600"/>
    <n v="1492837200"/>
    <x v="0"/>
    <x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n v="55536"/>
    <x v="2"/>
    <n v="1111"/>
    <s v="US"/>
    <s v="USD"/>
    <n v="1430197200"/>
    <n v="1430197200"/>
    <x v="0"/>
    <x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x v="1"/>
    <n v="82"/>
    <s v="US"/>
    <s v="USD"/>
    <n v="1496034000"/>
    <n v="1496206800"/>
    <x v="0"/>
    <x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n v="14046"/>
    <x v="1"/>
    <n v="134"/>
    <s v="US"/>
    <s v="USD"/>
    <n v="1388728800"/>
    <n v="1389592800"/>
    <x v="0"/>
    <x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n v="117628"/>
    <x v="2"/>
    <n v="1089"/>
    <s v="US"/>
    <s v="USD"/>
    <n v="1543298400"/>
    <n v="1545631200"/>
    <x v="0"/>
    <x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n v="159405"/>
    <x v="0"/>
    <n v="5497"/>
    <s v="US"/>
    <s v="USD"/>
    <n v="1271739600"/>
    <n v="1272430800"/>
    <x v="0"/>
    <x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n v="12552"/>
    <x v="0"/>
    <n v="418"/>
    <s v="US"/>
    <s v="USD"/>
    <n v="1326434400"/>
    <n v="1327903200"/>
    <x v="0"/>
    <x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n v="59007"/>
    <x v="0"/>
    <n v="1439"/>
    <s v="US"/>
    <s v="USD"/>
    <n v="1295244000"/>
    <n v="1296021600"/>
    <x v="0"/>
    <x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n v="943"/>
    <x v="0"/>
    <n v="15"/>
    <s v="US"/>
    <s v="USD"/>
    <n v="1541221200"/>
    <n v="1543298400"/>
    <x v="0"/>
    <x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n v="93963"/>
    <x v="0"/>
    <n v="1999"/>
    <s v="CA"/>
    <s v="CAD"/>
    <n v="1336280400"/>
    <n v="1336366800"/>
    <x v="0"/>
    <x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n v="140469"/>
    <x v="1"/>
    <n v="5203"/>
    <s v="US"/>
    <s v="USD"/>
    <n v="1324533600"/>
    <n v="1325052000"/>
    <x v="0"/>
    <x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n v="6423"/>
    <x v="1"/>
    <n v="94"/>
    <s v="US"/>
    <s v="USD"/>
    <n v="1498366800"/>
    <n v="1499576400"/>
    <x v="0"/>
    <x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n v="6015"/>
    <x v="0"/>
    <n v="118"/>
    <s v="US"/>
    <s v="USD"/>
    <n v="1498712400"/>
    <n v="1501304400"/>
    <x v="0"/>
    <x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x v="0"/>
    <x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n v="15723"/>
    <x v="0"/>
    <n v="162"/>
    <s v="US"/>
    <s v="USD"/>
    <n v="1316667600"/>
    <n v="1316840400"/>
    <x v="0"/>
    <x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n v="2064"/>
    <x v="0"/>
    <n v="83"/>
    <s v="US"/>
    <s v="USD"/>
    <n v="1524027600"/>
    <n v="1524546000"/>
    <x v="0"/>
    <x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x v="1"/>
    <n v="92"/>
    <s v="US"/>
    <s v="USD"/>
    <n v="1438059600"/>
    <n v="1438578000"/>
    <x v="0"/>
    <x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n v="10313"/>
    <x v="1"/>
    <n v="219"/>
    <s v="US"/>
    <s v="USD"/>
    <n v="1361944800"/>
    <n v="1362549600"/>
    <x v="0"/>
    <x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n v="197018"/>
    <x v="1"/>
    <n v="2526"/>
    <s v="US"/>
    <s v="USD"/>
    <n v="1410584400"/>
    <n v="1413349200"/>
    <x v="0"/>
    <x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n v="47037"/>
    <x v="0"/>
    <n v="747"/>
    <s v="US"/>
    <s v="USD"/>
    <n v="1297404000"/>
    <n v="1298008800"/>
    <x v="0"/>
    <x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n v="173191"/>
    <x v="3"/>
    <n v="2138"/>
    <s v="US"/>
    <s v="USD"/>
    <n v="1392012000"/>
    <n v="1394427600"/>
    <x v="0"/>
    <x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n v="5487"/>
    <x v="0"/>
    <n v="84"/>
    <s v="US"/>
    <s v="USD"/>
    <n v="1569733200"/>
    <n v="1572670800"/>
    <x v="0"/>
    <x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n v="9817"/>
    <x v="1"/>
    <n v="94"/>
    <s v="US"/>
    <s v="USD"/>
    <n v="1529643600"/>
    <n v="1531112400"/>
    <x v="1"/>
    <x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n v="6369"/>
    <x v="0"/>
    <n v="91"/>
    <s v="US"/>
    <s v="USD"/>
    <n v="1399006800"/>
    <n v="1400734800"/>
    <x v="0"/>
    <x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n v="65755"/>
    <x v="0"/>
    <n v="792"/>
    <s v="US"/>
    <s v="USD"/>
    <n v="1385359200"/>
    <n v="1386741600"/>
    <x v="0"/>
    <x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n v="903"/>
    <x v="3"/>
    <n v="10"/>
    <s v="CA"/>
    <s v="CAD"/>
    <n v="1480572000"/>
    <n v="1481781600"/>
    <x v="1"/>
    <x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n v="178120"/>
    <x v="1"/>
    <n v="1713"/>
    <s v="IT"/>
    <s v="EUR"/>
    <n v="1418623200"/>
    <n v="1419660000"/>
    <x v="0"/>
    <x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n v="13678"/>
    <x v="1"/>
    <n v="249"/>
    <s v="US"/>
    <s v="USD"/>
    <n v="1555736400"/>
    <n v="1555822800"/>
    <x v="0"/>
    <x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n v="9969"/>
    <x v="1"/>
    <n v="192"/>
    <s v="US"/>
    <s v="USD"/>
    <n v="1442120400"/>
    <n v="1442379600"/>
    <x v="0"/>
    <x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n v="14827"/>
    <x v="1"/>
    <n v="247"/>
    <s v="US"/>
    <s v="USD"/>
    <n v="1362376800"/>
    <n v="1364965200"/>
    <x v="0"/>
    <x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n v="100900"/>
    <x v="1"/>
    <n v="2293"/>
    <s v="US"/>
    <s v="USD"/>
    <n v="1478408400"/>
    <n v="1479016800"/>
    <x v="0"/>
    <x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n v="165954"/>
    <x v="1"/>
    <n v="3131"/>
    <s v="US"/>
    <s v="USD"/>
    <n v="1498798800"/>
    <n v="1499662800"/>
    <x v="0"/>
    <x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n v="1744"/>
    <x v="0"/>
    <n v="32"/>
    <s v="US"/>
    <s v="USD"/>
    <n v="1335416400"/>
    <n v="1337835600"/>
    <x v="0"/>
    <x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n v="10731"/>
    <x v="1"/>
    <n v="143"/>
    <s v="IT"/>
    <s v="EUR"/>
    <n v="1504328400"/>
    <n v="1505710800"/>
    <x v="0"/>
    <x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n v="3232"/>
    <x v="3"/>
    <n v="90"/>
    <s v="US"/>
    <s v="USD"/>
    <n v="1285822800"/>
    <n v="1287464400"/>
    <x v="0"/>
    <x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n v="10938"/>
    <x v="1"/>
    <n v="296"/>
    <s v="US"/>
    <s v="USD"/>
    <n v="1311483600"/>
    <n v="1311656400"/>
    <x v="0"/>
    <x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x v="1"/>
    <n v="170"/>
    <s v="US"/>
    <s v="USD"/>
    <n v="1291356000"/>
    <n v="1293170400"/>
    <x v="0"/>
    <x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n v="5579"/>
    <x v="0"/>
    <n v="186"/>
    <s v="US"/>
    <s v="USD"/>
    <n v="1355810400"/>
    <n v="1355983200"/>
    <x v="0"/>
    <x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n v="37754"/>
    <x v="3"/>
    <n v="439"/>
    <s v="GB"/>
    <s v="GBP"/>
    <n v="1513663200"/>
    <n v="1515045600"/>
    <x v="0"/>
    <x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n v="45384"/>
    <x v="0"/>
    <n v="605"/>
    <s v="US"/>
    <s v="USD"/>
    <n v="1365915600"/>
    <n v="1366088400"/>
    <x v="0"/>
    <x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n v="8703"/>
    <x v="1"/>
    <n v="86"/>
    <s v="DK"/>
    <s v="DKK"/>
    <n v="1551852000"/>
    <n v="1553317200"/>
    <x v="0"/>
    <x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n v="4"/>
    <x v="0"/>
    <n v="1"/>
    <s v="CA"/>
    <s v="CAD"/>
    <n v="1540098000"/>
    <n v="1542088800"/>
    <x v="0"/>
    <x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n v="182302"/>
    <x v="1"/>
    <n v="6286"/>
    <s v="US"/>
    <s v="USD"/>
    <n v="1500440400"/>
    <n v="1503118800"/>
    <x v="0"/>
    <x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n v="3045"/>
    <x v="0"/>
    <n v="31"/>
    <s v="US"/>
    <s v="USD"/>
    <n v="1278392400"/>
    <n v="1278478800"/>
    <x v="0"/>
    <x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n v="102749"/>
    <x v="0"/>
    <n v="1181"/>
    <s v="US"/>
    <s v="USD"/>
    <n v="1480572000"/>
    <n v="1484114400"/>
    <x v="0"/>
    <x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n v="1763"/>
    <x v="0"/>
    <n v="39"/>
    <s v="US"/>
    <s v="USD"/>
    <n v="1382331600"/>
    <n v="1385445600"/>
    <x v="0"/>
    <x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x v="0"/>
    <x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x v="0"/>
    <x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x v="0"/>
    <n v="46"/>
    <s v="US"/>
    <s v="USD"/>
    <n v="1476421200"/>
    <n v="1476594000"/>
    <x v="0"/>
    <x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n v="118706"/>
    <x v="1"/>
    <n v="2120"/>
    <s v="US"/>
    <s v="USD"/>
    <n v="1269752400"/>
    <n v="1273554000"/>
    <x v="0"/>
    <x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n v="5674"/>
    <x v="0"/>
    <n v="105"/>
    <s v="US"/>
    <s v="USD"/>
    <n v="1419746400"/>
    <n v="1421906400"/>
    <x v="0"/>
    <x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n v="4119"/>
    <x v="1"/>
    <n v="50"/>
    <s v="US"/>
    <s v="USD"/>
    <n v="1281330000"/>
    <n v="1281589200"/>
    <x v="0"/>
    <x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n v="139354"/>
    <x v="1"/>
    <n v="2080"/>
    <s v="US"/>
    <s v="USD"/>
    <n v="1398661200"/>
    <n v="1400389200"/>
    <x v="0"/>
    <x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n v="57734"/>
    <x v="0"/>
    <n v="535"/>
    <s v="US"/>
    <s v="USD"/>
    <n v="1359525600"/>
    <n v="1362808800"/>
    <x v="0"/>
    <x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n v="145265"/>
    <x v="1"/>
    <n v="2105"/>
    <s v="US"/>
    <s v="USD"/>
    <n v="1388469600"/>
    <n v="1388815200"/>
    <x v="0"/>
    <x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n v="95020"/>
    <x v="1"/>
    <n v="2436"/>
    <s v="US"/>
    <s v="USD"/>
    <n v="1518328800"/>
    <n v="1519538400"/>
    <x v="0"/>
    <x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n v="8829"/>
    <x v="1"/>
    <n v="80"/>
    <s v="US"/>
    <s v="USD"/>
    <n v="1517032800"/>
    <n v="1517810400"/>
    <x v="0"/>
    <x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n v="3984"/>
    <x v="1"/>
    <n v="42"/>
    <s v="US"/>
    <s v="USD"/>
    <n v="1368594000"/>
    <n v="1370581200"/>
    <x v="0"/>
    <x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n v="8053"/>
    <x v="1"/>
    <n v="139"/>
    <s v="CA"/>
    <s v="CAD"/>
    <n v="1448258400"/>
    <n v="1448863200"/>
    <x v="0"/>
    <x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n v="1620"/>
    <x v="0"/>
    <n v="16"/>
    <s v="US"/>
    <s v="USD"/>
    <n v="1555218000"/>
    <n v="1556600400"/>
    <x v="0"/>
    <x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n v="10328"/>
    <x v="1"/>
    <n v="159"/>
    <s v="US"/>
    <s v="USD"/>
    <n v="1431925200"/>
    <n v="1432098000"/>
    <x v="0"/>
    <x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n v="10289"/>
    <x v="1"/>
    <n v="381"/>
    <s v="US"/>
    <s v="USD"/>
    <n v="1481522400"/>
    <n v="1482127200"/>
    <x v="0"/>
    <x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n v="9889"/>
    <x v="1"/>
    <n v="194"/>
    <s v="GB"/>
    <s v="GBP"/>
    <n v="1335934800"/>
    <n v="1335934800"/>
    <x v="0"/>
    <x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x v="0"/>
    <n v="575"/>
    <s v="US"/>
    <s v="USD"/>
    <n v="1552280400"/>
    <n v="1556946000"/>
    <x v="0"/>
    <x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n v="8907"/>
    <x v="1"/>
    <n v="106"/>
    <s v="US"/>
    <s v="USD"/>
    <n v="1529989200"/>
    <n v="1530075600"/>
    <x v="0"/>
    <x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n v="14606"/>
    <x v="1"/>
    <n v="142"/>
    <s v="US"/>
    <s v="USD"/>
    <n v="1418709600"/>
    <n v="1418796000"/>
    <x v="0"/>
    <x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n v="8432"/>
    <x v="1"/>
    <n v="211"/>
    <s v="US"/>
    <s v="USD"/>
    <n v="1372136400"/>
    <n v="1372482000"/>
    <x v="0"/>
    <x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n v="57122"/>
    <x v="0"/>
    <n v="1120"/>
    <s v="US"/>
    <s v="USD"/>
    <n v="1533877200"/>
    <n v="1534395600"/>
    <x v="0"/>
    <x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n v="4613"/>
    <x v="0"/>
    <n v="113"/>
    <s v="US"/>
    <s v="USD"/>
    <n v="1309064400"/>
    <n v="1311397200"/>
    <x v="0"/>
    <x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n v="162603"/>
    <x v="1"/>
    <n v="2756"/>
    <s v="US"/>
    <s v="USD"/>
    <n v="1425877200"/>
    <n v="1426914000"/>
    <x v="0"/>
    <x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n v="12310"/>
    <x v="1"/>
    <n v="173"/>
    <s v="GB"/>
    <s v="GBP"/>
    <n v="1501304400"/>
    <n v="1501477200"/>
    <x v="0"/>
    <x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n v="8656"/>
    <x v="1"/>
    <n v="87"/>
    <s v="US"/>
    <s v="USD"/>
    <n v="1268287200"/>
    <n v="1269061200"/>
    <x v="0"/>
    <x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x v="0"/>
    <n v="1538"/>
    <s v="US"/>
    <s v="USD"/>
    <n v="1412139600"/>
    <n v="1415772000"/>
    <x v="0"/>
    <x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x v="0"/>
    <n v="9"/>
    <s v="US"/>
    <s v="USD"/>
    <n v="1330063200"/>
    <n v="1331013600"/>
    <x v="0"/>
    <x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n v="48236"/>
    <x v="0"/>
    <n v="554"/>
    <s v="US"/>
    <s v="USD"/>
    <n v="1576130400"/>
    <n v="1576735200"/>
    <x v="0"/>
    <x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n v="77021"/>
    <x v="1"/>
    <n v="1572"/>
    <s v="GB"/>
    <s v="GBP"/>
    <n v="1407128400"/>
    <n v="1411362000"/>
    <x v="0"/>
    <x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x v="0"/>
    <n v="648"/>
    <s v="GB"/>
    <s v="GBP"/>
    <n v="1560142800"/>
    <n v="1563685200"/>
    <x v="0"/>
    <x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n v="702"/>
    <x v="0"/>
    <n v="21"/>
    <s v="GB"/>
    <s v="GBP"/>
    <n v="1520575200"/>
    <n v="1521867600"/>
    <x v="0"/>
    <x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n v="197024"/>
    <x v="1"/>
    <n v="2346"/>
    <s v="US"/>
    <s v="USD"/>
    <n v="1492664400"/>
    <n v="1495515600"/>
    <x v="0"/>
    <x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n v="11663"/>
    <x v="1"/>
    <n v="115"/>
    <s v="US"/>
    <s v="USD"/>
    <n v="1454479200"/>
    <n v="1455948000"/>
    <x v="0"/>
    <x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n v="9339"/>
    <x v="1"/>
    <n v="85"/>
    <s v="IT"/>
    <s v="EUR"/>
    <n v="1281934800"/>
    <n v="1282366800"/>
    <x v="0"/>
    <x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n v="4596"/>
    <x v="1"/>
    <n v="144"/>
    <s v="US"/>
    <s v="USD"/>
    <n v="1573970400"/>
    <n v="1574575200"/>
    <x v="0"/>
    <x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n v="173437"/>
    <x v="1"/>
    <n v="2443"/>
    <s v="US"/>
    <s v="USD"/>
    <n v="1372654800"/>
    <n v="1374901200"/>
    <x v="0"/>
    <x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n v="45831"/>
    <x v="3"/>
    <n v="595"/>
    <s v="US"/>
    <s v="USD"/>
    <n v="1275886800"/>
    <n v="1278910800"/>
    <x v="1"/>
    <x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n v="6514"/>
    <x v="1"/>
    <n v="64"/>
    <s v="US"/>
    <s v="USD"/>
    <n v="1561784400"/>
    <n v="1562907600"/>
    <x v="0"/>
    <x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n v="13684"/>
    <x v="1"/>
    <n v="268"/>
    <s v="US"/>
    <s v="USD"/>
    <n v="1332392400"/>
    <n v="1332478800"/>
    <x v="0"/>
    <x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x v="1"/>
    <n v="195"/>
    <s v="DK"/>
    <s v="DKK"/>
    <n v="1402376400"/>
    <n v="1402722000"/>
    <x v="0"/>
    <x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n v="1667"/>
    <x v="0"/>
    <n v="54"/>
    <s v="US"/>
    <s v="USD"/>
    <n v="1495342800"/>
    <n v="1496811600"/>
    <x v="0"/>
    <x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n v="3349"/>
    <x v="0"/>
    <n v="120"/>
    <s v="US"/>
    <s v="USD"/>
    <n v="1482213600"/>
    <n v="1482213600"/>
    <x v="0"/>
    <x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n v="46317"/>
    <x v="0"/>
    <n v="579"/>
    <s v="DK"/>
    <s v="DKK"/>
    <n v="1420092000"/>
    <n v="1420264800"/>
    <x v="0"/>
    <x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n v="78743"/>
    <x v="0"/>
    <n v="2072"/>
    <s v="US"/>
    <s v="USD"/>
    <n v="1458018000"/>
    <n v="1458450000"/>
    <x v="0"/>
    <x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n v="0"/>
    <x v="0"/>
    <n v="0"/>
    <s v="US"/>
    <s v="USD"/>
    <n v="1367384400"/>
    <n v="1369803600"/>
    <x v="0"/>
    <x v="1"/>
    <s v="theater/plays"/>
    <n v="0"/>
    <n v="0"/>
    <x v="3"/>
    <s v="plays"/>
    <x v="472"/>
    <d v="2013-05-29T05:00:00"/>
  </r>
  <r>
    <n v="501"/>
    <s v="Mccann-Le"/>
    <s v="Focused coherent methodology"/>
    <x v="285"/>
    <n v="107743"/>
    <x v="0"/>
    <n v="1796"/>
    <s v="US"/>
    <s v="USD"/>
    <n v="1363064400"/>
    <n v="1363237200"/>
    <x v="0"/>
    <x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n v="6889"/>
    <x v="1"/>
    <n v="186"/>
    <s v="AU"/>
    <s v="AUD"/>
    <n v="1343365200"/>
    <n v="1345870800"/>
    <x v="0"/>
    <x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n v="45983"/>
    <x v="1"/>
    <n v="460"/>
    <s v="US"/>
    <s v="USD"/>
    <n v="1435726800"/>
    <n v="1437454800"/>
    <x v="0"/>
    <x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n v="6924"/>
    <x v="0"/>
    <n v="62"/>
    <s v="IT"/>
    <s v="EUR"/>
    <n v="1431925200"/>
    <n v="1432011600"/>
    <x v="0"/>
    <x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n v="12497"/>
    <x v="0"/>
    <n v="347"/>
    <s v="US"/>
    <s v="USD"/>
    <n v="1362722400"/>
    <n v="1366347600"/>
    <x v="0"/>
    <x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x v="1"/>
    <n v="2528"/>
    <s v="US"/>
    <s v="USD"/>
    <n v="1511416800"/>
    <n v="1512885600"/>
    <x v="0"/>
    <x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x v="0"/>
    <x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n v="193820"/>
    <x v="1"/>
    <n v="3657"/>
    <s v="US"/>
    <s v="USD"/>
    <n v="1532840400"/>
    <n v="1534654800"/>
    <x v="0"/>
    <x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n v="119510"/>
    <x v="0"/>
    <n v="1258"/>
    <s v="US"/>
    <s v="USD"/>
    <n v="1336194000"/>
    <n v="1337058000"/>
    <x v="0"/>
    <x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n v="9289"/>
    <x v="1"/>
    <n v="131"/>
    <s v="AU"/>
    <s v="AUD"/>
    <n v="1527742800"/>
    <n v="1529816400"/>
    <x v="0"/>
    <x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n v="35498"/>
    <x v="0"/>
    <n v="362"/>
    <s v="US"/>
    <s v="USD"/>
    <n v="1564030800"/>
    <n v="1564894800"/>
    <x v="0"/>
    <x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n v="12678"/>
    <x v="1"/>
    <n v="239"/>
    <s v="US"/>
    <s v="USD"/>
    <n v="1404536400"/>
    <n v="1404622800"/>
    <x v="0"/>
    <x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x v="3"/>
    <n v="35"/>
    <s v="US"/>
    <s v="USD"/>
    <n v="1284008400"/>
    <n v="1284181200"/>
    <x v="0"/>
    <x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x v="3"/>
    <n v="528"/>
    <s v="CH"/>
    <s v="CHF"/>
    <n v="1386309600"/>
    <n v="1386741600"/>
    <x v="0"/>
    <x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n v="4797"/>
    <x v="0"/>
    <n v="133"/>
    <s v="CA"/>
    <s v="CAD"/>
    <n v="1324620000"/>
    <n v="1324792800"/>
    <x v="0"/>
    <x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n v="53324"/>
    <x v="0"/>
    <n v="846"/>
    <s v="US"/>
    <s v="USD"/>
    <n v="1281070800"/>
    <n v="1284354000"/>
    <x v="0"/>
    <x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n v="6608"/>
    <x v="1"/>
    <n v="78"/>
    <s v="US"/>
    <s v="USD"/>
    <n v="1493960400"/>
    <n v="1494392400"/>
    <x v="0"/>
    <x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n v="622"/>
    <x v="0"/>
    <n v="10"/>
    <s v="US"/>
    <s v="USD"/>
    <n v="1519365600"/>
    <n v="1519538400"/>
    <x v="0"/>
    <x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n v="180802"/>
    <x v="1"/>
    <n v="1773"/>
    <s v="US"/>
    <s v="USD"/>
    <n v="1420696800"/>
    <n v="1421906400"/>
    <x v="0"/>
    <x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n v="3406"/>
    <x v="1"/>
    <n v="32"/>
    <s v="US"/>
    <s v="USD"/>
    <n v="1555650000"/>
    <n v="1555909200"/>
    <x v="0"/>
    <x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n v="11061"/>
    <x v="1"/>
    <n v="369"/>
    <s v="US"/>
    <s v="USD"/>
    <n v="1471928400"/>
    <n v="1472446800"/>
    <x v="0"/>
    <x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x v="0"/>
    <x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n v="6303"/>
    <x v="1"/>
    <n v="89"/>
    <s v="US"/>
    <s v="USD"/>
    <n v="1267682400"/>
    <n v="1268114400"/>
    <x v="0"/>
    <x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n v="81136"/>
    <x v="0"/>
    <n v="1979"/>
    <s v="US"/>
    <s v="USD"/>
    <n v="1272258000"/>
    <n v="1273381200"/>
    <x v="0"/>
    <x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n v="1768"/>
    <x v="0"/>
    <n v="63"/>
    <s v="US"/>
    <s v="USD"/>
    <n v="1290492000"/>
    <n v="1290837600"/>
    <x v="0"/>
    <x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x v="1"/>
    <n v="147"/>
    <s v="US"/>
    <s v="USD"/>
    <n v="1451109600"/>
    <n v="1454306400"/>
    <x v="0"/>
    <x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n v="188480"/>
    <x v="0"/>
    <n v="6080"/>
    <s v="CA"/>
    <s v="CAD"/>
    <n v="1454652000"/>
    <n v="1457762400"/>
    <x v="0"/>
    <x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n v="7227"/>
    <x v="0"/>
    <n v="80"/>
    <s v="GB"/>
    <s v="GBP"/>
    <n v="1385186400"/>
    <n v="1389074400"/>
    <x v="0"/>
    <x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n v="574"/>
    <x v="0"/>
    <n v="9"/>
    <s v="US"/>
    <s v="USD"/>
    <n v="1399698000"/>
    <n v="1402117200"/>
    <x v="0"/>
    <x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x v="0"/>
    <n v="1784"/>
    <s v="US"/>
    <s v="USD"/>
    <n v="1283230800"/>
    <n v="1284440400"/>
    <x v="0"/>
    <x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n v="178338"/>
    <x v="2"/>
    <n v="3640"/>
    <s v="CH"/>
    <s v="CHF"/>
    <n v="1384149600"/>
    <n v="1388988000"/>
    <x v="0"/>
    <x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n v="8046"/>
    <x v="1"/>
    <n v="126"/>
    <s v="CA"/>
    <s v="CAD"/>
    <n v="1516860000"/>
    <n v="1516946400"/>
    <x v="0"/>
    <x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n v="184086"/>
    <x v="1"/>
    <n v="2218"/>
    <s v="GB"/>
    <s v="GBP"/>
    <n v="1374642000"/>
    <n v="1377752400"/>
    <x v="0"/>
    <x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x v="0"/>
    <x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n v="12533"/>
    <x v="1"/>
    <n v="202"/>
    <s v="IT"/>
    <s v="EUR"/>
    <n v="1528434000"/>
    <n v="1528606800"/>
    <x v="0"/>
    <x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n v="14697"/>
    <x v="1"/>
    <n v="140"/>
    <s v="IT"/>
    <s v="EUR"/>
    <n v="1282626000"/>
    <n v="1284872400"/>
    <x v="0"/>
    <x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n v="98935"/>
    <x v="1"/>
    <n v="1052"/>
    <s v="DK"/>
    <s v="DKK"/>
    <n v="1535605200"/>
    <n v="1537592400"/>
    <x v="1"/>
    <x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x v="0"/>
    <n v="1296"/>
    <s v="US"/>
    <s v="USD"/>
    <n v="1379826000"/>
    <n v="1381208400"/>
    <x v="0"/>
    <x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n v="7120"/>
    <x v="0"/>
    <n v="77"/>
    <s v="US"/>
    <s v="USD"/>
    <n v="1561957200"/>
    <n v="1562475600"/>
    <x v="0"/>
    <x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n v="14097"/>
    <x v="1"/>
    <n v="247"/>
    <s v="US"/>
    <s v="USD"/>
    <n v="1525496400"/>
    <n v="1527397200"/>
    <x v="0"/>
    <x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x v="0"/>
    <n v="395"/>
    <s v="IT"/>
    <s v="EUR"/>
    <n v="1433912400"/>
    <n v="1436158800"/>
    <x v="0"/>
    <x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n v="1930"/>
    <x v="0"/>
    <n v="49"/>
    <s v="GB"/>
    <s v="GBP"/>
    <n v="1453442400"/>
    <n v="1456034400"/>
    <x v="0"/>
    <x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x v="0"/>
    <n v="180"/>
    <s v="US"/>
    <s v="USD"/>
    <n v="1378875600"/>
    <n v="1380171600"/>
    <x v="0"/>
    <x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n v="7742"/>
    <x v="1"/>
    <n v="84"/>
    <s v="US"/>
    <s v="USD"/>
    <n v="1452232800"/>
    <n v="1453356000"/>
    <x v="0"/>
    <x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n v="164109"/>
    <x v="0"/>
    <n v="2690"/>
    <s v="US"/>
    <s v="USD"/>
    <n v="1577253600"/>
    <n v="1578981600"/>
    <x v="0"/>
    <x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x v="1"/>
    <n v="88"/>
    <s v="US"/>
    <s v="USD"/>
    <n v="1537160400"/>
    <n v="1537419600"/>
    <x v="0"/>
    <x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n v="12597"/>
    <x v="1"/>
    <n v="156"/>
    <s v="US"/>
    <s v="USD"/>
    <n v="1422165600"/>
    <n v="1423202400"/>
    <x v="0"/>
    <x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n v="179074"/>
    <x v="1"/>
    <n v="2985"/>
    <s v="US"/>
    <s v="USD"/>
    <n v="1459486800"/>
    <n v="1460610000"/>
    <x v="0"/>
    <x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n v="83843"/>
    <x v="1"/>
    <n v="762"/>
    <s v="US"/>
    <s v="USD"/>
    <n v="1369717200"/>
    <n v="1370494800"/>
    <x v="0"/>
    <x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n v="4"/>
    <x v="3"/>
    <n v="1"/>
    <s v="CH"/>
    <s v="CHF"/>
    <n v="1330495200"/>
    <n v="1332306000"/>
    <x v="0"/>
    <x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n v="105598"/>
    <x v="0"/>
    <n v="2779"/>
    <s v="AU"/>
    <s v="AUD"/>
    <n v="1419055200"/>
    <n v="1422511200"/>
    <x v="0"/>
    <x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n v="8866"/>
    <x v="0"/>
    <n v="92"/>
    <s v="US"/>
    <s v="USD"/>
    <n v="1480140000"/>
    <n v="1480312800"/>
    <x v="0"/>
    <x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x v="0"/>
    <x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n v="14408"/>
    <x v="1"/>
    <n v="554"/>
    <s v="CA"/>
    <s v="CAD"/>
    <n v="1482127200"/>
    <n v="1482645600"/>
    <x v="0"/>
    <x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n v="14089"/>
    <x v="1"/>
    <n v="135"/>
    <s v="DK"/>
    <s v="DKK"/>
    <n v="1396414800"/>
    <n v="1399093200"/>
    <x v="0"/>
    <x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n v="12467"/>
    <x v="1"/>
    <n v="122"/>
    <s v="US"/>
    <s v="USD"/>
    <n v="1315285200"/>
    <n v="1315890000"/>
    <x v="0"/>
    <x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n v="11960"/>
    <x v="1"/>
    <n v="221"/>
    <s v="US"/>
    <s v="USD"/>
    <n v="1443762000"/>
    <n v="1444021200"/>
    <x v="0"/>
    <x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n v="7966"/>
    <x v="1"/>
    <n v="126"/>
    <s v="US"/>
    <s v="USD"/>
    <n v="1456293600"/>
    <n v="1460005200"/>
    <x v="0"/>
    <x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n v="106321"/>
    <x v="1"/>
    <n v="1022"/>
    <s v="US"/>
    <s v="USD"/>
    <n v="1470114000"/>
    <n v="1470718800"/>
    <x v="0"/>
    <x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n v="158832"/>
    <x v="1"/>
    <n v="3177"/>
    <s v="US"/>
    <s v="USD"/>
    <n v="1321596000"/>
    <n v="1325052000"/>
    <x v="0"/>
    <x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n v="11091"/>
    <x v="1"/>
    <n v="198"/>
    <s v="CH"/>
    <s v="CHF"/>
    <n v="1318827600"/>
    <n v="1319000400"/>
    <x v="0"/>
    <x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n v="1269"/>
    <x v="0"/>
    <n v="26"/>
    <s v="CH"/>
    <s v="CHF"/>
    <n v="1552366800"/>
    <n v="1552539600"/>
    <x v="0"/>
    <x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n v="5107"/>
    <x v="1"/>
    <n v="85"/>
    <s v="AU"/>
    <s v="AUD"/>
    <n v="1542088800"/>
    <n v="1543816800"/>
    <x v="0"/>
    <x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n v="141393"/>
    <x v="0"/>
    <n v="1790"/>
    <s v="US"/>
    <s v="USD"/>
    <n v="1426395600"/>
    <n v="1427086800"/>
    <x v="0"/>
    <x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n v="194166"/>
    <x v="1"/>
    <n v="3596"/>
    <s v="US"/>
    <s v="USD"/>
    <n v="1321336800"/>
    <n v="1323064800"/>
    <x v="0"/>
    <x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n v="4124"/>
    <x v="0"/>
    <n v="37"/>
    <s v="US"/>
    <s v="USD"/>
    <n v="1456293600"/>
    <n v="1458277200"/>
    <x v="0"/>
    <x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n v="14865"/>
    <x v="1"/>
    <n v="244"/>
    <s v="US"/>
    <s v="USD"/>
    <n v="1404968400"/>
    <n v="1405141200"/>
    <x v="0"/>
    <x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n v="134688"/>
    <x v="1"/>
    <n v="5180"/>
    <s v="US"/>
    <s v="USD"/>
    <n v="1279170000"/>
    <n v="1283058000"/>
    <x v="0"/>
    <x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n v="47705"/>
    <x v="1"/>
    <n v="589"/>
    <s v="IT"/>
    <s v="EUR"/>
    <n v="1294725600"/>
    <n v="1295762400"/>
    <x v="0"/>
    <x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n v="95364"/>
    <x v="1"/>
    <n v="2725"/>
    <s v="US"/>
    <s v="USD"/>
    <n v="1419055200"/>
    <n v="1419573600"/>
    <x v="0"/>
    <x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n v="3295"/>
    <x v="0"/>
    <n v="35"/>
    <s v="IT"/>
    <s v="EUR"/>
    <n v="1434690000"/>
    <n v="1438750800"/>
    <x v="0"/>
    <x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n v="4896"/>
    <x v="3"/>
    <n v="94"/>
    <s v="US"/>
    <s v="USD"/>
    <n v="1443416400"/>
    <n v="1444798800"/>
    <x v="0"/>
    <x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n v="7496"/>
    <x v="1"/>
    <n v="300"/>
    <s v="US"/>
    <s v="USD"/>
    <n v="1399006800"/>
    <n v="1399179600"/>
    <x v="0"/>
    <x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n v="9967"/>
    <x v="1"/>
    <n v="144"/>
    <s v="US"/>
    <s v="USD"/>
    <n v="1575698400"/>
    <n v="1576562400"/>
    <x v="0"/>
    <x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n v="52421"/>
    <x v="0"/>
    <n v="558"/>
    <s v="US"/>
    <s v="USD"/>
    <n v="1400562000"/>
    <n v="1400821200"/>
    <x v="0"/>
    <x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n v="6298"/>
    <x v="0"/>
    <n v="64"/>
    <s v="US"/>
    <s v="USD"/>
    <n v="1509512400"/>
    <n v="1510984800"/>
    <x v="0"/>
    <x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n v="1546"/>
    <x v="3"/>
    <n v="37"/>
    <s v="US"/>
    <s v="USD"/>
    <n v="1299823200"/>
    <n v="1302066000"/>
    <x v="0"/>
    <x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n v="16168"/>
    <x v="0"/>
    <n v="245"/>
    <s v="US"/>
    <s v="USD"/>
    <n v="1322719200"/>
    <n v="1322978400"/>
    <x v="0"/>
    <x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n v="6269"/>
    <x v="1"/>
    <n v="87"/>
    <s v="US"/>
    <s v="USD"/>
    <n v="1312693200"/>
    <n v="1313730000"/>
    <x v="0"/>
    <x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n v="149578"/>
    <x v="1"/>
    <n v="3116"/>
    <s v="US"/>
    <s v="USD"/>
    <n v="1393394400"/>
    <n v="1394085600"/>
    <x v="0"/>
    <x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n v="3841"/>
    <x v="0"/>
    <n v="71"/>
    <s v="US"/>
    <s v="USD"/>
    <n v="1304053200"/>
    <n v="1305349200"/>
    <x v="0"/>
    <x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n v="4531"/>
    <x v="0"/>
    <n v="42"/>
    <s v="US"/>
    <s v="USD"/>
    <n v="1433912400"/>
    <n v="1434344400"/>
    <x v="0"/>
    <x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x v="1"/>
    <n v="909"/>
    <s v="US"/>
    <s v="USD"/>
    <n v="1329717600"/>
    <n v="1331186400"/>
    <x v="0"/>
    <x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n v="103255"/>
    <x v="1"/>
    <n v="1613"/>
    <s v="US"/>
    <s v="USD"/>
    <n v="1335330000"/>
    <n v="1336539600"/>
    <x v="0"/>
    <x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n v="13065"/>
    <x v="1"/>
    <n v="136"/>
    <s v="US"/>
    <s v="USD"/>
    <n v="1268888400"/>
    <n v="1269752400"/>
    <x v="0"/>
    <x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n v="6654"/>
    <x v="1"/>
    <n v="130"/>
    <s v="US"/>
    <s v="USD"/>
    <n v="1289973600"/>
    <n v="1291615200"/>
    <x v="0"/>
    <x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n v="6852"/>
    <x v="0"/>
    <n v="156"/>
    <s v="CA"/>
    <s v="CAD"/>
    <n v="1547877600"/>
    <n v="1552366800"/>
    <x v="0"/>
    <x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n v="124517"/>
    <x v="0"/>
    <n v="1368"/>
    <s v="GB"/>
    <s v="GBP"/>
    <n v="1269493200"/>
    <n v="1272171600"/>
    <x v="0"/>
    <x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n v="5113"/>
    <x v="0"/>
    <n v="102"/>
    <s v="US"/>
    <s v="USD"/>
    <n v="1436072400"/>
    <n v="1436677200"/>
    <x v="0"/>
    <x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n v="5824"/>
    <x v="0"/>
    <n v="86"/>
    <s v="AU"/>
    <s v="AUD"/>
    <n v="1419141600"/>
    <n v="1420092000"/>
    <x v="0"/>
    <x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n v="6226"/>
    <x v="1"/>
    <n v="102"/>
    <s v="US"/>
    <s v="USD"/>
    <n v="1279083600"/>
    <n v="1279947600"/>
    <x v="0"/>
    <x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n v="20243"/>
    <x v="0"/>
    <n v="253"/>
    <s v="US"/>
    <s v="USD"/>
    <n v="1401426000"/>
    <n v="1402203600"/>
    <x v="0"/>
    <x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n v="188288"/>
    <x v="1"/>
    <n v="4006"/>
    <s v="US"/>
    <s v="USD"/>
    <n v="1395810000"/>
    <n v="1396933200"/>
    <x v="0"/>
    <x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n v="11167"/>
    <x v="0"/>
    <n v="157"/>
    <s v="US"/>
    <s v="USD"/>
    <n v="1467003600"/>
    <n v="1467262800"/>
    <x v="0"/>
    <x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n v="146595"/>
    <x v="1"/>
    <n v="1629"/>
    <s v="US"/>
    <s v="USD"/>
    <n v="1268715600"/>
    <n v="1270530000"/>
    <x v="0"/>
    <x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n v="7875"/>
    <x v="0"/>
    <n v="183"/>
    <s v="US"/>
    <s v="USD"/>
    <n v="1457157600"/>
    <n v="1457762400"/>
    <x v="0"/>
    <x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n v="148779"/>
    <x v="1"/>
    <n v="2188"/>
    <s v="US"/>
    <s v="USD"/>
    <n v="1573970400"/>
    <n v="1575525600"/>
    <x v="0"/>
    <x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x v="1"/>
    <n v="2409"/>
    <s v="IT"/>
    <s v="EUR"/>
    <n v="1276578000"/>
    <n v="1279083600"/>
    <x v="0"/>
    <x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n v="5112"/>
    <x v="0"/>
    <n v="82"/>
    <s v="DK"/>
    <s v="DKK"/>
    <n v="1423720800"/>
    <n v="1424412000"/>
    <x v="0"/>
    <x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n v="5"/>
    <x v="0"/>
    <n v="1"/>
    <s v="GB"/>
    <s v="GBP"/>
    <n v="1375160400"/>
    <n v="1376197200"/>
    <x v="0"/>
    <x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n v="13018"/>
    <x v="1"/>
    <n v="194"/>
    <s v="US"/>
    <s v="USD"/>
    <n v="1401426000"/>
    <n v="1402894800"/>
    <x v="1"/>
    <x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n v="91176"/>
    <x v="1"/>
    <n v="1140"/>
    <s v="US"/>
    <s v="USD"/>
    <n v="1433480400"/>
    <n v="1434430800"/>
    <x v="0"/>
    <x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n v="6342"/>
    <x v="1"/>
    <n v="102"/>
    <s v="US"/>
    <s v="USD"/>
    <n v="1555563600"/>
    <n v="1557896400"/>
    <x v="0"/>
    <x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x v="0"/>
    <x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n v="6178"/>
    <x v="1"/>
    <n v="107"/>
    <s v="US"/>
    <s v="USD"/>
    <n v="1443848400"/>
    <n v="1447394400"/>
    <x v="0"/>
    <x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n v="6405"/>
    <x v="1"/>
    <n v="160"/>
    <s v="GB"/>
    <s v="GBP"/>
    <n v="1457330400"/>
    <n v="1458277200"/>
    <x v="0"/>
    <x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n v="180667"/>
    <x v="1"/>
    <n v="2230"/>
    <s v="US"/>
    <s v="USD"/>
    <n v="1395550800"/>
    <n v="1395723600"/>
    <x v="0"/>
    <x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n v="11075"/>
    <x v="1"/>
    <n v="316"/>
    <s v="US"/>
    <s v="USD"/>
    <n v="1551852000"/>
    <n v="1552197600"/>
    <x v="0"/>
    <x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n v="12042"/>
    <x v="1"/>
    <n v="117"/>
    <s v="US"/>
    <s v="USD"/>
    <n v="1547618400"/>
    <n v="1549087200"/>
    <x v="0"/>
    <x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x v="0"/>
    <x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n v="1136"/>
    <x v="3"/>
    <n v="15"/>
    <s v="US"/>
    <s v="USD"/>
    <n v="1374728400"/>
    <n v="1375765200"/>
    <x v="0"/>
    <x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n v="8645"/>
    <x v="1"/>
    <n v="192"/>
    <s v="US"/>
    <s v="USD"/>
    <n v="1287810000"/>
    <n v="1289800800"/>
    <x v="0"/>
    <x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x v="1"/>
    <n v="26"/>
    <s v="CA"/>
    <s v="CAD"/>
    <n v="1503723600"/>
    <n v="1504501200"/>
    <x v="0"/>
    <x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n v="41205"/>
    <x v="1"/>
    <n v="723"/>
    <s v="US"/>
    <s v="USD"/>
    <n v="1484114400"/>
    <n v="1485669600"/>
    <x v="0"/>
    <x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n v="14488"/>
    <x v="1"/>
    <n v="170"/>
    <s v="IT"/>
    <s v="EUR"/>
    <n v="1461906000"/>
    <n v="1462770000"/>
    <x v="0"/>
    <x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n v="12129"/>
    <x v="1"/>
    <n v="238"/>
    <s v="GB"/>
    <s v="GBP"/>
    <n v="1379653200"/>
    <n v="1379739600"/>
    <x v="0"/>
    <x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n v="3496"/>
    <x v="1"/>
    <n v="55"/>
    <s v="US"/>
    <s v="USD"/>
    <n v="1401858000"/>
    <n v="1402722000"/>
    <x v="0"/>
    <x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n v="97037"/>
    <x v="0"/>
    <n v="1198"/>
    <s v="US"/>
    <s v="USD"/>
    <n v="1367470800"/>
    <n v="1369285200"/>
    <x v="0"/>
    <x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n v="55757"/>
    <x v="0"/>
    <n v="648"/>
    <s v="US"/>
    <s v="USD"/>
    <n v="1304658000"/>
    <n v="1304744400"/>
    <x v="1"/>
    <x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n v="11525"/>
    <x v="1"/>
    <n v="128"/>
    <s v="AU"/>
    <s v="AUD"/>
    <n v="1467954000"/>
    <n v="1468299600"/>
    <x v="0"/>
    <x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x v="1"/>
    <n v="2144"/>
    <s v="US"/>
    <s v="USD"/>
    <n v="1473742800"/>
    <n v="1474174800"/>
    <x v="0"/>
    <x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n v="5916"/>
    <x v="0"/>
    <n v="64"/>
    <s v="US"/>
    <s v="USD"/>
    <n v="1523768400"/>
    <n v="1526014800"/>
    <x v="0"/>
    <x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n v="150806"/>
    <x v="1"/>
    <n v="2693"/>
    <s v="GB"/>
    <s v="GBP"/>
    <n v="1437022800"/>
    <n v="1437454800"/>
    <x v="0"/>
    <x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n v="14249"/>
    <x v="1"/>
    <n v="432"/>
    <s v="US"/>
    <s v="USD"/>
    <n v="1422165600"/>
    <n v="1422684000"/>
    <x v="0"/>
    <x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x v="0"/>
    <n v="62"/>
    <s v="US"/>
    <s v="USD"/>
    <n v="1580104800"/>
    <n v="1581314400"/>
    <x v="0"/>
    <x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x v="0"/>
    <x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n v="11108"/>
    <x v="1"/>
    <n v="154"/>
    <s v="GB"/>
    <s v="GBP"/>
    <n v="1276664400"/>
    <n v="1278738000"/>
    <x v="1"/>
    <x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x v="1"/>
    <n v="96"/>
    <s v="US"/>
    <s v="USD"/>
    <n v="1286168400"/>
    <n v="1286427600"/>
    <x v="0"/>
    <x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n v="55476"/>
    <x v="0"/>
    <n v="750"/>
    <s v="US"/>
    <s v="USD"/>
    <n v="1467781200"/>
    <n v="1467954000"/>
    <x v="0"/>
    <x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n v="5973"/>
    <x v="3"/>
    <n v="87"/>
    <s v="US"/>
    <s v="USD"/>
    <n v="1556686800"/>
    <n v="1557637200"/>
    <x v="0"/>
    <x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n v="183756"/>
    <x v="1"/>
    <n v="3063"/>
    <s v="US"/>
    <s v="USD"/>
    <n v="1553576400"/>
    <n v="1553922000"/>
    <x v="0"/>
    <x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n v="30902"/>
    <x v="2"/>
    <n v="278"/>
    <s v="US"/>
    <s v="USD"/>
    <n v="1414904400"/>
    <n v="1416463200"/>
    <x v="0"/>
    <x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n v="5569"/>
    <x v="0"/>
    <n v="105"/>
    <s v="US"/>
    <s v="USD"/>
    <n v="1446876000"/>
    <n v="1447221600"/>
    <x v="0"/>
    <x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x v="3"/>
    <n v="1658"/>
    <s v="US"/>
    <s v="USD"/>
    <n v="1490418000"/>
    <n v="1491627600"/>
    <x v="0"/>
    <x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n v="158590"/>
    <x v="1"/>
    <n v="2266"/>
    <s v="US"/>
    <s v="USD"/>
    <n v="1360389600"/>
    <n v="1363150800"/>
    <x v="0"/>
    <x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n v="127591"/>
    <x v="0"/>
    <n v="2604"/>
    <s v="DK"/>
    <s v="DKK"/>
    <n v="1326866400"/>
    <n v="1330754400"/>
    <x v="0"/>
    <x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n v="6750"/>
    <x v="0"/>
    <n v="65"/>
    <s v="US"/>
    <s v="USD"/>
    <n v="1479103200"/>
    <n v="1479794400"/>
    <x v="0"/>
    <x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n v="9318"/>
    <x v="0"/>
    <n v="94"/>
    <s v="US"/>
    <s v="USD"/>
    <n v="1280206800"/>
    <n v="1281243600"/>
    <x v="0"/>
    <x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n v="4832"/>
    <x v="2"/>
    <n v="45"/>
    <s v="US"/>
    <s v="USD"/>
    <n v="1532754000"/>
    <n v="1532754000"/>
    <x v="0"/>
    <x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x v="0"/>
    <x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x v="0"/>
    <x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n v="13382"/>
    <x v="1"/>
    <n v="129"/>
    <s v="CA"/>
    <s v="CAD"/>
    <n v="1545026400"/>
    <n v="1545804000"/>
    <x v="0"/>
    <x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n v="32986"/>
    <x v="1"/>
    <n v="375"/>
    <s v="US"/>
    <s v="USD"/>
    <n v="1488348000"/>
    <n v="1489899600"/>
    <x v="0"/>
    <x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n v="81984"/>
    <x v="0"/>
    <n v="2928"/>
    <s v="CA"/>
    <s v="CAD"/>
    <n v="1545112800"/>
    <n v="1546495200"/>
    <x v="0"/>
    <x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n v="4697"/>
    <s v="US"/>
    <s v="USD"/>
    <n v="1537938000"/>
    <n v="1539752400"/>
    <x v="0"/>
    <x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n v="87448"/>
    <x v="0"/>
    <n v="2915"/>
    <s v="US"/>
    <s v="USD"/>
    <n v="1363150800"/>
    <n v="1364101200"/>
    <x v="0"/>
    <x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n v="1863"/>
    <x v="0"/>
    <n v="18"/>
    <s v="US"/>
    <s v="USD"/>
    <n v="1523250000"/>
    <n v="1525323600"/>
    <x v="0"/>
    <x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n v="62174"/>
    <x v="3"/>
    <n v="723"/>
    <s v="US"/>
    <s v="USD"/>
    <n v="1499317200"/>
    <n v="1500872400"/>
    <x v="1"/>
    <x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n v="59003"/>
    <x v="0"/>
    <n v="602"/>
    <s v="CH"/>
    <s v="CHF"/>
    <n v="1287550800"/>
    <n v="1288501200"/>
    <x v="1"/>
    <x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n v="2"/>
    <x v="0"/>
    <n v="1"/>
    <s v="US"/>
    <s v="USD"/>
    <n v="1404795600"/>
    <n v="1407128400"/>
    <x v="0"/>
    <x v="0"/>
    <s v="music/jazz"/>
    <n v="0.02"/>
    <n v="2"/>
    <x v="1"/>
    <s v="jazz"/>
    <x v="599"/>
    <d v="2014-08-04T05:00:00"/>
  </r>
  <r>
    <n v="651"/>
    <s v="Wang, Koch and Weaver"/>
    <s v="Digitized analyzing capacity"/>
    <x v="348"/>
    <n v="174039"/>
    <x v="0"/>
    <n v="3868"/>
    <s v="IT"/>
    <s v="EUR"/>
    <n v="1393048800"/>
    <n v="1394344800"/>
    <x v="0"/>
    <x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n v="12684"/>
    <x v="1"/>
    <n v="409"/>
    <s v="US"/>
    <s v="USD"/>
    <n v="1470373200"/>
    <n v="1474088400"/>
    <x v="0"/>
    <x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n v="14033"/>
    <x v="1"/>
    <n v="234"/>
    <s v="US"/>
    <s v="USD"/>
    <n v="1460091600"/>
    <n v="1460264400"/>
    <x v="0"/>
    <x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n v="177936"/>
    <x v="1"/>
    <n v="3016"/>
    <s v="US"/>
    <s v="USD"/>
    <n v="1440392400"/>
    <n v="1440824400"/>
    <x v="0"/>
    <x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x v="1"/>
    <x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x v="0"/>
    <x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n v="824"/>
    <x v="0"/>
    <n v="14"/>
    <s v="US"/>
    <s v="USD"/>
    <n v="1514354400"/>
    <n v="1515736800"/>
    <x v="0"/>
    <x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x v="3"/>
    <n v="390"/>
    <s v="US"/>
    <s v="USD"/>
    <n v="1440910800"/>
    <n v="1442898000"/>
    <x v="0"/>
    <x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n v="57010"/>
    <x v="0"/>
    <n v="750"/>
    <s v="GB"/>
    <s v="GBP"/>
    <n v="1296108000"/>
    <n v="1296194400"/>
    <x v="0"/>
    <x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n v="7438"/>
    <x v="0"/>
    <n v="77"/>
    <s v="US"/>
    <s v="USD"/>
    <n v="1440133200"/>
    <n v="1440910800"/>
    <x v="1"/>
    <x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n v="57872"/>
    <x v="0"/>
    <n v="752"/>
    <s v="DK"/>
    <s v="DKK"/>
    <n v="1332910800"/>
    <n v="1335502800"/>
    <x v="0"/>
    <x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n v="8906"/>
    <x v="0"/>
    <n v="131"/>
    <s v="US"/>
    <s v="USD"/>
    <n v="1544335200"/>
    <n v="1544680800"/>
    <x v="0"/>
    <x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n v="7724"/>
    <x v="0"/>
    <n v="87"/>
    <s v="US"/>
    <s v="USD"/>
    <n v="1286427600"/>
    <n v="1288414800"/>
    <x v="0"/>
    <x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n v="26571"/>
    <x v="0"/>
    <n v="1063"/>
    <s v="US"/>
    <s v="USD"/>
    <n v="1329717600"/>
    <n v="1330581600"/>
    <x v="0"/>
    <x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n v="12219"/>
    <x v="1"/>
    <n v="272"/>
    <s v="US"/>
    <s v="USD"/>
    <n v="1310187600"/>
    <n v="1311397200"/>
    <x v="0"/>
    <x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n v="1985"/>
    <x v="3"/>
    <n v="25"/>
    <s v="US"/>
    <s v="USD"/>
    <n v="1377838800"/>
    <n v="1378357200"/>
    <x v="0"/>
    <x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n v="12155"/>
    <x v="1"/>
    <n v="419"/>
    <s v="US"/>
    <s v="USD"/>
    <n v="1410325200"/>
    <n v="1411102800"/>
    <x v="0"/>
    <x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n v="5593"/>
    <x v="0"/>
    <n v="76"/>
    <s v="US"/>
    <s v="USD"/>
    <n v="1343797200"/>
    <n v="1344834000"/>
    <x v="0"/>
    <x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n v="175020"/>
    <x v="1"/>
    <n v="1621"/>
    <s v="IT"/>
    <s v="EUR"/>
    <n v="1498453200"/>
    <n v="1499230800"/>
    <x v="0"/>
    <x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n v="75955"/>
    <x v="1"/>
    <n v="1101"/>
    <s v="US"/>
    <s v="USD"/>
    <n v="1456380000"/>
    <n v="1457416800"/>
    <x v="0"/>
    <x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n v="119127"/>
    <x v="1"/>
    <n v="1073"/>
    <s v="US"/>
    <s v="USD"/>
    <n v="1280552400"/>
    <n v="1280898000"/>
    <x v="0"/>
    <x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n v="110689"/>
    <x v="0"/>
    <n v="4428"/>
    <s v="AU"/>
    <s v="AUD"/>
    <n v="1521608400"/>
    <n v="1522472400"/>
    <x v="0"/>
    <x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n v="2445"/>
    <x v="0"/>
    <n v="58"/>
    <s v="IT"/>
    <s v="EUR"/>
    <n v="1460696400"/>
    <n v="1462510800"/>
    <x v="0"/>
    <x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n v="57250"/>
    <x v="3"/>
    <n v="1218"/>
    <s v="US"/>
    <s v="USD"/>
    <n v="1313730000"/>
    <n v="1317790800"/>
    <x v="0"/>
    <x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n v="11929"/>
    <x v="1"/>
    <n v="331"/>
    <s v="US"/>
    <s v="USD"/>
    <n v="1568178000"/>
    <n v="1568782800"/>
    <x v="0"/>
    <x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n v="118214"/>
    <x v="1"/>
    <n v="1170"/>
    <s v="US"/>
    <s v="USD"/>
    <n v="1348635600"/>
    <n v="1349413200"/>
    <x v="0"/>
    <x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n v="4432"/>
    <x v="0"/>
    <n v="111"/>
    <s v="US"/>
    <s v="USD"/>
    <n v="1468126800"/>
    <n v="1472446800"/>
    <x v="0"/>
    <x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n v="17879"/>
    <x v="3"/>
    <n v="215"/>
    <s v="US"/>
    <s v="USD"/>
    <n v="1547877600"/>
    <n v="1548050400"/>
    <x v="0"/>
    <x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n v="14511"/>
    <x v="1"/>
    <n v="363"/>
    <s v="US"/>
    <s v="USD"/>
    <n v="1571374800"/>
    <n v="1571806800"/>
    <x v="0"/>
    <x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n v="141822"/>
    <x v="0"/>
    <n v="2955"/>
    <s v="US"/>
    <s v="USD"/>
    <n v="1576303200"/>
    <n v="1576476000"/>
    <x v="0"/>
    <x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x v="0"/>
    <n v="1657"/>
    <s v="US"/>
    <s v="USD"/>
    <n v="1324447200"/>
    <n v="1324965600"/>
    <x v="0"/>
    <x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n v="8109"/>
    <x v="1"/>
    <n v="103"/>
    <s v="US"/>
    <s v="USD"/>
    <n v="1386741600"/>
    <n v="1387519200"/>
    <x v="0"/>
    <x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n v="8244"/>
    <x v="1"/>
    <n v="147"/>
    <s v="US"/>
    <s v="USD"/>
    <n v="1537074000"/>
    <n v="1537246800"/>
    <x v="0"/>
    <x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n v="7600"/>
    <x v="1"/>
    <n v="110"/>
    <s v="CA"/>
    <s v="CAD"/>
    <n v="1277787600"/>
    <n v="1279515600"/>
    <x v="0"/>
    <x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n v="94501"/>
    <x v="0"/>
    <n v="926"/>
    <s v="CA"/>
    <s v="CAD"/>
    <n v="1440306000"/>
    <n v="1442379600"/>
    <x v="0"/>
    <x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n v="14381"/>
    <x v="1"/>
    <n v="134"/>
    <s v="US"/>
    <s v="USD"/>
    <n v="1522126800"/>
    <n v="1523077200"/>
    <x v="0"/>
    <x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n v="13980"/>
    <x v="1"/>
    <n v="269"/>
    <s v="US"/>
    <s v="USD"/>
    <n v="1489298400"/>
    <n v="1489554000"/>
    <x v="0"/>
    <x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n v="12449"/>
    <x v="1"/>
    <n v="175"/>
    <s v="US"/>
    <s v="USD"/>
    <n v="1547100000"/>
    <n v="1548482400"/>
    <x v="0"/>
    <x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n v="7348"/>
    <x v="1"/>
    <n v="69"/>
    <s v="US"/>
    <s v="USD"/>
    <n v="1383022800"/>
    <n v="1384063200"/>
    <x v="0"/>
    <x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n v="8158"/>
    <x v="1"/>
    <n v="190"/>
    <s v="US"/>
    <s v="USD"/>
    <n v="1322373600"/>
    <n v="1322892000"/>
    <x v="0"/>
    <x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n v="7119"/>
    <x v="1"/>
    <n v="237"/>
    <s v="US"/>
    <s v="USD"/>
    <n v="1349240400"/>
    <n v="1350709200"/>
    <x v="1"/>
    <x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n v="5438"/>
    <x v="0"/>
    <n v="77"/>
    <s v="GB"/>
    <s v="GBP"/>
    <n v="1562648400"/>
    <n v="1564203600"/>
    <x v="0"/>
    <x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n v="115396"/>
    <x v="0"/>
    <n v="1748"/>
    <s v="US"/>
    <s v="USD"/>
    <n v="1508216400"/>
    <n v="1509685200"/>
    <x v="0"/>
    <x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n v="7656"/>
    <x v="0"/>
    <n v="79"/>
    <s v="US"/>
    <s v="USD"/>
    <n v="1511762400"/>
    <n v="1514959200"/>
    <x v="0"/>
    <x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x v="1"/>
    <n v="196"/>
    <s v="IT"/>
    <s v="EUR"/>
    <n v="1447480800"/>
    <n v="1448863200"/>
    <x v="1"/>
    <x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n v="96888"/>
    <x v="0"/>
    <n v="889"/>
    <s v="US"/>
    <s v="USD"/>
    <n v="1429506000"/>
    <n v="1429592400"/>
    <x v="0"/>
    <x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n v="196960"/>
    <x v="1"/>
    <n v="7295"/>
    <s v="US"/>
    <s v="USD"/>
    <n v="1522472400"/>
    <n v="1522645200"/>
    <x v="0"/>
    <x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n v="188057"/>
    <x v="1"/>
    <n v="2893"/>
    <s v="CA"/>
    <s v="CAD"/>
    <n v="1322114400"/>
    <n v="1323324000"/>
    <x v="0"/>
    <x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n v="6245"/>
    <x v="0"/>
    <n v="56"/>
    <s v="US"/>
    <s v="USD"/>
    <n v="1561438800"/>
    <n v="1561525200"/>
    <x v="0"/>
    <x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n v="3"/>
    <x v="0"/>
    <n v="1"/>
    <s v="US"/>
    <s v="USD"/>
    <n v="1264399200"/>
    <n v="1265695200"/>
    <x v="0"/>
    <x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n v="91014"/>
    <x v="1"/>
    <n v="820"/>
    <s v="US"/>
    <s v="USD"/>
    <n v="1301202000"/>
    <n v="1301806800"/>
    <x v="1"/>
    <x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n v="4710"/>
    <x v="0"/>
    <n v="83"/>
    <s v="US"/>
    <s v="USD"/>
    <n v="1374469200"/>
    <n v="1374901200"/>
    <x v="0"/>
    <x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n v="197728"/>
    <x v="1"/>
    <n v="2038"/>
    <s v="US"/>
    <s v="USD"/>
    <n v="1334984400"/>
    <n v="1336453200"/>
    <x v="1"/>
    <x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x v="1"/>
    <n v="116"/>
    <s v="US"/>
    <s v="USD"/>
    <n v="1467608400"/>
    <n v="1468904400"/>
    <x v="0"/>
    <x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n v="168048"/>
    <x v="0"/>
    <n v="2025"/>
    <s v="GB"/>
    <s v="GBP"/>
    <n v="1386741600"/>
    <n v="1387087200"/>
    <x v="0"/>
    <x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n v="138586"/>
    <x v="1"/>
    <n v="1345"/>
    <s v="AU"/>
    <s v="AUD"/>
    <n v="1546754400"/>
    <n v="1547445600"/>
    <x v="0"/>
    <x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n v="11579"/>
    <x v="1"/>
    <n v="168"/>
    <s v="US"/>
    <s v="USD"/>
    <n v="1544248800"/>
    <n v="1547359200"/>
    <x v="0"/>
    <x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n v="12020"/>
    <x v="1"/>
    <n v="137"/>
    <s v="CH"/>
    <s v="CHF"/>
    <n v="1495429200"/>
    <n v="1496293200"/>
    <x v="0"/>
    <x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n v="13954"/>
    <x v="1"/>
    <n v="186"/>
    <s v="IT"/>
    <s v="EUR"/>
    <n v="1334811600"/>
    <n v="1335416400"/>
    <x v="0"/>
    <x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x v="1"/>
    <n v="125"/>
    <s v="US"/>
    <s v="USD"/>
    <n v="1531544400"/>
    <n v="1532149200"/>
    <x v="0"/>
    <x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n v="1260"/>
    <x v="0"/>
    <n v="14"/>
    <s v="IT"/>
    <s v="EUR"/>
    <n v="1453615200"/>
    <n v="1453788000"/>
    <x v="1"/>
    <x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n v="14725"/>
    <x v="1"/>
    <n v="202"/>
    <s v="US"/>
    <s v="USD"/>
    <n v="1467954000"/>
    <n v="1471496400"/>
    <x v="0"/>
    <x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n v="11174"/>
    <x v="1"/>
    <n v="103"/>
    <s v="US"/>
    <s v="USD"/>
    <n v="1471842000"/>
    <n v="1472878800"/>
    <x v="0"/>
    <x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x v="1"/>
    <n v="1785"/>
    <s v="US"/>
    <s v="USD"/>
    <n v="1408424400"/>
    <n v="1408510800"/>
    <x v="0"/>
    <x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n v="28870"/>
    <x v="0"/>
    <n v="656"/>
    <s v="US"/>
    <s v="USD"/>
    <n v="1281157200"/>
    <n v="1281589200"/>
    <x v="0"/>
    <x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n v="10353"/>
    <x v="1"/>
    <n v="157"/>
    <s v="US"/>
    <s v="USD"/>
    <n v="1373432400"/>
    <n v="1375851600"/>
    <x v="0"/>
    <x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x v="0"/>
    <x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n v="8317"/>
    <x v="1"/>
    <n v="297"/>
    <s v="US"/>
    <s v="USD"/>
    <n v="1371445200"/>
    <n v="1373691600"/>
    <x v="0"/>
    <x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n v="10557"/>
    <x v="1"/>
    <n v="123"/>
    <s v="US"/>
    <s v="USD"/>
    <n v="1338267600"/>
    <n v="1339218000"/>
    <x v="0"/>
    <x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x v="0"/>
    <x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n v="5429"/>
    <x v="3"/>
    <n v="60"/>
    <s v="US"/>
    <s v="USD"/>
    <n v="1522818000"/>
    <n v="1523336400"/>
    <x v="0"/>
    <x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n v="75906"/>
    <x v="1"/>
    <n v="3036"/>
    <s v="US"/>
    <s v="USD"/>
    <n v="1509948000"/>
    <n v="1512280800"/>
    <x v="0"/>
    <x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n v="13250"/>
    <x v="1"/>
    <n v="144"/>
    <s v="AU"/>
    <s v="AUD"/>
    <n v="1456898400"/>
    <n v="1458709200"/>
    <x v="0"/>
    <x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n v="11261"/>
    <x v="1"/>
    <n v="121"/>
    <s v="GB"/>
    <s v="GBP"/>
    <n v="1413954000"/>
    <n v="1414126800"/>
    <x v="0"/>
    <x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n v="97369"/>
    <x v="0"/>
    <n v="1596"/>
    <s v="US"/>
    <s v="USD"/>
    <n v="1416031200"/>
    <n v="1416204000"/>
    <x v="0"/>
    <x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n v="48227"/>
    <x v="3"/>
    <n v="524"/>
    <s v="US"/>
    <s v="USD"/>
    <n v="1287982800"/>
    <n v="1288501200"/>
    <x v="0"/>
    <x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n v="14685"/>
    <x v="1"/>
    <n v="181"/>
    <s v="US"/>
    <s v="USD"/>
    <n v="1547964000"/>
    <n v="1552971600"/>
    <x v="0"/>
    <x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n v="735"/>
    <x v="0"/>
    <n v="10"/>
    <s v="US"/>
    <s v="USD"/>
    <n v="1464152400"/>
    <n v="1465102800"/>
    <x v="0"/>
    <x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n v="10397"/>
    <x v="1"/>
    <n v="122"/>
    <s v="US"/>
    <s v="USD"/>
    <n v="1359957600"/>
    <n v="1360130400"/>
    <x v="0"/>
    <x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n v="118847"/>
    <x v="1"/>
    <n v="1071"/>
    <s v="CA"/>
    <s v="CAD"/>
    <n v="1432357200"/>
    <n v="1432875600"/>
    <x v="0"/>
    <x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n v="7220"/>
    <x v="3"/>
    <n v="219"/>
    <s v="US"/>
    <s v="USD"/>
    <n v="1500786000"/>
    <n v="1500872400"/>
    <x v="0"/>
    <x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n v="107622"/>
    <x v="0"/>
    <n v="1121"/>
    <s v="US"/>
    <s v="USD"/>
    <n v="1490158800"/>
    <n v="1492146000"/>
    <x v="0"/>
    <x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n v="83267"/>
    <x v="1"/>
    <n v="980"/>
    <s v="US"/>
    <s v="USD"/>
    <n v="1406178000"/>
    <n v="1407301200"/>
    <x v="0"/>
    <x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n v="13404"/>
    <x v="1"/>
    <n v="536"/>
    <s v="US"/>
    <s v="USD"/>
    <n v="1485583200"/>
    <n v="1486620000"/>
    <x v="0"/>
    <x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n v="131404"/>
    <x v="1"/>
    <n v="1991"/>
    <s v="US"/>
    <s v="USD"/>
    <n v="1459314000"/>
    <n v="1459918800"/>
    <x v="0"/>
    <x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n v="2533"/>
    <x v="3"/>
    <n v="29"/>
    <s v="US"/>
    <s v="USD"/>
    <n v="1424412000"/>
    <n v="1424757600"/>
    <x v="0"/>
    <x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x v="1"/>
    <n v="180"/>
    <s v="US"/>
    <s v="USD"/>
    <n v="1478844000"/>
    <n v="1479880800"/>
    <x v="0"/>
    <x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n v="1557"/>
    <x v="0"/>
    <n v="15"/>
    <s v="US"/>
    <s v="USD"/>
    <n v="1416117600"/>
    <n v="1418018400"/>
    <x v="0"/>
    <x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n v="6100"/>
    <x v="0"/>
    <n v="191"/>
    <s v="US"/>
    <s v="USD"/>
    <n v="1340946000"/>
    <n v="1341032400"/>
    <x v="0"/>
    <x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x v="0"/>
    <n v="16"/>
    <s v="US"/>
    <s v="USD"/>
    <n v="1486101600"/>
    <n v="1486360800"/>
    <x v="0"/>
    <x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n v="14150"/>
    <x v="1"/>
    <n v="130"/>
    <s v="US"/>
    <s v="USD"/>
    <n v="1274590800"/>
    <n v="1274677200"/>
    <x v="0"/>
    <x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n v="13513"/>
    <x v="1"/>
    <n v="122"/>
    <s v="US"/>
    <s v="USD"/>
    <n v="1263880800"/>
    <n v="1267509600"/>
    <x v="0"/>
    <x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x v="0"/>
    <n v="17"/>
    <s v="US"/>
    <s v="USD"/>
    <n v="1445403600"/>
    <n v="1445922000"/>
    <x v="0"/>
    <x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n v="14240"/>
    <x v="1"/>
    <n v="140"/>
    <s v="US"/>
    <s v="USD"/>
    <n v="1533877200"/>
    <n v="1534050000"/>
    <x v="0"/>
    <x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n v="2091"/>
    <x v="0"/>
    <n v="34"/>
    <s v="US"/>
    <s v="USD"/>
    <n v="1275195600"/>
    <n v="1277528400"/>
    <x v="0"/>
    <x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n v="118580"/>
    <x v="1"/>
    <n v="3388"/>
    <s v="US"/>
    <s v="USD"/>
    <n v="1318136400"/>
    <n v="1318568400"/>
    <x v="0"/>
    <x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n v="11214"/>
    <x v="1"/>
    <n v="280"/>
    <s v="US"/>
    <s v="USD"/>
    <n v="1283403600"/>
    <n v="1284354000"/>
    <x v="0"/>
    <x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n v="68137"/>
    <x v="3"/>
    <n v="614"/>
    <s v="US"/>
    <s v="USD"/>
    <n v="1267423200"/>
    <n v="1269579600"/>
    <x v="0"/>
    <x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n v="13527"/>
    <x v="1"/>
    <n v="366"/>
    <s v="IT"/>
    <s v="EUR"/>
    <n v="1412744400"/>
    <n v="1413781200"/>
    <x v="0"/>
    <x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n v="1"/>
    <x v="0"/>
    <n v="1"/>
    <s v="GB"/>
    <s v="GBP"/>
    <n v="1277960400"/>
    <n v="1280120400"/>
    <x v="0"/>
    <x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n v="8363"/>
    <x v="1"/>
    <n v="270"/>
    <s v="US"/>
    <s v="USD"/>
    <n v="1458190800"/>
    <n v="1459486800"/>
    <x v="1"/>
    <x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n v="5362"/>
    <x v="3"/>
    <n v="114"/>
    <s v="US"/>
    <s v="USD"/>
    <n v="1280984400"/>
    <n v="1282539600"/>
    <x v="0"/>
    <x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n v="12065"/>
    <x v="1"/>
    <n v="137"/>
    <s v="US"/>
    <s v="USD"/>
    <n v="1274590800"/>
    <n v="1275886800"/>
    <x v="0"/>
    <x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n v="118603"/>
    <x v="1"/>
    <n v="3205"/>
    <s v="US"/>
    <s v="USD"/>
    <n v="1351400400"/>
    <n v="1355983200"/>
    <x v="0"/>
    <x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n v="7496"/>
    <x v="1"/>
    <n v="288"/>
    <s v="DK"/>
    <s v="DKK"/>
    <n v="1514354400"/>
    <n v="1515391200"/>
    <x v="0"/>
    <x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x v="0"/>
    <x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n v="5696"/>
    <x v="1"/>
    <n v="114"/>
    <s v="US"/>
    <s v="USD"/>
    <n v="1305176400"/>
    <n v="1305522000"/>
    <x v="0"/>
    <x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n v="167005"/>
    <x v="1"/>
    <n v="1518"/>
    <s v="CA"/>
    <s v="CAD"/>
    <n v="1414126800"/>
    <n v="1414904400"/>
    <x v="0"/>
    <x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n v="114615"/>
    <x v="0"/>
    <n v="1274"/>
    <s v="US"/>
    <s v="USD"/>
    <n v="1517810400"/>
    <n v="1520402400"/>
    <x v="0"/>
    <x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n v="16592"/>
    <x v="0"/>
    <n v="210"/>
    <s v="IT"/>
    <s v="EUR"/>
    <n v="1564635600"/>
    <n v="1567141200"/>
    <x v="0"/>
    <x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n v="14420"/>
    <x v="1"/>
    <n v="166"/>
    <s v="US"/>
    <s v="USD"/>
    <n v="1500699600"/>
    <n v="1501131600"/>
    <x v="0"/>
    <x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n v="6204"/>
    <x v="1"/>
    <n v="100"/>
    <s v="AU"/>
    <s v="AUD"/>
    <n v="1354082400"/>
    <n v="1355032800"/>
    <x v="0"/>
    <x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n v="6338"/>
    <x v="1"/>
    <n v="235"/>
    <s v="US"/>
    <s v="USD"/>
    <n v="1336453200"/>
    <n v="1339477200"/>
    <x v="0"/>
    <x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n v="8010"/>
    <x v="1"/>
    <n v="148"/>
    <s v="US"/>
    <s v="USD"/>
    <n v="1305262800"/>
    <n v="1305954000"/>
    <x v="0"/>
    <x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n v="8125"/>
    <x v="1"/>
    <n v="198"/>
    <s v="US"/>
    <s v="USD"/>
    <n v="1492232400"/>
    <n v="1494392400"/>
    <x v="1"/>
    <x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x v="0"/>
    <n v="248"/>
    <s v="AU"/>
    <s v="AUD"/>
    <n v="1537333200"/>
    <n v="1537419600"/>
    <x v="0"/>
    <x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x v="0"/>
    <n v="513"/>
    <s v="US"/>
    <s v="USD"/>
    <n v="1444107600"/>
    <n v="1447999200"/>
    <x v="0"/>
    <x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n v="11088"/>
    <x v="1"/>
    <n v="150"/>
    <s v="US"/>
    <s v="USD"/>
    <n v="1386741600"/>
    <n v="1388037600"/>
    <x v="0"/>
    <x v="0"/>
    <s v="theater/plays"/>
    <n v="2.31"/>
    <n v="73.92"/>
    <x v="3"/>
    <s v="plays"/>
    <x v="626"/>
    <d v="2013-12-26T06:00:00"/>
  </r>
  <r>
    <n v="769"/>
    <s v="Johnson-Morales"/>
    <s v="Devolved 24hour forecast"/>
    <x v="388"/>
    <n v="109106"/>
    <x v="0"/>
    <n v="3410"/>
    <s v="US"/>
    <s v="USD"/>
    <n v="1376542800"/>
    <n v="1378789200"/>
    <x v="0"/>
    <x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x v="1"/>
    <n v="216"/>
    <s v="IT"/>
    <s v="EUR"/>
    <n v="1397451600"/>
    <n v="1398056400"/>
    <x v="0"/>
    <x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n v="2769"/>
    <x v="3"/>
    <n v="26"/>
    <s v="US"/>
    <s v="USD"/>
    <n v="1548482400"/>
    <n v="1550815200"/>
    <x v="0"/>
    <x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n v="169586"/>
    <x v="1"/>
    <n v="5139"/>
    <s v="US"/>
    <s v="USD"/>
    <n v="1549692000"/>
    <n v="1550037600"/>
    <x v="0"/>
    <x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n v="101185"/>
    <x v="1"/>
    <n v="2353"/>
    <s v="US"/>
    <s v="USD"/>
    <n v="1492059600"/>
    <n v="1492923600"/>
    <x v="0"/>
    <x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n v="6775"/>
    <x v="1"/>
    <n v="78"/>
    <s v="IT"/>
    <s v="EUR"/>
    <n v="1463979600"/>
    <n v="1467522000"/>
    <x v="0"/>
    <x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n v="968"/>
    <x v="0"/>
    <n v="10"/>
    <s v="US"/>
    <s v="USD"/>
    <n v="1415253600"/>
    <n v="1416117600"/>
    <x v="0"/>
    <x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n v="72623"/>
    <x v="0"/>
    <n v="2201"/>
    <s v="US"/>
    <s v="USD"/>
    <n v="1562216400"/>
    <n v="1563771600"/>
    <x v="0"/>
    <x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n v="45987"/>
    <x v="0"/>
    <n v="676"/>
    <s v="US"/>
    <s v="USD"/>
    <n v="1316754000"/>
    <n v="1319259600"/>
    <x v="0"/>
    <x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n v="10243"/>
    <x v="1"/>
    <n v="174"/>
    <s v="CH"/>
    <s v="CHF"/>
    <n v="1313211600"/>
    <n v="1313643600"/>
    <x v="0"/>
    <x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n v="87293"/>
    <x v="0"/>
    <n v="831"/>
    <s v="US"/>
    <s v="USD"/>
    <n v="1439528400"/>
    <n v="1440306000"/>
    <x v="0"/>
    <x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n v="5421"/>
    <x v="1"/>
    <n v="164"/>
    <s v="US"/>
    <s v="USD"/>
    <n v="1469163600"/>
    <n v="1470805200"/>
    <x v="0"/>
    <x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n v="4414"/>
    <x v="3"/>
    <n v="56"/>
    <s v="CH"/>
    <s v="CHF"/>
    <n v="1288501200"/>
    <n v="1292911200"/>
    <x v="0"/>
    <x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n v="10981"/>
    <x v="1"/>
    <n v="161"/>
    <s v="US"/>
    <s v="USD"/>
    <n v="1298959200"/>
    <n v="1301374800"/>
    <x v="0"/>
    <x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n v="10451"/>
    <x v="1"/>
    <n v="138"/>
    <s v="US"/>
    <s v="USD"/>
    <n v="1387260000"/>
    <n v="1387864800"/>
    <x v="0"/>
    <x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n v="102535"/>
    <x v="1"/>
    <n v="3308"/>
    <s v="US"/>
    <s v="USD"/>
    <n v="1457244000"/>
    <n v="1458190800"/>
    <x v="0"/>
    <x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x v="0"/>
    <x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n v="10946"/>
    <x v="1"/>
    <n v="207"/>
    <s v="IT"/>
    <s v="EUR"/>
    <n v="1522126800"/>
    <n v="1522731600"/>
    <x v="0"/>
    <x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n v="60994"/>
    <x v="0"/>
    <n v="859"/>
    <s v="CA"/>
    <s v="CAD"/>
    <n v="1305954000"/>
    <n v="1306731600"/>
    <x v="0"/>
    <x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n v="3174"/>
    <x v="2"/>
    <n v="31"/>
    <s v="US"/>
    <s v="USD"/>
    <n v="1350709200"/>
    <n v="1352527200"/>
    <x v="0"/>
    <x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n v="3351"/>
    <x v="0"/>
    <n v="45"/>
    <s v="US"/>
    <s v="USD"/>
    <n v="1401166800"/>
    <n v="1404363600"/>
    <x v="0"/>
    <x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n v="56774"/>
    <x v="3"/>
    <n v="1113"/>
    <s v="US"/>
    <s v="USD"/>
    <n v="1266127200"/>
    <n v="1266645600"/>
    <x v="0"/>
    <x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n v="540"/>
    <x v="0"/>
    <n v="6"/>
    <s v="US"/>
    <s v="USD"/>
    <n v="1481436000"/>
    <n v="1482818400"/>
    <x v="0"/>
    <x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n v="680"/>
    <x v="0"/>
    <n v="7"/>
    <s v="US"/>
    <s v="USD"/>
    <n v="1372222800"/>
    <n v="1374642000"/>
    <x v="0"/>
    <x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x v="1"/>
    <n v="181"/>
    <s v="CH"/>
    <s v="CHF"/>
    <n v="1372136400"/>
    <n v="1372482000"/>
    <x v="0"/>
    <x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n v="8276"/>
    <x v="1"/>
    <n v="110"/>
    <s v="US"/>
    <s v="USD"/>
    <n v="1513922400"/>
    <n v="1514959200"/>
    <x v="0"/>
    <x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n v="1022"/>
    <x v="0"/>
    <n v="31"/>
    <s v="US"/>
    <s v="USD"/>
    <n v="1477976400"/>
    <n v="1478235600"/>
    <x v="0"/>
    <x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n v="4275"/>
    <x v="0"/>
    <n v="78"/>
    <s v="US"/>
    <s v="USD"/>
    <n v="1407474000"/>
    <n v="1408078800"/>
    <x v="0"/>
    <x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n v="8332"/>
    <x v="1"/>
    <n v="185"/>
    <s v="US"/>
    <s v="USD"/>
    <n v="1546149600"/>
    <n v="1548136800"/>
    <x v="0"/>
    <x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n v="6408"/>
    <x v="1"/>
    <n v="121"/>
    <s v="US"/>
    <s v="USD"/>
    <n v="1338440400"/>
    <n v="1340859600"/>
    <x v="0"/>
    <x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n v="73522"/>
    <x v="0"/>
    <n v="1225"/>
    <s v="GB"/>
    <s v="GBP"/>
    <n v="1454133600"/>
    <n v="1454479200"/>
    <x v="0"/>
    <x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n v="1"/>
    <x v="0"/>
    <n v="1"/>
    <s v="CH"/>
    <s v="CHF"/>
    <n v="1434085200"/>
    <n v="1434430800"/>
    <x v="0"/>
    <x v="0"/>
    <s v="music/rock"/>
    <n v="0.01"/>
    <n v="1"/>
    <x v="1"/>
    <s v="rock"/>
    <x v="139"/>
    <d v="2015-06-16T05:00:00"/>
  </r>
  <r>
    <n v="801"/>
    <s v="Olson-Bishop"/>
    <s v="User-friendly high-level initiative"/>
    <x v="173"/>
    <n v="4667"/>
    <x v="1"/>
    <n v="106"/>
    <s v="US"/>
    <s v="USD"/>
    <n v="1577772000"/>
    <n v="1579672800"/>
    <x v="0"/>
    <x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x v="0"/>
    <x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x v="1"/>
    <n v="233"/>
    <s v="US"/>
    <s v="USD"/>
    <n v="1548568800"/>
    <n v="1551506400"/>
    <x v="0"/>
    <x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n v="6987"/>
    <x v="1"/>
    <n v="218"/>
    <s v="US"/>
    <s v="USD"/>
    <n v="1514872800"/>
    <n v="1516600800"/>
    <x v="0"/>
    <x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n v="4932"/>
    <x v="0"/>
    <n v="67"/>
    <s v="AU"/>
    <s v="AUD"/>
    <n v="1416031200"/>
    <n v="1420437600"/>
    <x v="0"/>
    <x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n v="8262"/>
    <x v="1"/>
    <n v="76"/>
    <s v="US"/>
    <s v="USD"/>
    <n v="1330927200"/>
    <n v="1332997200"/>
    <x v="0"/>
    <x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n v="1848"/>
    <x v="1"/>
    <n v="43"/>
    <s v="US"/>
    <s v="USD"/>
    <n v="1571115600"/>
    <n v="1574920800"/>
    <x v="0"/>
    <x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n v="1583"/>
    <x v="0"/>
    <n v="19"/>
    <s v="US"/>
    <s v="USD"/>
    <n v="1463461200"/>
    <n v="1464930000"/>
    <x v="0"/>
    <x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n v="88536"/>
    <x v="0"/>
    <n v="2108"/>
    <s v="CH"/>
    <s v="CHF"/>
    <n v="1344920400"/>
    <n v="1345006800"/>
    <x v="0"/>
    <x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n v="12360"/>
    <x v="1"/>
    <n v="221"/>
    <s v="US"/>
    <s v="USD"/>
    <n v="1511848800"/>
    <n v="1512712800"/>
    <x v="0"/>
    <x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n v="71320"/>
    <x v="0"/>
    <n v="679"/>
    <s v="US"/>
    <s v="USD"/>
    <n v="1452319200"/>
    <n v="1452492000"/>
    <x v="0"/>
    <x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n v="134640"/>
    <x v="1"/>
    <n v="2805"/>
    <s v="CA"/>
    <s v="CAD"/>
    <n v="1523854800"/>
    <n v="1524286800"/>
    <x v="0"/>
    <x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n v="7661"/>
    <x v="1"/>
    <n v="68"/>
    <s v="US"/>
    <s v="USD"/>
    <n v="1346043600"/>
    <n v="1346907600"/>
    <x v="0"/>
    <x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n v="2950"/>
    <x v="0"/>
    <n v="36"/>
    <s v="DK"/>
    <s v="DKK"/>
    <n v="1464325200"/>
    <n v="1464498000"/>
    <x v="0"/>
    <x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n v="11721"/>
    <x v="1"/>
    <n v="183"/>
    <s v="CA"/>
    <s v="CAD"/>
    <n v="1511935200"/>
    <n v="1514181600"/>
    <x v="0"/>
    <x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n v="14150"/>
    <x v="1"/>
    <n v="133"/>
    <s v="US"/>
    <s v="USD"/>
    <n v="1392012000"/>
    <n v="1392184800"/>
    <x v="1"/>
    <x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n v="189192"/>
    <x v="1"/>
    <n v="2489"/>
    <s v="IT"/>
    <s v="EUR"/>
    <n v="1556946000"/>
    <n v="1559365200"/>
    <x v="0"/>
    <x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n v="7664"/>
    <x v="1"/>
    <n v="69"/>
    <s v="US"/>
    <s v="USD"/>
    <n v="1548050400"/>
    <n v="1549173600"/>
    <x v="0"/>
    <x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n v="4509"/>
    <x v="0"/>
    <n v="47"/>
    <s v="US"/>
    <s v="USD"/>
    <n v="1353736800"/>
    <n v="1355032800"/>
    <x v="1"/>
    <x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x v="1"/>
    <n v="279"/>
    <s v="GB"/>
    <s v="GBP"/>
    <n v="1532840400"/>
    <n v="1533963600"/>
    <x v="0"/>
    <x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n v="14273"/>
    <x v="1"/>
    <n v="210"/>
    <s v="US"/>
    <s v="USD"/>
    <n v="1488261600"/>
    <n v="1489381200"/>
    <x v="0"/>
    <x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n v="188982"/>
    <x v="1"/>
    <n v="2100"/>
    <s v="US"/>
    <s v="USD"/>
    <n v="1393567200"/>
    <n v="1395032400"/>
    <x v="0"/>
    <x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n v="14640"/>
    <x v="1"/>
    <n v="252"/>
    <s v="US"/>
    <s v="USD"/>
    <n v="1410325200"/>
    <n v="1412485200"/>
    <x v="1"/>
    <x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n v="107516"/>
    <x v="1"/>
    <n v="1280"/>
    <s v="US"/>
    <s v="USD"/>
    <n v="1276923600"/>
    <n v="1279688400"/>
    <x v="0"/>
    <x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n v="13950"/>
    <x v="1"/>
    <n v="157"/>
    <s v="GB"/>
    <s v="GBP"/>
    <n v="1500958800"/>
    <n v="1501995600"/>
    <x v="0"/>
    <x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n v="12797"/>
    <x v="1"/>
    <n v="194"/>
    <s v="US"/>
    <s v="USD"/>
    <n v="1292220000"/>
    <n v="1294639200"/>
    <x v="0"/>
    <x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x v="0"/>
    <x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x v="0"/>
    <x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n v="4929"/>
    <x v="0"/>
    <n v="154"/>
    <s v="US"/>
    <s v="USD"/>
    <n v="1433826000"/>
    <n v="1435122000"/>
    <x v="0"/>
    <x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x v="0"/>
    <x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n v="105817"/>
    <x v="1"/>
    <n v="4233"/>
    <s v="US"/>
    <s v="USD"/>
    <n v="1332738000"/>
    <n v="1335675600"/>
    <x v="0"/>
    <x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x v="1"/>
    <n v="1297"/>
    <s v="DK"/>
    <s v="DKK"/>
    <n v="1445490000"/>
    <n v="1448431200"/>
    <x v="1"/>
    <x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x v="1"/>
    <n v="165"/>
    <s v="DK"/>
    <s v="DKK"/>
    <n v="1297663200"/>
    <n v="1298613600"/>
    <x v="0"/>
    <x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x v="1"/>
    <n v="119"/>
    <s v="US"/>
    <s v="USD"/>
    <n v="1371963600"/>
    <n v="1372482000"/>
    <x v="0"/>
    <x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n v="77355"/>
    <x v="0"/>
    <n v="1758"/>
    <s v="US"/>
    <s v="USD"/>
    <n v="1425103200"/>
    <n v="1425621600"/>
    <x v="0"/>
    <x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n v="6086"/>
    <x v="0"/>
    <n v="94"/>
    <s v="US"/>
    <s v="USD"/>
    <n v="1265349600"/>
    <n v="1266300000"/>
    <x v="0"/>
    <x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n v="150960"/>
    <x v="1"/>
    <n v="1797"/>
    <s v="US"/>
    <s v="USD"/>
    <n v="1301202000"/>
    <n v="1305867600"/>
    <x v="0"/>
    <x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n v="8890"/>
    <x v="1"/>
    <n v="261"/>
    <s v="US"/>
    <s v="USD"/>
    <n v="1538024400"/>
    <n v="1538802000"/>
    <x v="0"/>
    <x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n v="14644"/>
    <x v="1"/>
    <n v="157"/>
    <s v="US"/>
    <s v="USD"/>
    <n v="1395032400"/>
    <n v="1398920400"/>
    <x v="0"/>
    <x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n v="116583"/>
    <x v="1"/>
    <n v="3533"/>
    <s v="US"/>
    <s v="USD"/>
    <n v="1405486800"/>
    <n v="1405659600"/>
    <x v="0"/>
    <x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n v="12991"/>
    <x v="1"/>
    <n v="155"/>
    <s v="US"/>
    <s v="USD"/>
    <n v="1455861600"/>
    <n v="1457244000"/>
    <x v="0"/>
    <x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n v="8447"/>
    <x v="1"/>
    <n v="132"/>
    <s v="IT"/>
    <s v="EUR"/>
    <n v="1529038800"/>
    <n v="1529298000"/>
    <x v="0"/>
    <x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n v="2703"/>
    <x v="0"/>
    <n v="33"/>
    <s v="US"/>
    <s v="USD"/>
    <n v="1535259600"/>
    <n v="1535778000"/>
    <x v="0"/>
    <x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n v="8747"/>
    <x v="3"/>
    <n v="94"/>
    <s v="US"/>
    <s v="USD"/>
    <n v="1327212000"/>
    <n v="1327471200"/>
    <x v="0"/>
    <x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n v="138087"/>
    <x v="1"/>
    <n v="1354"/>
    <s v="GB"/>
    <s v="GBP"/>
    <n v="1526360400"/>
    <n v="1529557200"/>
    <x v="0"/>
    <x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n v="5085"/>
    <x v="1"/>
    <n v="48"/>
    <s v="US"/>
    <s v="USD"/>
    <n v="1532149200"/>
    <n v="1535259600"/>
    <x v="1"/>
    <x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n v="11174"/>
    <x v="1"/>
    <n v="110"/>
    <s v="US"/>
    <s v="USD"/>
    <n v="1515304800"/>
    <n v="1515564000"/>
    <x v="0"/>
    <x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x v="1"/>
    <n v="172"/>
    <s v="US"/>
    <s v="USD"/>
    <n v="1276318800"/>
    <n v="1277096400"/>
    <x v="0"/>
    <x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n v="8917"/>
    <x v="1"/>
    <n v="307"/>
    <s v="US"/>
    <s v="USD"/>
    <n v="1328767200"/>
    <n v="1329026400"/>
    <x v="0"/>
    <x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n v="1"/>
    <x v="0"/>
    <n v="1"/>
    <s v="US"/>
    <s v="USD"/>
    <n v="1321682400"/>
    <n v="1322978400"/>
    <x v="1"/>
    <x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n v="12468"/>
    <x v="1"/>
    <n v="160"/>
    <s v="US"/>
    <s v="USD"/>
    <n v="1335934800"/>
    <n v="1338786000"/>
    <x v="0"/>
    <x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n v="2505"/>
    <x v="0"/>
    <n v="31"/>
    <s v="US"/>
    <s v="USD"/>
    <n v="1310792400"/>
    <n v="1311656400"/>
    <x v="0"/>
    <x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n v="111502"/>
    <x v="1"/>
    <n v="1467"/>
    <s v="CA"/>
    <s v="CAD"/>
    <n v="1308546000"/>
    <n v="1308978000"/>
    <x v="0"/>
    <x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x v="0"/>
    <x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n v="23956"/>
    <x v="1"/>
    <n v="452"/>
    <s v="AU"/>
    <s v="AUD"/>
    <n v="1308373200"/>
    <n v="1311051600"/>
    <x v="0"/>
    <x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n v="8558"/>
    <x v="1"/>
    <n v="158"/>
    <s v="US"/>
    <s v="USD"/>
    <n v="1335243600"/>
    <n v="1336712400"/>
    <x v="0"/>
    <x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x v="1"/>
    <n v="225"/>
    <s v="CH"/>
    <s v="CHF"/>
    <n v="1328421600"/>
    <n v="1330408800"/>
    <x v="1"/>
    <x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x v="0"/>
    <n v="35"/>
    <s v="US"/>
    <s v="USD"/>
    <n v="1524286800"/>
    <n v="1524891600"/>
    <x v="1"/>
    <x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n v="2594"/>
    <x v="0"/>
    <n v="63"/>
    <s v="US"/>
    <s v="USD"/>
    <n v="1362117600"/>
    <n v="1363669200"/>
    <x v="0"/>
    <x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n v="5033"/>
    <x v="1"/>
    <n v="65"/>
    <s v="US"/>
    <s v="USD"/>
    <n v="1550556000"/>
    <n v="1551420000"/>
    <x v="0"/>
    <x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n v="9317"/>
    <x v="1"/>
    <n v="163"/>
    <s v="US"/>
    <s v="USD"/>
    <n v="1269147600"/>
    <n v="1269838800"/>
    <x v="0"/>
    <x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n v="6560"/>
    <x v="1"/>
    <n v="85"/>
    <s v="US"/>
    <s v="USD"/>
    <n v="1312174800"/>
    <n v="1312520400"/>
    <x v="0"/>
    <x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n v="5415"/>
    <x v="1"/>
    <n v="217"/>
    <s v="US"/>
    <s v="USD"/>
    <n v="1434517200"/>
    <n v="1436504400"/>
    <x v="0"/>
    <x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n v="14577"/>
    <x v="1"/>
    <n v="150"/>
    <s v="US"/>
    <s v="USD"/>
    <n v="1471582800"/>
    <n v="1472014800"/>
    <x v="0"/>
    <x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x v="0"/>
    <x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n v="79045"/>
    <x v="3"/>
    <n v="898"/>
    <s v="US"/>
    <s v="USD"/>
    <n v="1304830800"/>
    <n v="1304917200"/>
    <x v="0"/>
    <x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x v="0"/>
    <x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n v="12939"/>
    <x v="1"/>
    <n v="126"/>
    <s v="US"/>
    <s v="USD"/>
    <n v="1381554000"/>
    <n v="1382504400"/>
    <x v="0"/>
    <x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n v="38376"/>
    <x v="0"/>
    <n v="526"/>
    <s v="US"/>
    <s v="USD"/>
    <n v="1277096400"/>
    <n v="1278306000"/>
    <x v="0"/>
    <x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n v="6920"/>
    <x v="0"/>
    <n v="121"/>
    <s v="US"/>
    <s v="USD"/>
    <n v="1440392400"/>
    <n v="1442552400"/>
    <x v="0"/>
    <x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n v="194912"/>
    <x v="1"/>
    <n v="2320"/>
    <s v="US"/>
    <s v="USD"/>
    <n v="1509512400"/>
    <n v="1511071200"/>
    <x v="0"/>
    <x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n v="7992"/>
    <x v="1"/>
    <n v="81"/>
    <s v="AU"/>
    <s v="AUD"/>
    <n v="1535950800"/>
    <n v="1536382800"/>
    <x v="0"/>
    <x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x v="1"/>
    <n v="1887"/>
    <s v="US"/>
    <s v="USD"/>
    <n v="1389160800"/>
    <n v="1389592800"/>
    <x v="0"/>
    <x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n v="139468"/>
    <x v="1"/>
    <n v="4358"/>
    <s v="US"/>
    <s v="USD"/>
    <n v="1271998800"/>
    <n v="1275282000"/>
    <x v="0"/>
    <x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n v="5465"/>
    <x v="0"/>
    <n v="67"/>
    <s v="US"/>
    <s v="USD"/>
    <n v="1294898400"/>
    <n v="1294984800"/>
    <x v="0"/>
    <x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n v="2111"/>
    <x v="0"/>
    <n v="57"/>
    <s v="CA"/>
    <s v="CAD"/>
    <n v="1559970000"/>
    <n v="1562043600"/>
    <x v="0"/>
    <x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x v="0"/>
    <n v="1229"/>
    <s v="US"/>
    <s v="USD"/>
    <n v="1469509200"/>
    <n v="1469595600"/>
    <x v="0"/>
    <x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n v="1012"/>
    <x v="0"/>
    <n v="12"/>
    <s v="IT"/>
    <s v="EUR"/>
    <n v="1579068000"/>
    <n v="1581141600"/>
    <x v="0"/>
    <x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n v="5438"/>
    <x v="1"/>
    <n v="53"/>
    <s v="US"/>
    <s v="USD"/>
    <n v="1487743200"/>
    <n v="1488520800"/>
    <x v="0"/>
    <x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x v="1"/>
    <n v="2414"/>
    <s v="US"/>
    <s v="USD"/>
    <n v="1563685200"/>
    <n v="1563858000"/>
    <x v="0"/>
    <x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n v="31665"/>
    <x v="0"/>
    <n v="452"/>
    <s v="US"/>
    <s v="USD"/>
    <n v="1436418000"/>
    <n v="1438923600"/>
    <x v="0"/>
    <x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n v="2960"/>
    <x v="1"/>
    <n v="80"/>
    <s v="US"/>
    <s v="USD"/>
    <n v="1421820000"/>
    <n v="1422165600"/>
    <x v="0"/>
    <x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n v="8089"/>
    <x v="1"/>
    <n v="193"/>
    <s v="US"/>
    <s v="USD"/>
    <n v="1274763600"/>
    <n v="1277874000"/>
    <x v="0"/>
    <x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n v="109374"/>
    <x v="0"/>
    <n v="1886"/>
    <s v="US"/>
    <s v="USD"/>
    <n v="1399179600"/>
    <n v="1399352400"/>
    <x v="0"/>
    <x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n v="2129"/>
    <x v="1"/>
    <n v="52"/>
    <s v="US"/>
    <s v="USD"/>
    <n v="1275800400"/>
    <n v="1279083600"/>
    <x v="0"/>
    <x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n v="127745"/>
    <x v="0"/>
    <n v="1825"/>
    <s v="US"/>
    <s v="USD"/>
    <n v="1282798800"/>
    <n v="1284354000"/>
    <x v="0"/>
    <x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n v="2289"/>
    <x v="0"/>
    <n v="31"/>
    <s v="US"/>
    <s v="USD"/>
    <n v="1437109200"/>
    <n v="1441170000"/>
    <x v="0"/>
    <x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n v="12174"/>
    <x v="1"/>
    <n v="290"/>
    <s v="US"/>
    <s v="USD"/>
    <n v="1491886800"/>
    <n v="1493528400"/>
    <x v="0"/>
    <x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n v="9508"/>
    <x v="1"/>
    <n v="122"/>
    <s v="US"/>
    <s v="USD"/>
    <n v="1394600400"/>
    <n v="1395205200"/>
    <x v="0"/>
    <x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x v="1"/>
    <n v="1470"/>
    <s v="US"/>
    <s v="USD"/>
    <n v="1561352400"/>
    <n v="1561438800"/>
    <x v="0"/>
    <x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x v="0"/>
    <x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n v="13835"/>
    <x v="1"/>
    <n v="182"/>
    <s v="US"/>
    <s v="USD"/>
    <n v="1274418000"/>
    <n v="1277960400"/>
    <x v="0"/>
    <x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n v="10770"/>
    <x v="1"/>
    <n v="199"/>
    <s v="IT"/>
    <s v="EUR"/>
    <n v="1434344400"/>
    <n v="1434690000"/>
    <x v="0"/>
    <x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n v="3208"/>
    <x v="1"/>
    <n v="56"/>
    <s v="GB"/>
    <s v="GBP"/>
    <n v="1373518800"/>
    <n v="1376110800"/>
    <x v="0"/>
    <x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n v="11108"/>
    <x v="0"/>
    <n v="107"/>
    <s v="US"/>
    <s v="USD"/>
    <n v="1517637600"/>
    <n v="1518415200"/>
    <x v="0"/>
    <x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n v="153338"/>
    <x v="1"/>
    <n v="1460"/>
    <s v="AU"/>
    <s v="AUD"/>
    <n v="1310619600"/>
    <n v="1310878800"/>
    <x v="0"/>
    <x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n v="2437"/>
    <x v="0"/>
    <n v="27"/>
    <s v="US"/>
    <s v="USD"/>
    <n v="1556427600"/>
    <n v="1556600400"/>
    <x v="0"/>
    <x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n v="93991"/>
    <x v="0"/>
    <n v="1221"/>
    <s v="US"/>
    <s v="USD"/>
    <n v="1576476000"/>
    <n v="1576994400"/>
    <x v="0"/>
    <x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n v="12620"/>
    <x v="1"/>
    <n v="123"/>
    <s v="CH"/>
    <s v="CHF"/>
    <n v="1381122000"/>
    <n v="1382677200"/>
    <x v="0"/>
    <x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n v="2"/>
    <x v="0"/>
    <n v="1"/>
    <s v="US"/>
    <s v="USD"/>
    <n v="1411102800"/>
    <n v="1411189200"/>
    <x v="0"/>
    <x v="1"/>
    <s v="technology/web"/>
    <n v="0.02"/>
    <n v="2"/>
    <x v="2"/>
    <s v="web"/>
    <x v="806"/>
    <d v="2014-09-20T05:00:00"/>
  </r>
  <r>
    <n v="901"/>
    <s v="Hogan Group"/>
    <s v="Versatile bottom-line definition"/>
    <x v="36"/>
    <n v="8746"/>
    <x v="1"/>
    <n v="159"/>
    <s v="US"/>
    <s v="USD"/>
    <n v="1531803600"/>
    <n v="1534654800"/>
    <x v="0"/>
    <x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n v="3534"/>
    <x v="1"/>
    <n v="110"/>
    <s v="US"/>
    <s v="USD"/>
    <n v="1454133600"/>
    <n v="1457762400"/>
    <x v="0"/>
    <x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n v="709"/>
    <x v="2"/>
    <n v="14"/>
    <s v="US"/>
    <s v="USD"/>
    <n v="1336194000"/>
    <n v="1337490000"/>
    <x v="0"/>
    <x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n v="795"/>
    <x v="0"/>
    <n v="16"/>
    <s v="US"/>
    <s v="USD"/>
    <n v="1349326800"/>
    <n v="1349672400"/>
    <x v="0"/>
    <x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n v="12955"/>
    <x v="1"/>
    <n v="236"/>
    <s v="US"/>
    <s v="USD"/>
    <n v="1379566800"/>
    <n v="1379826000"/>
    <x v="0"/>
    <x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n v="8964"/>
    <x v="1"/>
    <n v="191"/>
    <s v="US"/>
    <s v="USD"/>
    <n v="1494651600"/>
    <n v="1497762000"/>
    <x v="1"/>
    <x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x v="0"/>
    <n v="41"/>
    <s v="US"/>
    <s v="USD"/>
    <n v="1303880400"/>
    <n v="1304485200"/>
    <x v="0"/>
    <x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n v="121950"/>
    <x v="1"/>
    <n v="3934"/>
    <s v="US"/>
    <s v="USD"/>
    <n v="1335934800"/>
    <n v="1336885200"/>
    <x v="0"/>
    <x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x v="1"/>
    <n v="80"/>
    <s v="CA"/>
    <s v="CAD"/>
    <n v="1528088400"/>
    <n v="1530421200"/>
    <x v="0"/>
    <x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n v="30215"/>
    <x v="3"/>
    <n v="296"/>
    <s v="US"/>
    <s v="USD"/>
    <n v="1421906400"/>
    <n v="1421992800"/>
    <x v="0"/>
    <x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n v="11539"/>
    <x v="1"/>
    <n v="462"/>
    <s v="US"/>
    <s v="USD"/>
    <n v="1568005200"/>
    <n v="1568178000"/>
    <x v="1"/>
    <x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n v="14310"/>
    <x v="1"/>
    <n v="179"/>
    <s v="US"/>
    <s v="USD"/>
    <n v="1346821200"/>
    <n v="1347944400"/>
    <x v="1"/>
    <x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n v="35536"/>
    <x v="0"/>
    <n v="523"/>
    <s v="AU"/>
    <s v="AUD"/>
    <n v="1557637200"/>
    <n v="1558760400"/>
    <x v="0"/>
    <x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x v="0"/>
    <n v="141"/>
    <s v="GB"/>
    <s v="GBP"/>
    <n v="1375592400"/>
    <n v="1376629200"/>
    <x v="0"/>
    <x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n v="195936"/>
    <x v="1"/>
    <n v="1866"/>
    <s v="GB"/>
    <s v="GBP"/>
    <n v="1503982800"/>
    <n v="1504760400"/>
    <x v="0"/>
    <x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n v="1343"/>
    <x v="0"/>
    <n v="52"/>
    <s v="US"/>
    <s v="USD"/>
    <n v="1418882400"/>
    <n v="1419660000"/>
    <x v="0"/>
    <x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n v="2097"/>
    <x v="2"/>
    <n v="27"/>
    <s v="GB"/>
    <s v="GBP"/>
    <n v="1309237200"/>
    <n v="1311310800"/>
    <x v="0"/>
    <x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n v="9021"/>
    <x v="1"/>
    <n v="156"/>
    <s v="CH"/>
    <s v="CHF"/>
    <n v="1343365200"/>
    <n v="1344315600"/>
    <x v="0"/>
    <x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x v="428"/>
    <n v="20915"/>
    <x v="0"/>
    <n v="225"/>
    <s v="AU"/>
    <s v="AUD"/>
    <n v="1507957200"/>
    <n v="1510725600"/>
    <x v="0"/>
    <x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n v="9676"/>
    <x v="1"/>
    <n v="255"/>
    <s v="US"/>
    <s v="USD"/>
    <n v="1549519200"/>
    <n v="1551247200"/>
    <x v="1"/>
    <x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n v="1210"/>
    <x v="0"/>
    <n v="38"/>
    <s v="US"/>
    <s v="USD"/>
    <n v="1329026400"/>
    <n v="1330236000"/>
    <x v="0"/>
    <x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n v="90440"/>
    <x v="1"/>
    <n v="2261"/>
    <s v="US"/>
    <s v="USD"/>
    <n v="1544335200"/>
    <n v="1545112800"/>
    <x v="0"/>
    <x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n v="4044"/>
    <x v="1"/>
    <n v="40"/>
    <s v="US"/>
    <s v="USD"/>
    <n v="1279083600"/>
    <n v="1279170000"/>
    <x v="0"/>
    <x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n v="192292"/>
    <x v="1"/>
    <n v="2289"/>
    <s v="IT"/>
    <s v="EUR"/>
    <n v="1572498000"/>
    <n v="1573452000"/>
    <x v="0"/>
    <x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x v="0"/>
    <x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n v="1577"/>
    <x v="0"/>
    <n v="15"/>
    <s v="US"/>
    <s v="USD"/>
    <n v="1463029200"/>
    <n v="1463374800"/>
    <x v="0"/>
    <x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n v="3301"/>
    <x v="0"/>
    <n v="37"/>
    <s v="US"/>
    <s v="USD"/>
    <n v="1342069200"/>
    <n v="1344574800"/>
    <x v="0"/>
    <x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n v="196386"/>
    <x v="1"/>
    <n v="3777"/>
    <s v="IT"/>
    <s v="EUR"/>
    <n v="1388296800"/>
    <n v="1389074400"/>
    <x v="0"/>
    <x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n v="11952"/>
    <x v="1"/>
    <n v="184"/>
    <s v="GB"/>
    <s v="GBP"/>
    <n v="1493787600"/>
    <n v="1494997200"/>
    <x v="0"/>
    <x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n v="3930"/>
    <x v="1"/>
    <n v="85"/>
    <s v="US"/>
    <s v="USD"/>
    <n v="1424844000"/>
    <n v="1425448800"/>
    <x v="0"/>
    <x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n v="5729"/>
    <x v="0"/>
    <n v="112"/>
    <s v="US"/>
    <s v="USD"/>
    <n v="1403931600"/>
    <n v="1404104400"/>
    <x v="0"/>
    <x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n v="4883"/>
    <x v="1"/>
    <n v="144"/>
    <s v="US"/>
    <s v="USD"/>
    <n v="1394514000"/>
    <n v="1394773200"/>
    <x v="0"/>
    <x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n v="175015"/>
    <x v="1"/>
    <n v="1902"/>
    <s v="US"/>
    <s v="USD"/>
    <n v="1365397200"/>
    <n v="1366520400"/>
    <x v="0"/>
    <x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n v="11280"/>
    <x v="1"/>
    <n v="105"/>
    <s v="US"/>
    <s v="USD"/>
    <n v="1456120800"/>
    <n v="1456639200"/>
    <x v="0"/>
    <x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x v="0"/>
    <x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n v="1690"/>
    <x v="0"/>
    <n v="21"/>
    <s v="US"/>
    <s v="USD"/>
    <n v="1563771600"/>
    <n v="1564030800"/>
    <x v="1"/>
    <x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n v="84891"/>
    <x v="3"/>
    <n v="976"/>
    <s v="US"/>
    <s v="USD"/>
    <n v="1448517600"/>
    <n v="1449295200"/>
    <x v="0"/>
    <x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n v="10093"/>
    <x v="1"/>
    <n v="96"/>
    <s v="US"/>
    <s v="USD"/>
    <n v="1528779600"/>
    <n v="1531890000"/>
    <x v="0"/>
    <x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x v="0"/>
    <x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n v="6161"/>
    <x v="2"/>
    <n v="66"/>
    <s v="CA"/>
    <s v="CAD"/>
    <n v="1354341600"/>
    <n v="1356242400"/>
    <x v="0"/>
    <x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n v="5615"/>
    <x v="0"/>
    <n v="78"/>
    <s v="US"/>
    <s v="USD"/>
    <n v="1294552800"/>
    <n v="1297576800"/>
    <x v="1"/>
    <x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n v="6205"/>
    <x v="0"/>
    <n v="67"/>
    <s v="AU"/>
    <s v="AUD"/>
    <n v="1295935200"/>
    <n v="1296194400"/>
    <x v="0"/>
    <x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x v="0"/>
    <x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n v="8142"/>
    <x v="0"/>
    <n v="263"/>
    <s v="AU"/>
    <s v="AUD"/>
    <n v="1486706400"/>
    <n v="1488348000"/>
    <x v="0"/>
    <x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x v="1"/>
    <x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x v="0"/>
    <n v="181"/>
    <s v="US"/>
    <s v="USD"/>
    <n v="1308200400"/>
    <n v="1308373200"/>
    <x v="0"/>
    <x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n v="961"/>
    <x v="0"/>
    <n v="13"/>
    <s v="US"/>
    <s v="USD"/>
    <n v="1411707600"/>
    <n v="1412312400"/>
    <x v="0"/>
    <x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n v="5918"/>
    <x v="3"/>
    <n v="160"/>
    <s v="US"/>
    <s v="USD"/>
    <n v="1418364000"/>
    <n v="1419228000"/>
    <x v="1"/>
    <x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n v="9520"/>
    <x v="1"/>
    <n v="203"/>
    <s v="US"/>
    <s v="USD"/>
    <n v="1429333200"/>
    <n v="1430974800"/>
    <x v="0"/>
    <x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n v="5"/>
    <x v="0"/>
    <n v="1"/>
    <s v="US"/>
    <s v="USD"/>
    <n v="1555390800"/>
    <n v="1555822800"/>
    <x v="0"/>
    <x v="1"/>
    <s v="theater/plays"/>
    <n v="0.05"/>
    <n v="5"/>
    <x v="3"/>
    <s v="plays"/>
    <x v="843"/>
    <d v="2019-04-21T05:00:00"/>
  </r>
  <r>
    <n v="951"/>
    <s v="Peterson Ltd"/>
    <s v="Re-engineered 24hour matrix"/>
    <x v="435"/>
    <n v="159056"/>
    <x v="1"/>
    <n v="1559"/>
    <s v="US"/>
    <s v="USD"/>
    <n v="1482732000"/>
    <n v="1482818400"/>
    <x v="0"/>
    <x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n v="101987"/>
    <x v="3"/>
    <n v="2266"/>
    <s v="US"/>
    <s v="USD"/>
    <n v="1470718800"/>
    <n v="1471928400"/>
    <x v="0"/>
    <x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n v="1980"/>
    <x v="0"/>
    <n v="21"/>
    <s v="US"/>
    <s v="USD"/>
    <n v="1450591200"/>
    <n v="1453701600"/>
    <x v="0"/>
    <x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x v="0"/>
    <x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n v="7763"/>
    <x v="1"/>
    <n v="80"/>
    <s v="US"/>
    <s v="USD"/>
    <n v="1353823200"/>
    <n v="1353996000"/>
    <x v="0"/>
    <x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n v="35698"/>
    <x v="0"/>
    <n v="830"/>
    <s v="US"/>
    <s v="USD"/>
    <n v="1450764000"/>
    <n v="1451109600"/>
    <x v="0"/>
    <x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x v="1"/>
    <n v="131"/>
    <s v="US"/>
    <s v="USD"/>
    <n v="1329372000"/>
    <n v="1329631200"/>
    <x v="0"/>
    <x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n v="8081"/>
    <x v="1"/>
    <n v="112"/>
    <s v="US"/>
    <s v="USD"/>
    <n v="1277096400"/>
    <n v="1278997200"/>
    <x v="0"/>
    <x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n v="6631"/>
    <x v="0"/>
    <n v="130"/>
    <s v="US"/>
    <s v="USD"/>
    <n v="1277701200"/>
    <n v="1280120400"/>
    <x v="0"/>
    <x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n v="4678"/>
    <x v="0"/>
    <n v="55"/>
    <s v="US"/>
    <s v="USD"/>
    <n v="1454911200"/>
    <n v="1458104400"/>
    <x v="0"/>
    <x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n v="6800"/>
    <x v="1"/>
    <n v="155"/>
    <s v="US"/>
    <s v="USD"/>
    <n v="1297922400"/>
    <n v="1298268000"/>
    <x v="0"/>
    <x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x v="1"/>
    <n v="266"/>
    <s v="US"/>
    <s v="USD"/>
    <n v="1384408800"/>
    <n v="1386223200"/>
    <x v="0"/>
    <x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n v="4997"/>
    <x v="0"/>
    <n v="114"/>
    <s v="IT"/>
    <s v="EUR"/>
    <n v="1299304800"/>
    <n v="1299823200"/>
    <x v="0"/>
    <x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x v="1"/>
    <n v="155"/>
    <s v="US"/>
    <s v="USD"/>
    <n v="1431320400"/>
    <n v="1431752400"/>
    <x v="0"/>
    <x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n v="8501"/>
    <x v="1"/>
    <n v="207"/>
    <s v="GB"/>
    <s v="GBP"/>
    <n v="1264399200"/>
    <n v="1267855200"/>
    <x v="0"/>
    <x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n v="13468"/>
    <x v="1"/>
    <n v="245"/>
    <s v="US"/>
    <s v="USD"/>
    <n v="1497502800"/>
    <n v="1497675600"/>
    <x v="0"/>
    <x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n v="121138"/>
    <x v="1"/>
    <n v="1573"/>
    <s v="US"/>
    <s v="USD"/>
    <n v="1333688400"/>
    <n v="1336885200"/>
    <x v="0"/>
    <x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x v="0"/>
    <x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n v="8550"/>
    <x v="1"/>
    <n v="93"/>
    <s v="US"/>
    <s v="USD"/>
    <n v="1576994400"/>
    <n v="1577599200"/>
    <x v="0"/>
    <x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n v="57659"/>
    <x v="0"/>
    <n v="594"/>
    <s v="US"/>
    <s v="USD"/>
    <n v="1304917200"/>
    <n v="1305003600"/>
    <x v="0"/>
    <x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n v="1414"/>
    <x v="0"/>
    <n v="24"/>
    <s v="US"/>
    <s v="USD"/>
    <n v="1381208400"/>
    <n v="1381726800"/>
    <x v="0"/>
    <x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x v="0"/>
    <x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n v="26176"/>
    <x v="0"/>
    <n v="252"/>
    <s v="US"/>
    <s v="USD"/>
    <n v="1291960800"/>
    <n v="1292133600"/>
    <x v="0"/>
    <x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n v="2991"/>
    <x v="1"/>
    <n v="32"/>
    <s v="US"/>
    <s v="USD"/>
    <n v="1368853200"/>
    <n v="1368939600"/>
    <x v="0"/>
    <x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n v="8366"/>
    <x v="1"/>
    <n v="135"/>
    <s v="US"/>
    <s v="USD"/>
    <n v="1448776800"/>
    <n v="1452146400"/>
    <x v="0"/>
    <x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x v="0"/>
    <x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n v="5177"/>
    <x v="0"/>
    <n v="67"/>
    <s v="US"/>
    <s v="USD"/>
    <n v="1517983200"/>
    <n v="1520748000"/>
    <x v="0"/>
    <x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x v="1"/>
    <n v="92"/>
    <s v="US"/>
    <s v="USD"/>
    <n v="1478930400"/>
    <n v="1480831200"/>
    <x v="0"/>
    <x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x v="1"/>
    <n v="1015"/>
    <s v="GB"/>
    <s v="GBP"/>
    <n v="1426395600"/>
    <n v="1426914000"/>
    <x v="0"/>
    <x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n v="78630"/>
    <x v="0"/>
    <n v="742"/>
    <s v="US"/>
    <s v="USD"/>
    <n v="1446181200"/>
    <n v="1446616800"/>
    <x v="1"/>
    <x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n v="11941"/>
    <x v="1"/>
    <n v="323"/>
    <s v="US"/>
    <s v="USD"/>
    <n v="1514181600"/>
    <n v="1517032800"/>
    <x v="0"/>
    <x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n v="6115"/>
    <x v="0"/>
    <n v="75"/>
    <s v="US"/>
    <s v="USD"/>
    <n v="1311051600"/>
    <n v="1311224400"/>
    <x v="0"/>
    <x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n v="188404"/>
    <x v="1"/>
    <n v="2326"/>
    <s v="US"/>
    <s v="USD"/>
    <n v="1564894800"/>
    <n v="1566190800"/>
    <x v="0"/>
    <x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n v="9910"/>
    <x v="1"/>
    <n v="381"/>
    <s v="US"/>
    <s v="USD"/>
    <n v="1567918800"/>
    <n v="1570165200"/>
    <x v="0"/>
    <x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n v="114523"/>
    <x v="0"/>
    <n v="4405"/>
    <s v="US"/>
    <s v="USD"/>
    <n v="1386309600"/>
    <n v="1388556000"/>
    <x v="0"/>
    <x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x v="0"/>
    <x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n v="13441"/>
    <x v="1"/>
    <n v="480"/>
    <s v="US"/>
    <s v="USD"/>
    <n v="1493269200"/>
    <n v="1494478800"/>
    <x v="0"/>
    <x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x v="0"/>
    <n v="64"/>
    <s v="US"/>
    <s v="USD"/>
    <n v="1478930400"/>
    <n v="1480744800"/>
    <x v="0"/>
    <x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n v="11990"/>
    <x v="1"/>
    <n v="226"/>
    <s v="US"/>
    <s v="USD"/>
    <n v="1555390800"/>
    <n v="1555822800"/>
    <x v="0"/>
    <x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n v="6839"/>
    <x v="0"/>
    <n v="64"/>
    <s v="US"/>
    <s v="USD"/>
    <n v="1456984800"/>
    <n v="1458882000"/>
    <x v="0"/>
    <x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n v="11091"/>
    <x v="1"/>
    <n v="241"/>
    <s v="US"/>
    <s v="USD"/>
    <n v="1411621200"/>
    <n v="1411966800"/>
    <x v="0"/>
    <x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n v="13223"/>
    <x v="1"/>
    <n v="132"/>
    <s v="US"/>
    <s v="USD"/>
    <n v="1525669200"/>
    <n v="1526878800"/>
    <x v="0"/>
    <x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n v="7608"/>
    <x v="3"/>
    <n v="75"/>
    <s v="IT"/>
    <s v="EUR"/>
    <n v="1450936800"/>
    <n v="1452405600"/>
    <x v="0"/>
    <x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n v="74073"/>
    <x v="0"/>
    <n v="842"/>
    <s v="US"/>
    <s v="USD"/>
    <n v="1413522000"/>
    <n v="1414040400"/>
    <x v="0"/>
    <x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n v="153216"/>
    <x v="1"/>
    <n v="2043"/>
    <s v="US"/>
    <s v="USD"/>
    <n v="1541307600"/>
    <n v="1543816800"/>
    <x v="0"/>
    <x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n v="4814"/>
    <x v="0"/>
    <n v="112"/>
    <s v="US"/>
    <s v="USD"/>
    <n v="1357106400"/>
    <n v="1359698400"/>
    <x v="0"/>
    <x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n v="4603"/>
    <x v="3"/>
    <n v="139"/>
    <s v="IT"/>
    <s v="EUR"/>
    <n v="1390197600"/>
    <n v="1390629600"/>
    <x v="0"/>
    <x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x v="0"/>
    <n v="374"/>
    <s v="US"/>
    <s v="USD"/>
    <n v="1265868000"/>
    <n v="1267077600"/>
    <x v="0"/>
    <x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n v="62819"/>
    <x v="3"/>
    <n v="1122"/>
    <s v="US"/>
    <s v="USD"/>
    <n v="1467176400"/>
    <n v="1467781200"/>
    <x v="0"/>
    <x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D4554-6EAC-4742-8C94-B03F84EA1C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88A87-02BD-47A2-864D-6D9C319C12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7C907-A67C-47A2-9B17-F62F9B4DB14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0799A-8CF4-4979-817D-709BE132B95E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F15" firstHeaderRow="1" firstDataRow="2" firstDataCol="1"/>
  <pivotFields count="21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numFmtId="9" showAll="0"/>
    <pivotField showAll="0"/>
    <pivotField showAll="0"/>
    <pivotField showAll="0"/>
    <pivotField numFmtId="14" showAll="0"/>
    <pivotField numFmtId="14" showAll="0"/>
    <pivotField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573B3-0411-41D0-B621-7DCFF08DDB1B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7" firstHeaderRow="1" firstDataRow="2" firstDataCol="1"/>
  <pivotFields count="21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9" showAll="0"/>
    <pivotField showAll="0"/>
    <pivotField showAll="0"/>
    <pivotField showAll="0"/>
    <pivotField numFmtId="14" showAll="0"/>
    <pivotField numFmtId="14" showAll="0"/>
    <pivotField showAll="0" defaultSubtotal="0"/>
  </pivotFields>
  <rowFields count="1">
    <field x="12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D053-0236-436D-8C85-5F6CF482BB1A}">
  <sheetPr codeName="Sheet1"/>
  <dimension ref="A1:F14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2068</v>
      </c>
      <c r="B3" s="5" t="s">
        <v>2070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6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6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6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6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6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6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6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6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6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A8AE-6A21-4123-95E3-7529E40DEDD7}">
  <sheetPr codeName="Sheet2"/>
  <dimension ref="A1:F30"/>
  <sheetViews>
    <sheetView workbookViewId="0">
      <selection activeCell="E3" sqref="E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>
        <v>2069</v>
      </c>
    </row>
    <row r="2" spans="1:6" x14ac:dyDescent="0.25">
      <c r="A2" s="5" t="s">
        <v>6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6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6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6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6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6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6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6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6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6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6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6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6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6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6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6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6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6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6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6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6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6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6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6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6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651F-A923-4C0C-83B2-F903B81D73D1}">
  <sheetPr codeName="Sheet3"/>
  <dimension ref="A1:F18"/>
  <sheetViews>
    <sheetView workbookViewId="0">
      <selection activeCell="J19" sqref="J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>
        <v>2069</v>
      </c>
    </row>
    <row r="2" spans="1:6" x14ac:dyDescent="0.25">
      <c r="A2" s="5" t="s">
        <v>2085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8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8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8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8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8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8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8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8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8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8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8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8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604C-AB95-470A-AA69-885BB35C8373}">
  <sheetPr codeName="Sheet6"/>
  <dimension ref="A2:H15"/>
  <sheetViews>
    <sheetView workbookViewId="0">
      <selection activeCell="G18" sqref="G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9.875" bestFit="1" customWidth="1"/>
    <col min="8" max="8" width="16.125" bestFit="1" customWidth="1"/>
    <col min="9" max="447" width="15.25" bestFit="1" customWidth="1"/>
    <col min="448" max="448" width="11" bestFit="1" customWidth="1"/>
  </cols>
  <sheetData>
    <row r="2" spans="1:8" x14ac:dyDescent="0.25">
      <c r="A2" t="s">
        <v>2116</v>
      </c>
    </row>
    <row r="3" spans="1:8" x14ac:dyDescent="0.25">
      <c r="A3" s="5" t="s">
        <v>2068</v>
      </c>
      <c r="B3" s="5" t="s">
        <v>2070</v>
      </c>
    </row>
    <row r="4" spans="1:8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s="10" t="s">
        <v>2091</v>
      </c>
      <c r="H4" s="10" t="s">
        <v>2092</v>
      </c>
    </row>
    <row r="5" spans="1:8" x14ac:dyDescent="0.25">
      <c r="A5" s="6" t="s">
        <v>2114</v>
      </c>
      <c r="B5" s="9">
        <v>42</v>
      </c>
      <c r="C5" s="9">
        <v>261</v>
      </c>
      <c r="D5" s="9">
        <v>11</v>
      </c>
      <c r="E5" s="9">
        <v>418</v>
      </c>
      <c r="F5" s="9">
        <v>732</v>
      </c>
      <c r="G5" s="11">
        <f>E5/F5</f>
        <v>0.57103825136612019</v>
      </c>
      <c r="H5" s="11">
        <f>C5/F5</f>
        <v>0.35655737704918034</v>
      </c>
    </row>
    <row r="6" spans="1:8" x14ac:dyDescent="0.25">
      <c r="A6" s="6" t="s">
        <v>2115</v>
      </c>
      <c r="B6" s="9">
        <v>15</v>
      </c>
      <c r="C6" s="9">
        <v>103</v>
      </c>
      <c r="D6" s="9">
        <v>3</v>
      </c>
      <c r="E6" s="9">
        <v>147</v>
      </c>
      <c r="F6" s="9">
        <v>268</v>
      </c>
      <c r="G6" s="11">
        <f>E6/F6</f>
        <v>0.54850746268656714</v>
      </c>
      <c r="H6" s="11">
        <f>C6/F6</f>
        <v>0.38432835820895522</v>
      </c>
    </row>
    <row r="7" spans="1:8" x14ac:dyDescent="0.25">
      <c r="A7" s="6" t="s">
        <v>2067</v>
      </c>
      <c r="B7" s="9">
        <v>57</v>
      </c>
      <c r="C7" s="9">
        <v>364</v>
      </c>
      <c r="D7" s="9">
        <v>14</v>
      </c>
      <c r="E7" s="9">
        <v>565</v>
      </c>
      <c r="F7" s="9">
        <v>1000</v>
      </c>
    </row>
    <row r="10" spans="1:8" x14ac:dyDescent="0.25">
      <c r="A10" t="s">
        <v>2117</v>
      </c>
    </row>
    <row r="11" spans="1:8" x14ac:dyDescent="0.25">
      <c r="A11" s="5" t="s">
        <v>2068</v>
      </c>
      <c r="B11" s="5" t="s">
        <v>2070</v>
      </c>
    </row>
    <row r="12" spans="1:8" x14ac:dyDescent="0.25">
      <c r="A12" s="5" t="s">
        <v>2066</v>
      </c>
      <c r="B12" t="s">
        <v>74</v>
      </c>
      <c r="C12" t="s">
        <v>14</v>
      </c>
      <c r="D12" t="s">
        <v>47</v>
      </c>
      <c r="E12" t="s">
        <v>20</v>
      </c>
      <c r="F12" t="s">
        <v>2067</v>
      </c>
      <c r="G12" s="10" t="s">
        <v>2091</v>
      </c>
      <c r="H12" s="10" t="s">
        <v>2092</v>
      </c>
    </row>
    <row r="13" spans="1:8" x14ac:dyDescent="0.25">
      <c r="A13" s="6" t="s">
        <v>2114</v>
      </c>
      <c r="B13" s="9">
        <v>53</v>
      </c>
      <c r="C13" s="9">
        <v>347</v>
      </c>
      <c r="D13" s="9">
        <v>14</v>
      </c>
      <c r="E13" s="9">
        <v>537</v>
      </c>
      <c r="F13" s="9">
        <v>951</v>
      </c>
      <c r="G13" s="11">
        <f>E13/F13</f>
        <v>0.56466876971608837</v>
      </c>
      <c r="H13" s="11">
        <f>C13/F13</f>
        <v>0.36487907465825448</v>
      </c>
    </row>
    <row r="14" spans="1:8" x14ac:dyDescent="0.25">
      <c r="A14" s="6" t="s">
        <v>2115</v>
      </c>
      <c r="B14" s="9">
        <v>4</v>
      </c>
      <c r="C14" s="9">
        <v>17</v>
      </c>
      <c r="D14" s="9"/>
      <c r="E14" s="9">
        <v>28</v>
      </c>
      <c r="F14" s="9">
        <v>49</v>
      </c>
      <c r="G14" s="11">
        <f>E14/F14</f>
        <v>0.5714285714285714</v>
      </c>
      <c r="H14" s="11">
        <f>C14/F14</f>
        <v>0.34693877551020408</v>
      </c>
    </row>
    <row r="15" spans="1:8" x14ac:dyDescent="0.25">
      <c r="A15" s="6" t="s">
        <v>2067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49E8-DE90-4AEB-863F-E4BE0B929790}">
  <sheetPr codeName="Sheet5"/>
  <dimension ref="A1:H14"/>
  <sheetViews>
    <sheetView zoomScale="80" zoomScaleNormal="80" workbookViewId="0">
      <selection activeCell="B14" sqref="B14:E14"/>
    </sheetView>
  </sheetViews>
  <sheetFormatPr defaultRowHeight="15.75" x14ac:dyDescent="0.25"/>
  <cols>
    <col min="1" max="1" width="26.375" bestFit="1" customWidth="1"/>
    <col min="2" max="8" width="19" customWidth="1"/>
  </cols>
  <sheetData>
    <row r="1" spans="1:8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5">
      <c r="A2" t="s">
        <v>2094</v>
      </c>
      <c r="B2">
        <f>COUNTIFS(Crowdfunding!$D$2:$D$1001,"&lt;1000",Crowdfunding!$F$2:$F$1001,"=successful")</f>
        <v>30</v>
      </c>
      <c r="C2">
        <f>COUNTIFS(Crowdfunding!$D$2:$D$1001,"&lt;1000",Crowdfunding!$F$2:$F$1001,"=failed")</f>
        <v>20</v>
      </c>
      <c r="D2">
        <f>COUNTIFS(Crowdfunding!$D$2:$D$1001,"&lt;1000",Crowdfunding!$F$2:$F$1001,"=canceled")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COUNTIFS(Crowdfunding!$D$2:$D$1001,"&gt;=1000",Crowdfunding!$D$2:$D$1001,"&lt;4999",Crowdfunding!$F$2:$F$1001,"=successful")</f>
        <v>191</v>
      </c>
      <c r="C3">
        <f>COUNTIFS(Crowdfunding!$D$2:$D$1001,"&gt;=1000",Crowdfunding!$D$2:$D$1001,"&lt;4999",Crowdfunding!$F$2:$F$1001,"=failed")</f>
        <v>38</v>
      </c>
      <c r="D3">
        <f>COUNTIFS(Crowdfunding!$D$2:$D$1001,"&gt;=1000",Crowdfunding!$D$2:$D$1001,"&lt;4999",Crowdfunding!$F$2:$F$1001,"=canceled")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COUNTIFS(Crowdfunding!$D$2:$D$1001,"&gt;=5000",Crowdfunding!$D$2:$D$1001,"&lt;9999",Crowdfunding!$F$2:$F$1001,"=successful")</f>
        <v>164</v>
      </c>
      <c r="C4">
        <f>COUNTIFS(Crowdfunding!$D$2:$D$1001,"&gt;=5000",Crowdfunding!$D$2:$D$1001,"&lt;9999",Crowdfunding!$F$2:$F$1001,"=failed")</f>
        <v>126</v>
      </c>
      <c r="D4">
        <f>COUNTIFS(Crowdfunding!$D$2:$D$1001,"&gt;=5000",Crowdfunding!$D$2:$D$1001,"&lt;9999",Crowdfunding!$F$2:$F$1001,"=canceled")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COUNTIFS(Crowdfunding!$D$2:$D$1001,"&gt;=10000",Crowdfunding!$D$2:$D$1001,"&lt;14999",Crowdfunding!$F$2:$F$1001,"=successful")</f>
        <v>4</v>
      </c>
      <c r="C5">
        <f>COUNTIFS(Crowdfunding!$D$2:$D$1001,"&gt;=10000",Crowdfunding!$D$2:$D$1001,"&lt;14999",Crowdfunding!$F$2:$F$1001,"=failed")</f>
        <v>5</v>
      </c>
      <c r="D5">
        <f>COUNTIFS(Crowdfunding!$D$2:$D$1001,"&gt;=10000",Crowdfunding!$D$2:$D$1001,"&lt;14999",Crowdfunding!$F$2:$F$1001,"=canceled")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COUNTIFS(Crowdfunding!$D$2:$D$1001,"&gt;=15000",Crowdfunding!$D$2:$D$1001,"&lt;19999",Crowdfunding!$F$2:$F$1001,"=successful")</f>
        <v>10</v>
      </c>
      <c r="C6">
        <f>COUNTIFS(Crowdfunding!$D$2:$D$1001,"&gt;=15000",Crowdfunding!$D$2:$D$1001,"&lt;19999",Crowdfunding!$F$2:$F$1001,"=failed")</f>
        <v>0</v>
      </c>
      <c r="D6">
        <f>COUNTIFS(Crowdfunding!$D$2:$D$1001,"&gt;=15000",Crowdfunding!$D$2:$D$1001,"&lt;19999",Crowdfunding!$F$2:$F$1001,"=canceled")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COUNTIFS(Crowdfunding!$D$2:$D$1001,"&gt;=20000",Crowdfunding!$D$2:$D$1001,"&lt;24999",Crowdfunding!$F$2:$F$1001,"=successful")</f>
        <v>7</v>
      </c>
      <c r="C7">
        <f>COUNTIFS(Crowdfunding!$D$2:$D$1001,"&gt;=20000",Crowdfunding!$D$2:$D$1001,"&lt;24999",Crowdfunding!$F$2:$F$1001,"=failed")</f>
        <v>0</v>
      </c>
      <c r="D7">
        <f>COUNTIFS(Crowdfunding!$D$2:$D$1001,"&gt;=20000",Crowdfunding!$D$2:$D$1001,"&lt;24999",Crowdfunding!$F$2:$F$1001,"=canceled")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COUNTIFS(Crowdfunding!$D$2:$D$1001,"&gt;=25000",Crowdfunding!$D$2:$D$1001,"&lt;29999",Crowdfunding!$F$2:$F$1001,"=successful")</f>
        <v>11</v>
      </c>
      <c r="C8">
        <f>COUNTIFS(Crowdfunding!$D$2:$D$1001,"&gt;=25000",Crowdfunding!$D$2:$D$1001,"&lt;29999",Crowdfunding!$F$2:$F$1001,"=failed")</f>
        <v>3</v>
      </c>
      <c r="D8">
        <f>COUNTIFS(Crowdfunding!$D$2:$D$1001,"&gt;=25000",Crowdfunding!$D$2:$D$1001,"&lt;29999",Crowdfunding!$F$2:$F$1001,"=canceled")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COUNTIFS(Crowdfunding!$D$2:$D$1001,"&gt;=30000",Crowdfunding!$D$2:$D$1001,"&lt;34999",Crowdfunding!$F$2:$F$1001,"=successful")</f>
        <v>7</v>
      </c>
      <c r="C9">
        <f>COUNTIFS(Crowdfunding!$D$2:$D$1001,"&gt;=30000",Crowdfunding!$D$2:$D$1001,"&lt;34999",Crowdfunding!$F$2:$F$1001,"=failed")</f>
        <v>0</v>
      </c>
      <c r="D9">
        <f>COUNTIFS(Crowdfunding!$D$2:$D$1001,"&gt;=30000",Crowdfunding!$D$2:$D$1001,"&lt;34999",Crowdfunding!$F$2:$F$1001,"=canceled")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COUNTIFS(Crowdfunding!$D$2:$D$1001,"&gt;=35000",Crowdfunding!$D$2:$D$1001,"&lt;39999",Crowdfunding!$F$2:$F$1001,"=successful")</f>
        <v>8</v>
      </c>
      <c r="C10">
        <f>COUNTIFS(Crowdfunding!$D$2:$D$1001,"&gt;=35000",Crowdfunding!$D$2:$D$1001,"&lt;39999",Crowdfunding!$F$2:$F$1001,"=failed")</f>
        <v>3</v>
      </c>
      <c r="D10">
        <f>COUNTIFS(Crowdfunding!$D$2:$D$1001,"&gt;=35000",Crowdfunding!$D$2:$D$1001,"&lt;39999",Crowdfunding!$F$2:$F$1001,"=canceled")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COUNTIFS(Crowdfunding!$D$2:$D$1001,"&gt;=40000",Crowdfunding!$D$2:$D$1001,"&lt;44999",Crowdfunding!$F$2:$F$1001,"=successful")</f>
        <v>11</v>
      </c>
      <c r="C11">
        <f>COUNTIFS(Crowdfunding!$D$2:$D$1001,"&gt;=40000",Crowdfunding!$D$2:$D$1001,"&lt;44999",Crowdfunding!$F$2:$F$1001,"=failed")</f>
        <v>3</v>
      </c>
      <c r="D11">
        <f>COUNTIFS(Crowdfunding!$D$2:$D$1001,"&gt;=40000",Crowdfunding!$D$2:$D$1001,"&lt;44999",Crowdfunding!$F$2:$F$1001,"=canceled")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COUNTIFS(Crowdfunding!$D$2:$D$1001,"&gt;=45000",Crowdfunding!$D$2:$D$1001,"&lt;49999",Crowdfunding!$F$2:$F$1001,"=successful")</f>
        <v>8</v>
      </c>
      <c r="C12">
        <f>COUNTIFS(Crowdfunding!$D$2:$D$1001,"&gt;=45000",Crowdfunding!$D$2:$D$1001,"&lt;49999",Crowdfunding!$F$2:$F$1001,"=failed")</f>
        <v>3</v>
      </c>
      <c r="D12">
        <f>COUNTIFS(Crowdfunding!$D$2:$D$1001,"&gt;=45000",Crowdfunding!$D$2:$D$1001,"&lt;49999",Crowdfunding!$F$2:$F$1001,"=canceled")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COUNTIFS(Crowdfunding!$D$2:$D$1001,"&gt;=50000",Crowdfunding!$F$2:$F$1001,"=successful")</f>
        <v>114</v>
      </c>
      <c r="C13">
        <f>COUNTIFS(Crowdfunding!$D$2:$D$1001,"&gt;=50000",Crowdfunding!$F$2:$F$1001,"=failed")</f>
        <v>163</v>
      </c>
      <c r="D13">
        <f>COUNTIFS(Crowdfunding!$D$2:$D$1001,"&gt;=50000",Crowdfunding!$F$2:$F$1001,"=canceled")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x14ac:dyDescent="0.25">
      <c r="B14">
        <f>SUM(B2:B13)</f>
        <v>565</v>
      </c>
      <c r="C14">
        <f t="shared" ref="C14:E14" si="4">SUM(C2:C13)</f>
        <v>364</v>
      </c>
      <c r="D14">
        <f t="shared" si="4"/>
        <v>57</v>
      </c>
      <c r="E14">
        <f t="shared" si="4"/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CB5B-25FA-4066-AB35-8E6FDA37972B}">
  <sheetPr codeName="Sheet7"/>
  <dimension ref="A1:K566"/>
  <sheetViews>
    <sheetView zoomScale="80" zoomScaleNormal="80" workbookViewId="0">
      <selection activeCell="D11" sqref="D11"/>
    </sheetView>
  </sheetViews>
  <sheetFormatPr defaultRowHeight="15.75" x14ac:dyDescent="0.25"/>
  <cols>
    <col min="1" max="1" width="3.875" bestFit="1" customWidth="1"/>
    <col min="2" max="2" width="9.375" bestFit="1" customWidth="1"/>
    <col min="3" max="3" width="13.5" bestFit="1" customWidth="1"/>
    <col min="4" max="4" width="29" bestFit="1" customWidth="1"/>
    <col min="7" max="7" width="3.875" bestFit="1" customWidth="1"/>
    <col min="8" max="8" width="8.5" bestFit="1" customWidth="1"/>
    <col min="9" max="9" width="13.5" bestFit="1" customWidth="1"/>
    <col min="10" max="10" width="29" bestFit="1" customWidth="1"/>
    <col min="11" max="13" width="9" customWidth="1"/>
  </cols>
  <sheetData>
    <row r="1" spans="1:11" x14ac:dyDescent="0.25">
      <c r="A1" s="1" t="s">
        <v>2027</v>
      </c>
      <c r="B1" s="1" t="s">
        <v>4</v>
      </c>
      <c r="C1" s="1" t="s">
        <v>5</v>
      </c>
      <c r="D1" s="1" t="s">
        <v>2106</v>
      </c>
      <c r="G1" s="1" t="s">
        <v>2027</v>
      </c>
      <c r="H1" s="1" t="s">
        <v>4</v>
      </c>
      <c r="I1" s="1" t="s">
        <v>5</v>
      </c>
      <c r="J1" s="1" t="s">
        <v>2113</v>
      </c>
    </row>
    <row r="2" spans="1:11" x14ac:dyDescent="0.25">
      <c r="A2">
        <v>1</v>
      </c>
      <c r="B2" t="s">
        <v>20</v>
      </c>
      <c r="C2">
        <v>158</v>
      </c>
      <c r="D2" t="s">
        <v>2107</v>
      </c>
      <c r="E2">
        <f>AVERAGE($C$2:$C$566)</f>
        <v>851.14690265486729</v>
      </c>
      <c r="G2">
        <v>0</v>
      </c>
      <c r="H2" t="s">
        <v>14</v>
      </c>
      <c r="I2">
        <v>0</v>
      </c>
      <c r="J2" t="s">
        <v>2107</v>
      </c>
      <c r="K2">
        <f>AVERAGE($I$2:$I$566)</f>
        <v>585.61538461538464</v>
      </c>
    </row>
    <row r="3" spans="1:11" x14ac:dyDescent="0.25">
      <c r="A3">
        <v>2</v>
      </c>
      <c r="B3" t="s">
        <v>20</v>
      </c>
      <c r="C3">
        <v>1425</v>
      </c>
      <c r="D3" t="s">
        <v>2108</v>
      </c>
      <c r="E3">
        <f>MEDIAN($C$2:$C$566)</f>
        <v>201</v>
      </c>
      <c r="G3">
        <v>3</v>
      </c>
      <c r="H3" t="s">
        <v>14</v>
      </c>
      <c r="I3">
        <v>24</v>
      </c>
      <c r="J3" t="s">
        <v>2108</v>
      </c>
      <c r="K3">
        <f>MEDIAN($I$2:$I$566)</f>
        <v>114.5</v>
      </c>
    </row>
    <row r="4" spans="1:11" x14ac:dyDescent="0.25">
      <c r="A4">
        <v>5</v>
      </c>
      <c r="B4" t="s">
        <v>20</v>
      </c>
      <c r="C4">
        <v>174</v>
      </c>
      <c r="D4" t="s">
        <v>2109</v>
      </c>
      <c r="E4">
        <f>MIN($C$2:$C$566)</f>
        <v>16</v>
      </c>
      <c r="G4">
        <v>4</v>
      </c>
      <c r="H4" t="s">
        <v>14</v>
      </c>
      <c r="I4">
        <v>53</v>
      </c>
      <c r="J4" t="s">
        <v>2109</v>
      </c>
      <c r="K4">
        <f>MIN($I$2:$I$566)</f>
        <v>0</v>
      </c>
    </row>
    <row r="5" spans="1:11" x14ac:dyDescent="0.25">
      <c r="A5">
        <v>7</v>
      </c>
      <c r="B5" t="s">
        <v>20</v>
      </c>
      <c r="C5">
        <v>227</v>
      </c>
      <c r="D5" t="s">
        <v>2110</v>
      </c>
      <c r="E5">
        <f>MAX($C$2:$C$566)</f>
        <v>7295</v>
      </c>
      <c r="G5">
        <v>6</v>
      </c>
      <c r="H5" t="s">
        <v>14</v>
      </c>
      <c r="I5">
        <v>18</v>
      </c>
      <c r="J5" t="s">
        <v>2110</v>
      </c>
      <c r="K5">
        <f>MAX($I$2:$I$566)</f>
        <v>6080</v>
      </c>
    </row>
    <row r="6" spans="1:11" x14ac:dyDescent="0.25">
      <c r="A6">
        <v>10</v>
      </c>
      <c r="B6" t="s">
        <v>20</v>
      </c>
      <c r="C6">
        <v>220</v>
      </c>
      <c r="D6" t="s">
        <v>2111</v>
      </c>
      <c r="E6">
        <f>_xlfn.VAR.P($C$2:$C$566)</f>
        <v>1603373.7324019109</v>
      </c>
      <c r="G6">
        <v>9</v>
      </c>
      <c r="H6" t="s">
        <v>14</v>
      </c>
      <c r="I6">
        <v>44</v>
      </c>
      <c r="J6" t="s">
        <v>2111</v>
      </c>
      <c r="K6">
        <f>_xlfn.VAR.P($I$2:$I$566)</f>
        <v>921574.68174133555</v>
      </c>
    </row>
    <row r="7" spans="1:11" x14ac:dyDescent="0.25">
      <c r="A7">
        <v>13</v>
      </c>
      <c r="B7" t="s">
        <v>20</v>
      </c>
      <c r="C7">
        <v>98</v>
      </c>
      <c r="D7" t="s">
        <v>2112</v>
      </c>
      <c r="E7">
        <f>_xlfn.STDEV.P($C$2:$C$566)</f>
        <v>1266.2439466397898</v>
      </c>
      <c r="G7">
        <v>11</v>
      </c>
      <c r="H7" t="s">
        <v>14</v>
      </c>
      <c r="I7">
        <v>27</v>
      </c>
      <c r="J7" t="s">
        <v>2112</v>
      </c>
      <c r="K7">
        <f>_xlfn.STDEV.P($I$2:$I$566)</f>
        <v>959.98681331637863</v>
      </c>
    </row>
    <row r="8" spans="1:11" x14ac:dyDescent="0.25">
      <c r="A8">
        <v>16</v>
      </c>
      <c r="B8" t="s">
        <v>20</v>
      </c>
      <c r="C8">
        <v>100</v>
      </c>
      <c r="G8">
        <v>12</v>
      </c>
      <c r="H8" t="s">
        <v>14</v>
      </c>
      <c r="I8">
        <v>55</v>
      </c>
    </row>
    <row r="9" spans="1:11" x14ac:dyDescent="0.25">
      <c r="A9">
        <v>17</v>
      </c>
      <c r="B9" t="s">
        <v>20</v>
      </c>
      <c r="C9">
        <v>1249</v>
      </c>
      <c r="G9">
        <v>14</v>
      </c>
      <c r="H9" t="s">
        <v>14</v>
      </c>
      <c r="I9">
        <v>200</v>
      </c>
    </row>
    <row r="10" spans="1:11" x14ac:dyDescent="0.25">
      <c r="A10">
        <v>20</v>
      </c>
      <c r="B10" t="s">
        <v>20</v>
      </c>
      <c r="C10">
        <v>1396</v>
      </c>
      <c r="G10">
        <v>15</v>
      </c>
      <c r="H10" t="s">
        <v>14</v>
      </c>
      <c r="I10">
        <v>452</v>
      </c>
    </row>
    <row r="11" spans="1:11" x14ac:dyDescent="0.25">
      <c r="A11">
        <v>22</v>
      </c>
      <c r="B11" t="s">
        <v>20</v>
      </c>
      <c r="C11">
        <v>890</v>
      </c>
      <c r="G11">
        <v>19</v>
      </c>
      <c r="H11" t="s">
        <v>14</v>
      </c>
      <c r="I11">
        <v>674</v>
      </c>
    </row>
    <row r="12" spans="1:11" x14ac:dyDescent="0.25">
      <c r="A12">
        <v>23</v>
      </c>
      <c r="B12" t="s">
        <v>20</v>
      </c>
      <c r="C12">
        <v>142</v>
      </c>
      <c r="G12">
        <v>21</v>
      </c>
      <c r="H12" t="s">
        <v>14</v>
      </c>
      <c r="I12">
        <v>558</v>
      </c>
    </row>
    <row r="13" spans="1:11" x14ac:dyDescent="0.25">
      <c r="A13">
        <v>24</v>
      </c>
      <c r="B13" t="s">
        <v>20</v>
      </c>
      <c r="C13">
        <v>2673</v>
      </c>
      <c r="G13">
        <v>27</v>
      </c>
      <c r="H13" t="s">
        <v>14</v>
      </c>
      <c r="I13">
        <v>15</v>
      </c>
    </row>
    <row r="14" spans="1:11" x14ac:dyDescent="0.25">
      <c r="A14">
        <v>25</v>
      </c>
      <c r="B14" t="s">
        <v>20</v>
      </c>
      <c r="C14">
        <v>163</v>
      </c>
      <c r="G14">
        <v>32</v>
      </c>
      <c r="H14" t="s">
        <v>14</v>
      </c>
      <c r="I14">
        <v>2307</v>
      </c>
    </row>
    <row r="15" spans="1:11" x14ac:dyDescent="0.25">
      <c r="A15">
        <v>28</v>
      </c>
      <c r="B15" t="s">
        <v>20</v>
      </c>
      <c r="C15">
        <v>2220</v>
      </c>
      <c r="G15">
        <v>39</v>
      </c>
      <c r="H15" t="s">
        <v>14</v>
      </c>
      <c r="I15">
        <v>88</v>
      </c>
    </row>
    <row r="16" spans="1:11" x14ac:dyDescent="0.25">
      <c r="A16">
        <v>29</v>
      </c>
      <c r="B16" t="s">
        <v>20</v>
      </c>
      <c r="C16">
        <v>1606</v>
      </c>
      <c r="G16">
        <v>45</v>
      </c>
      <c r="H16" t="s">
        <v>14</v>
      </c>
      <c r="I16">
        <v>48</v>
      </c>
    </row>
    <row r="17" spans="1:9" x14ac:dyDescent="0.25">
      <c r="A17">
        <v>30</v>
      </c>
      <c r="B17" t="s">
        <v>20</v>
      </c>
      <c r="C17">
        <v>129</v>
      </c>
      <c r="G17">
        <v>50</v>
      </c>
      <c r="H17" t="s">
        <v>14</v>
      </c>
      <c r="I17">
        <v>1</v>
      </c>
    </row>
    <row r="18" spans="1:9" x14ac:dyDescent="0.25">
      <c r="A18">
        <v>31</v>
      </c>
      <c r="B18" t="s">
        <v>20</v>
      </c>
      <c r="C18">
        <v>226</v>
      </c>
      <c r="G18">
        <v>51</v>
      </c>
      <c r="H18" t="s">
        <v>14</v>
      </c>
      <c r="I18">
        <v>1467</v>
      </c>
    </row>
    <row r="19" spans="1:9" x14ac:dyDescent="0.25">
      <c r="A19">
        <v>33</v>
      </c>
      <c r="B19" t="s">
        <v>20</v>
      </c>
      <c r="C19">
        <v>5419</v>
      </c>
      <c r="G19">
        <v>52</v>
      </c>
      <c r="H19" t="s">
        <v>14</v>
      </c>
      <c r="I19">
        <v>75</v>
      </c>
    </row>
    <row r="20" spans="1:9" x14ac:dyDescent="0.25">
      <c r="A20">
        <v>34</v>
      </c>
      <c r="B20" t="s">
        <v>20</v>
      </c>
      <c r="C20">
        <v>165</v>
      </c>
      <c r="G20">
        <v>54</v>
      </c>
      <c r="H20" t="s">
        <v>14</v>
      </c>
      <c r="I20">
        <v>120</v>
      </c>
    </row>
    <row r="21" spans="1:9" x14ac:dyDescent="0.25">
      <c r="A21">
        <v>35</v>
      </c>
      <c r="B21" t="s">
        <v>20</v>
      </c>
      <c r="C21">
        <v>1965</v>
      </c>
      <c r="G21">
        <v>61</v>
      </c>
      <c r="H21" t="s">
        <v>14</v>
      </c>
      <c r="I21">
        <v>2253</v>
      </c>
    </row>
    <row r="22" spans="1:9" x14ac:dyDescent="0.25">
      <c r="A22">
        <v>36</v>
      </c>
      <c r="B22" t="s">
        <v>20</v>
      </c>
      <c r="C22">
        <v>16</v>
      </c>
      <c r="G22">
        <v>63</v>
      </c>
      <c r="H22" t="s">
        <v>14</v>
      </c>
      <c r="I22">
        <v>5</v>
      </c>
    </row>
    <row r="23" spans="1:9" x14ac:dyDescent="0.25">
      <c r="A23">
        <v>37</v>
      </c>
      <c r="B23" t="s">
        <v>20</v>
      </c>
      <c r="C23">
        <v>107</v>
      </c>
      <c r="G23">
        <v>64</v>
      </c>
      <c r="H23" t="s">
        <v>14</v>
      </c>
      <c r="I23">
        <v>38</v>
      </c>
    </row>
    <row r="24" spans="1:9" x14ac:dyDescent="0.25">
      <c r="A24">
        <v>38</v>
      </c>
      <c r="B24" t="s">
        <v>20</v>
      </c>
      <c r="C24">
        <v>134</v>
      </c>
      <c r="G24">
        <v>66</v>
      </c>
      <c r="H24" t="s">
        <v>14</v>
      </c>
      <c r="I24">
        <v>12</v>
      </c>
    </row>
    <row r="25" spans="1:9" x14ac:dyDescent="0.25">
      <c r="A25">
        <v>40</v>
      </c>
      <c r="B25" t="s">
        <v>20</v>
      </c>
      <c r="C25">
        <v>198</v>
      </c>
      <c r="G25">
        <v>76</v>
      </c>
      <c r="H25" t="s">
        <v>14</v>
      </c>
      <c r="I25">
        <v>1684</v>
      </c>
    </row>
    <row r="26" spans="1:9" x14ac:dyDescent="0.25">
      <c r="A26">
        <v>41</v>
      </c>
      <c r="B26" t="s">
        <v>20</v>
      </c>
      <c r="C26">
        <v>111</v>
      </c>
      <c r="G26">
        <v>77</v>
      </c>
      <c r="H26" t="s">
        <v>14</v>
      </c>
      <c r="I26">
        <v>56</v>
      </c>
    </row>
    <row r="27" spans="1:9" x14ac:dyDescent="0.25">
      <c r="A27">
        <v>42</v>
      </c>
      <c r="B27" t="s">
        <v>20</v>
      </c>
      <c r="C27">
        <v>222</v>
      </c>
      <c r="G27">
        <v>79</v>
      </c>
      <c r="H27" t="s">
        <v>14</v>
      </c>
      <c r="I27">
        <v>838</v>
      </c>
    </row>
    <row r="28" spans="1:9" x14ac:dyDescent="0.25">
      <c r="A28">
        <v>43</v>
      </c>
      <c r="B28" t="s">
        <v>20</v>
      </c>
      <c r="C28">
        <v>6212</v>
      </c>
      <c r="G28">
        <v>83</v>
      </c>
      <c r="H28" t="s">
        <v>14</v>
      </c>
      <c r="I28">
        <v>1000</v>
      </c>
    </row>
    <row r="29" spans="1:9" x14ac:dyDescent="0.25">
      <c r="A29">
        <v>44</v>
      </c>
      <c r="B29" t="s">
        <v>20</v>
      </c>
      <c r="C29">
        <v>98</v>
      </c>
      <c r="G29">
        <v>87</v>
      </c>
      <c r="H29" t="s">
        <v>14</v>
      </c>
      <c r="I29">
        <v>1482</v>
      </c>
    </row>
    <row r="30" spans="1:9" x14ac:dyDescent="0.25">
      <c r="A30">
        <v>46</v>
      </c>
      <c r="B30" t="s">
        <v>20</v>
      </c>
      <c r="C30">
        <v>92</v>
      </c>
      <c r="G30">
        <v>90</v>
      </c>
      <c r="H30" t="s">
        <v>14</v>
      </c>
      <c r="I30">
        <v>106</v>
      </c>
    </row>
    <row r="31" spans="1:9" x14ac:dyDescent="0.25">
      <c r="A31">
        <v>47</v>
      </c>
      <c r="B31" t="s">
        <v>20</v>
      </c>
      <c r="C31">
        <v>149</v>
      </c>
      <c r="G31">
        <v>91</v>
      </c>
      <c r="H31" t="s">
        <v>14</v>
      </c>
      <c r="I31">
        <v>679</v>
      </c>
    </row>
    <row r="32" spans="1:9" x14ac:dyDescent="0.25">
      <c r="A32">
        <v>48</v>
      </c>
      <c r="B32" t="s">
        <v>20</v>
      </c>
      <c r="C32">
        <v>2431</v>
      </c>
      <c r="G32">
        <v>98</v>
      </c>
      <c r="H32" t="s">
        <v>14</v>
      </c>
      <c r="I32">
        <v>1220</v>
      </c>
    </row>
    <row r="33" spans="1:9" x14ac:dyDescent="0.25">
      <c r="A33">
        <v>49</v>
      </c>
      <c r="B33" t="s">
        <v>20</v>
      </c>
      <c r="C33">
        <v>303</v>
      </c>
      <c r="G33">
        <v>100</v>
      </c>
      <c r="H33" t="s">
        <v>14</v>
      </c>
      <c r="I33">
        <v>1</v>
      </c>
    </row>
    <row r="34" spans="1:9" x14ac:dyDescent="0.25">
      <c r="A34">
        <v>53</v>
      </c>
      <c r="B34" t="s">
        <v>20</v>
      </c>
      <c r="C34">
        <v>209</v>
      </c>
      <c r="G34">
        <v>103</v>
      </c>
      <c r="H34" t="s">
        <v>14</v>
      </c>
      <c r="I34">
        <v>37</v>
      </c>
    </row>
    <row r="35" spans="1:9" x14ac:dyDescent="0.25">
      <c r="A35">
        <v>55</v>
      </c>
      <c r="B35" t="s">
        <v>20</v>
      </c>
      <c r="C35">
        <v>131</v>
      </c>
      <c r="G35">
        <v>109</v>
      </c>
      <c r="H35" t="s">
        <v>14</v>
      </c>
      <c r="I35">
        <v>60</v>
      </c>
    </row>
    <row r="36" spans="1:9" x14ac:dyDescent="0.25">
      <c r="A36">
        <v>56</v>
      </c>
      <c r="B36" t="s">
        <v>20</v>
      </c>
      <c r="C36">
        <v>164</v>
      </c>
      <c r="G36">
        <v>110</v>
      </c>
      <c r="H36" t="s">
        <v>14</v>
      </c>
      <c r="I36">
        <v>296</v>
      </c>
    </row>
    <row r="37" spans="1:9" x14ac:dyDescent="0.25">
      <c r="A37">
        <v>57</v>
      </c>
      <c r="B37" t="s">
        <v>20</v>
      </c>
      <c r="C37">
        <v>201</v>
      </c>
      <c r="G37">
        <v>115</v>
      </c>
      <c r="H37" t="s">
        <v>14</v>
      </c>
      <c r="I37">
        <v>3304</v>
      </c>
    </row>
    <row r="38" spans="1:9" x14ac:dyDescent="0.25">
      <c r="A38">
        <v>58</v>
      </c>
      <c r="B38" t="s">
        <v>20</v>
      </c>
      <c r="C38">
        <v>211</v>
      </c>
      <c r="G38">
        <v>116</v>
      </c>
      <c r="H38" t="s">
        <v>14</v>
      </c>
      <c r="I38">
        <v>73</v>
      </c>
    </row>
    <row r="39" spans="1:9" x14ac:dyDescent="0.25">
      <c r="A39">
        <v>59</v>
      </c>
      <c r="B39" t="s">
        <v>20</v>
      </c>
      <c r="C39">
        <v>128</v>
      </c>
      <c r="G39">
        <v>122</v>
      </c>
      <c r="H39" t="s">
        <v>14</v>
      </c>
      <c r="I39">
        <v>3387</v>
      </c>
    </row>
    <row r="40" spans="1:9" x14ac:dyDescent="0.25">
      <c r="A40">
        <v>60</v>
      </c>
      <c r="B40" t="s">
        <v>20</v>
      </c>
      <c r="C40">
        <v>1600</v>
      </c>
      <c r="G40">
        <v>123</v>
      </c>
      <c r="H40" t="s">
        <v>14</v>
      </c>
      <c r="I40">
        <v>662</v>
      </c>
    </row>
    <row r="41" spans="1:9" x14ac:dyDescent="0.25">
      <c r="A41">
        <v>62</v>
      </c>
      <c r="B41" t="s">
        <v>20</v>
      </c>
      <c r="C41">
        <v>249</v>
      </c>
      <c r="G41">
        <v>126</v>
      </c>
      <c r="H41" t="s">
        <v>14</v>
      </c>
      <c r="I41">
        <v>774</v>
      </c>
    </row>
    <row r="42" spans="1:9" x14ac:dyDescent="0.25">
      <c r="A42">
        <v>65</v>
      </c>
      <c r="B42" t="s">
        <v>20</v>
      </c>
      <c r="C42">
        <v>236</v>
      </c>
      <c r="G42">
        <v>127</v>
      </c>
      <c r="H42" t="s">
        <v>14</v>
      </c>
      <c r="I42">
        <v>672</v>
      </c>
    </row>
    <row r="43" spans="1:9" x14ac:dyDescent="0.25">
      <c r="A43">
        <v>67</v>
      </c>
      <c r="B43" t="s">
        <v>20</v>
      </c>
      <c r="C43">
        <v>4065</v>
      </c>
      <c r="G43">
        <v>134</v>
      </c>
      <c r="H43" t="s">
        <v>14</v>
      </c>
      <c r="I43">
        <v>940</v>
      </c>
    </row>
    <row r="44" spans="1:9" x14ac:dyDescent="0.25">
      <c r="A44">
        <v>68</v>
      </c>
      <c r="B44" t="s">
        <v>20</v>
      </c>
      <c r="C44">
        <v>246</v>
      </c>
      <c r="G44">
        <v>135</v>
      </c>
      <c r="H44" t="s">
        <v>14</v>
      </c>
      <c r="I44">
        <v>117</v>
      </c>
    </row>
    <row r="45" spans="1:9" x14ac:dyDescent="0.25">
      <c r="A45">
        <v>70</v>
      </c>
      <c r="B45" t="s">
        <v>20</v>
      </c>
      <c r="C45">
        <v>2475</v>
      </c>
      <c r="G45">
        <v>138</v>
      </c>
      <c r="H45" t="s">
        <v>14</v>
      </c>
      <c r="I45">
        <v>115</v>
      </c>
    </row>
    <row r="46" spans="1:9" x14ac:dyDescent="0.25">
      <c r="A46">
        <v>71</v>
      </c>
      <c r="B46" t="s">
        <v>20</v>
      </c>
      <c r="C46">
        <v>76</v>
      </c>
      <c r="G46">
        <v>139</v>
      </c>
      <c r="H46" t="s">
        <v>14</v>
      </c>
      <c r="I46">
        <v>326</v>
      </c>
    </row>
    <row r="47" spans="1:9" x14ac:dyDescent="0.25">
      <c r="A47">
        <v>72</v>
      </c>
      <c r="B47" t="s">
        <v>20</v>
      </c>
      <c r="C47">
        <v>54</v>
      </c>
      <c r="G47">
        <v>150</v>
      </c>
      <c r="H47" t="s">
        <v>14</v>
      </c>
      <c r="I47">
        <v>1</v>
      </c>
    </row>
    <row r="48" spans="1:9" x14ac:dyDescent="0.25">
      <c r="A48">
        <v>73</v>
      </c>
      <c r="B48" t="s">
        <v>20</v>
      </c>
      <c r="C48">
        <v>88</v>
      </c>
      <c r="G48">
        <v>151</v>
      </c>
      <c r="H48" t="s">
        <v>14</v>
      </c>
      <c r="I48">
        <v>1467</v>
      </c>
    </row>
    <row r="49" spans="1:9" x14ac:dyDescent="0.25">
      <c r="A49">
        <v>74</v>
      </c>
      <c r="B49" t="s">
        <v>20</v>
      </c>
      <c r="C49">
        <v>85</v>
      </c>
      <c r="G49">
        <v>153</v>
      </c>
      <c r="H49" t="s">
        <v>14</v>
      </c>
      <c r="I49">
        <v>5681</v>
      </c>
    </row>
    <row r="50" spans="1:9" x14ac:dyDescent="0.25">
      <c r="A50">
        <v>75</v>
      </c>
      <c r="B50" t="s">
        <v>20</v>
      </c>
      <c r="C50">
        <v>170</v>
      </c>
      <c r="G50">
        <v>154</v>
      </c>
      <c r="H50" t="s">
        <v>14</v>
      </c>
      <c r="I50">
        <v>1059</v>
      </c>
    </row>
    <row r="51" spans="1:9" x14ac:dyDescent="0.25">
      <c r="A51">
        <v>78</v>
      </c>
      <c r="B51" t="s">
        <v>20</v>
      </c>
      <c r="C51">
        <v>330</v>
      </c>
      <c r="G51">
        <v>155</v>
      </c>
      <c r="H51" t="s">
        <v>14</v>
      </c>
      <c r="I51">
        <v>1194</v>
      </c>
    </row>
    <row r="52" spans="1:9" x14ac:dyDescent="0.25">
      <c r="A52">
        <v>80</v>
      </c>
      <c r="B52" t="s">
        <v>20</v>
      </c>
      <c r="C52">
        <v>127</v>
      </c>
      <c r="G52">
        <v>157</v>
      </c>
      <c r="H52" t="s">
        <v>14</v>
      </c>
      <c r="I52">
        <v>30</v>
      </c>
    </row>
    <row r="53" spans="1:9" x14ac:dyDescent="0.25">
      <c r="A53">
        <v>81</v>
      </c>
      <c r="B53" t="s">
        <v>20</v>
      </c>
      <c r="C53">
        <v>411</v>
      </c>
      <c r="G53">
        <v>161</v>
      </c>
      <c r="H53" t="s">
        <v>14</v>
      </c>
      <c r="I53">
        <v>75</v>
      </c>
    </row>
    <row r="54" spans="1:9" x14ac:dyDescent="0.25">
      <c r="A54">
        <v>82</v>
      </c>
      <c r="B54" t="s">
        <v>20</v>
      </c>
      <c r="C54">
        <v>180</v>
      </c>
      <c r="G54">
        <v>168</v>
      </c>
      <c r="H54" t="s">
        <v>14</v>
      </c>
      <c r="I54">
        <v>955</v>
      </c>
    </row>
    <row r="55" spans="1:9" x14ac:dyDescent="0.25">
      <c r="A55">
        <v>84</v>
      </c>
      <c r="B55" t="s">
        <v>20</v>
      </c>
      <c r="C55">
        <v>374</v>
      </c>
      <c r="G55">
        <v>170</v>
      </c>
      <c r="H55" t="s">
        <v>14</v>
      </c>
      <c r="I55">
        <v>67</v>
      </c>
    </row>
    <row r="56" spans="1:9" x14ac:dyDescent="0.25">
      <c r="A56">
        <v>85</v>
      </c>
      <c r="B56" t="s">
        <v>20</v>
      </c>
      <c r="C56">
        <v>71</v>
      </c>
      <c r="G56">
        <v>171</v>
      </c>
      <c r="H56" t="s">
        <v>14</v>
      </c>
      <c r="I56">
        <v>5</v>
      </c>
    </row>
    <row r="57" spans="1:9" x14ac:dyDescent="0.25">
      <c r="A57">
        <v>86</v>
      </c>
      <c r="B57" t="s">
        <v>20</v>
      </c>
      <c r="C57">
        <v>203</v>
      </c>
      <c r="G57">
        <v>172</v>
      </c>
      <c r="H57" t="s">
        <v>14</v>
      </c>
      <c r="I57">
        <v>26</v>
      </c>
    </row>
    <row r="58" spans="1:9" x14ac:dyDescent="0.25">
      <c r="A58">
        <v>88</v>
      </c>
      <c r="B58" t="s">
        <v>20</v>
      </c>
      <c r="C58">
        <v>113</v>
      </c>
      <c r="G58">
        <v>175</v>
      </c>
      <c r="H58" t="s">
        <v>14</v>
      </c>
      <c r="I58">
        <v>1130</v>
      </c>
    </row>
    <row r="59" spans="1:9" x14ac:dyDescent="0.25">
      <c r="A59">
        <v>89</v>
      </c>
      <c r="B59" t="s">
        <v>20</v>
      </c>
      <c r="C59">
        <v>96</v>
      </c>
      <c r="G59">
        <v>176</v>
      </c>
      <c r="H59" t="s">
        <v>14</v>
      </c>
      <c r="I59">
        <v>782</v>
      </c>
    </row>
    <row r="60" spans="1:9" x14ac:dyDescent="0.25">
      <c r="A60">
        <v>92</v>
      </c>
      <c r="B60" t="s">
        <v>20</v>
      </c>
      <c r="C60">
        <v>498</v>
      </c>
      <c r="G60">
        <v>178</v>
      </c>
      <c r="H60" t="s">
        <v>14</v>
      </c>
      <c r="I60">
        <v>210</v>
      </c>
    </row>
    <row r="61" spans="1:9" x14ac:dyDescent="0.25">
      <c r="A61">
        <v>94</v>
      </c>
      <c r="B61" t="s">
        <v>20</v>
      </c>
      <c r="C61">
        <v>180</v>
      </c>
      <c r="G61">
        <v>181</v>
      </c>
      <c r="H61" t="s">
        <v>14</v>
      </c>
      <c r="I61">
        <v>136</v>
      </c>
    </row>
    <row r="62" spans="1:9" x14ac:dyDescent="0.25">
      <c r="A62">
        <v>95</v>
      </c>
      <c r="B62" t="s">
        <v>20</v>
      </c>
      <c r="C62">
        <v>27</v>
      </c>
      <c r="G62">
        <v>183</v>
      </c>
      <c r="H62" t="s">
        <v>14</v>
      </c>
      <c r="I62">
        <v>86</v>
      </c>
    </row>
    <row r="63" spans="1:9" x14ac:dyDescent="0.25">
      <c r="A63">
        <v>96</v>
      </c>
      <c r="B63" t="s">
        <v>20</v>
      </c>
      <c r="C63">
        <v>2331</v>
      </c>
      <c r="G63">
        <v>185</v>
      </c>
      <c r="H63" t="s">
        <v>14</v>
      </c>
      <c r="I63">
        <v>19</v>
      </c>
    </row>
    <row r="64" spans="1:9" x14ac:dyDescent="0.25">
      <c r="A64">
        <v>97</v>
      </c>
      <c r="B64" t="s">
        <v>20</v>
      </c>
      <c r="C64">
        <v>113</v>
      </c>
      <c r="G64">
        <v>186</v>
      </c>
      <c r="H64" t="s">
        <v>14</v>
      </c>
      <c r="I64">
        <v>886</v>
      </c>
    </row>
    <row r="65" spans="1:9" x14ac:dyDescent="0.25">
      <c r="A65">
        <v>99</v>
      </c>
      <c r="B65" t="s">
        <v>20</v>
      </c>
      <c r="C65">
        <v>164</v>
      </c>
      <c r="G65">
        <v>188</v>
      </c>
      <c r="H65" t="s">
        <v>14</v>
      </c>
      <c r="I65">
        <v>35</v>
      </c>
    </row>
    <row r="66" spans="1:9" x14ac:dyDescent="0.25">
      <c r="A66">
        <v>101</v>
      </c>
      <c r="B66" t="s">
        <v>20</v>
      </c>
      <c r="C66">
        <v>164</v>
      </c>
      <c r="G66">
        <v>190</v>
      </c>
      <c r="H66" t="s">
        <v>14</v>
      </c>
      <c r="I66">
        <v>24</v>
      </c>
    </row>
    <row r="67" spans="1:9" x14ac:dyDescent="0.25">
      <c r="A67">
        <v>102</v>
      </c>
      <c r="B67" t="s">
        <v>20</v>
      </c>
      <c r="C67">
        <v>336</v>
      </c>
      <c r="G67">
        <v>191</v>
      </c>
      <c r="H67" t="s">
        <v>14</v>
      </c>
      <c r="I67">
        <v>86</v>
      </c>
    </row>
    <row r="68" spans="1:9" x14ac:dyDescent="0.25">
      <c r="A68">
        <v>104</v>
      </c>
      <c r="B68" t="s">
        <v>20</v>
      </c>
      <c r="C68">
        <v>1917</v>
      </c>
      <c r="G68">
        <v>192</v>
      </c>
      <c r="H68" t="s">
        <v>14</v>
      </c>
      <c r="I68">
        <v>243</v>
      </c>
    </row>
    <row r="69" spans="1:9" x14ac:dyDescent="0.25">
      <c r="A69">
        <v>105</v>
      </c>
      <c r="B69" t="s">
        <v>20</v>
      </c>
      <c r="C69">
        <v>95</v>
      </c>
      <c r="G69">
        <v>193</v>
      </c>
      <c r="H69" t="s">
        <v>14</v>
      </c>
      <c r="I69">
        <v>65</v>
      </c>
    </row>
    <row r="70" spans="1:9" x14ac:dyDescent="0.25">
      <c r="A70">
        <v>106</v>
      </c>
      <c r="B70" t="s">
        <v>20</v>
      </c>
      <c r="C70">
        <v>147</v>
      </c>
      <c r="G70">
        <v>196</v>
      </c>
      <c r="H70" t="s">
        <v>14</v>
      </c>
      <c r="I70">
        <v>100</v>
      </c>
    </row>
    <row r="71" spans="1:9" x14ac:dyDescent="0.25">
      <c r="A71">
        <v>107</v>
      </c>
      <c r="B71" t="s">
        <v>20</v>
      </c>
      <c r="C71">
        <v>86</v>
      </c>
      <c r="G71">
        <v>198</v>
      </c>
      <c r="H71" t="s">
        <v>14</v>
      </c>
      <c r="I71">
        <v>168</v>
      </c>
    </row>
    <row r="72" spans="1:9" x14ac:dyDescent="0.25">
      <c r="A72">
        <v>108</v>
      </c>
      <c r="B72" t="s">
        <v>20</v>
      </c>
      <c r="C72">
        <v>83</v>
      </c>
      <c r="G72">
        <v>199</v>
      </c>
      <c r="H72" t="s">
        <v>14</v>
      </c>
      <c r="I72">
        <v>13</v>
      </c>
    </row>
    <row r="73" spans="1:9" x14ac:dyDescent="0.25">
      <c r="A73">
        <v>111</v>
      </c>
      <c r="B73" t="s">
        <v>20</v>
      </c>
      <c r="C73">
        <v>676</v>
      </c>
      <c r="G73">
        <v>200</v>
      </c>
      <c r="H73" t="s">
        <v>14</v>
      </c>
      <c r="I73">
        <v>1</v>
      </c>
    </row>
    <row r="74" spans="1:9" x14ac:dyDescent="0.25">
      <c r="A74">
        <v>112</v>
      </c>
      <c r="B74" t="s">
        <v>20</v>
      </c>
      <c r="C74">
        <v>361</v>
      </c>
      <c r="G74">
        <v>204</v>
      </c>
      <c r="H74" t="s">
        <v>14</v>
      </c>
      <c r="I74">
        <v>40</v>
      </c>
    </row>
    <row r="75" spans="1:9" x14ac:dyDescent="0.25">
      <c r="A75">
        <v>113</v>
      </c>
      <c r="B75" t="s">
        <v>20</v>
      </c>
      <c r="C75">
        <v>131</v>
      </c>
      <c r="G75">
        <v>210</v>
      </c>
      <c r="H75" t="s">
        <v>14</v>
      </c>
      <c r="I75">
        <v>226</v>
      </c>
    </row>
    <row r="76" spans="1:9" x14ac:dyDescent="0.25">
      <c r="A76">
        <v>114</v>
      </c>
      <c r="B76" t="s">
        <v>20</v>
      </c>
      <c r="C76">
        <v>126</v>
      </c>
      <c r="G76">
        <v>211</v>
      </c>
      <c r="H76" t="s">
        <v>14</v>
      </c>
      <c r="I76">
        <v>1625</v>
      </c>
    </row>
    <row r="77" spans="1:9" x14ac:dyDescent="0.25">
      <c r="A77">
        <v>117</v>
      </c>
      <c r="B77" t="s">
        <v>20</v>
      </c>
      <c r="C77">
        <v>275</v>
      </c>
      <c r="G77">
        <v>215</v>
      </c>
      <c r="H77" t="s">
        <v>14</v>
      </c>
      <c r="I77">
        <v>143</v>
      </c>
    </row>
    <row r="78" spans="1:9" x14ac:dyDescent="0.25">
      <c r="A78">
        <v>118</v>
      </c>
      <c r="B78" t="s">
        <v>20</v>
      </c>
      <c r="C78">
        <v>67</v>
      </c>
      <c r="G78">
        <v>217</v>
      </c>
      <c r="H78" t="s">
        <v>14</v>
      </c>
      <c r="I78">
        <v>934</v>
      </c>
    </row>
    <row r="79" spans="1:9" x14ac:dyDescent="0.25">
      <c r="A79">
        <v>119</v>
      </c>
      <c r="B79" t="s">
        <v>20</v>
      </c>
      <c r="C79">
        <v>154</v>
      </c>
      <c r="G79">
        <v>220</v>
      </c>
      <c r="H79" t="s">
        <v>14</v>
      </c>
      <c r="I79">
        <v>17</v>
      </c>
    </row>
    <row r="80" spans="1:9" x14ac:dyDescent="0.25">
      <c r="A80">
        <v>120</v>
      </c>
      <c r="B80" t="s">
        <v>20</v>
      </c>
      <c r="C80">
        <v>1782</v>
      </c>
      <c r="G80">
        <v>221</v>
      </c>
      <c r="H80" t="s">
        <v>14</v>
      </c>
      <c r="I80">
        <v>2179</v>
      </c>
    </row>
    <row r="81" spans="1:9" x14ac:dyDescent="0.25">
      <c r="A81">
        <v>121</v>
      </c>
      <c r="B81" t="s">
        <v>20</v>
      </c>
      <c r="C81">
        <v>903</v>
      </c>
      <c r="G81">
        <v>223</v>
      </c>
      <c r="H81" t="s">
        <v>14</v>
      </c>
      <c r="I81">
        <v>931</v>
      </c>
    </row>
    <row r="82" spans="1:9" x14ac:dyDescent="0.25">
      <c r="A82">
        <v>124</v>
      </c>
      <c r="B82" t="s">
        <v>20</v>
      </c>
      <c r="C82">
        <v>94</v>
      </c>
      <c r="G82">
        <v>235</v>
      </c>
      <c r="H82" t="s">
        <v>14</v>
      </c>
      <c r="I82">
        <v>92</v>
      </c>
    </row>
    <row r="83" spans="1:9" x14ac:dyDescent="0.25">
      <c r="A83">
        <v>125</v>
      </c>
      <c r="B83" t="s">
        <v>20</v>
      </c>
      <c r="C83">
        <v>180</v>
      </c>
      <c r="G83">
        <v>236</v>
      </c>
      <c r="H83" t="s">
        <v>14</v>
      </c>
      <c r="I83">
        <v>57</v>
      </c>
    </row>
    <row r="84" spans="1:9" x14ac:dyDescent="0.25">
      <c r="A84">
        <v>130</v>
      </c>
      <c r="B84" t="s">
        <v>20</v>
      </c>
      <c r="C84">
        <v>533</v>
      </c>
      <c r="G84">
        <v>239</v>
      </c>
      <c r="H84" t="s">
        <v>14</v>
      </c>
      <c r="I84">
        <v>41</v>
      </c>
    </row>
    <row r="85" spans="1:9" x14ac:dyDescent="0.25">
      <c r="A85">
        <v>131</v>
      </c>
      <c r="B85" t="s">
        <v>20</v>
      </c>
      <c r="C85">
        <v>2443</v>
      </c>
      <c r="G85">
        <v>250</v>
      </c>
      <c r="H85" t="s">
        <v>14</v>
      </c>
      <c r="I85">
        <v>1</v>
      </c>
    </row>
    <row r="86" spans="1:9" x14ac:dyDescent="0.25">
      <c r="A86">
        <v>132</v>
      </c>
      <c r="B86" t="s">
        <v>20</v>
      </c>
      <c r="C86">
        <v>89</v>
      </c>
      <c r="G86">
        <v>251</v>
      </c>
      <c r="H86" t="s">
        <v>14</v>
      </c>
      <c r="I86">
        <v>101</v>
      </c>
    </row>
    <row r="87" spans="1:9" x14ac:dyDescent="0.25">
      <c r="A87">
        <v>133</v>
      </c>
      <c r="B87" t="s">
        <v>20</v>
      </c>
      <c r="C87">
        <v>159</v>
      </c>
      <c r="G87">
        <v>253</v>
      </c>
      <c r="H87" t="s">
        <v>14</v>
      </c>
      <c r="I87">
        <v>1335</v>
      </c>
    </row>
    <row r="88" spans="1:9" x14ac:dyDescent="0.25">
      <c r="A88">
        <v>137</v>
      </c>
      <c r="B88" t="s">
        <v>20</v>
      </c>
      <c r="C88">
        <v>50</v>
      </c>
      <c r="G88">
        <v>256</v>
      </c>
      <c r="H88" t="s">
        <v>14</v>
      </c>
      <c r="I88">
        <v>15</v>
      </c>
    </row>
    <row r="89" spans="1:9" x14ac:dyDescent="0.25">
      <c r="A89">
        <v>140</v>
      </c>
      <c r="B89" t="s">
        <v>20</v>
      </c>
      <c r="C89">
        <v>186</v>
      </c>
      <c r="G89">
        <v>261</v>
      </c>
      <c r="H89" t="s">
        <v>14</v>
      </c>
      <c r="I89">
        <v>454</v>
      </c>
    </row>
    <row r="90" spans="1:9" x14ac:dyDescent="0.25">
      <c r="A90">
        <v>141</v>
      </c>
      <c r="B90" t="s">
        <v>20</v>
      </c>
      <c r="C90">
        <v>1071</v>
      </c>
      <c r="G90">
        <v>266</v>
      </c>
      <c r="H90" t="s">
        <v>14</v>
      </c>
      <c r="I90">
        <v>3182</v>
      </c>
    </row>
    <row r="91" spans="1:9" x14ac:dyDescent="0.25">
      <c r="A91">
        <v>142</v>
      </c>
      <c r="B91" t="s">
        <v>20</v>
      </c>
      <c r="C91">
        <v>117</v>
      </c>
      <c r="G91">
        <v>274</v>
      </c>
      <c r="H91" t="s">
        <v>14</v>
      </c>
      <c r="I91">
        <v>15</v>
      </c>
    </row>
    <row r="92" spans="1:9" x14ac:dyDescent="0.25">
      <c r="A92">
        <v>143</v>
      </c>
      <c r="B92" t="s">
        <v>20</v>
      </c>
      <c r="C92">
        <v>70</v>
      </c>
      <c r="G92">
        <v>276</v>
      </c>
      <c r="H92" t="s">
        <v>14</v>
      </c>
      <c r="I92">
        <v>133</v>
      </c>
    </row>
    <row r="93" spans="1:9" x14ac:dyDescent="0.25">
      <c r="A93">
        <v>144</v>
      </c>
      <c r="B93" t="s">
        <v>20</v>
      </c>
      <c r="C93">
        <v>135</v>
      </c>
      <c r="G93">
        <v>281</v>
      </c>
      <c r="H93" t="s">
        <v>14</v>
      </c>
      <c r="I93">
        <v>2062</v>
      </c>
    </row>
    <row r="94" spans="1:9" x14ac:dyDescent="0.25">
      <c r="A94">
        <v>145</v>
      </c>
      <c r="B94" t="s">
        <v>20</v>
      </c>
      <c r="C94">
        <v>768</v>
      </c>
      <c r="G94">
        <v>283</v>
      </c>
      <c r="H94" t="s">
        <v>14</v>
      </c>
      <c r="I94">
        <v>29</v>
      </c>
    </row>
    <row r="95" spans="1:9" x14ac:dyDescent="0.25">
      <c r="A95">
        <v>147</v>
      </c>
      <c r="B95" t="s">
        <v>20</v>
      </c>
      <c r="C95">
        <v>199</v>
      </c>
      <c r="G95">
        <v>284</v>
      </c>
      <c r="H95" t="s">
        <v>14</v>
      </c>
      <c r="I95">
        <v>132</v>
      </c>
    </row>
    <row r="96" spans="1:9" x14ac:dyDescent="0.25">
      <c r="A96">
        <v>148</v>
      </c>
      <c r="B96" t="s">
        <v>20</v>
      </c>
      <c r="C96">
        <v>107</v>
      </c>
      <c r="G96">
        <v>288</v>
      </c>
      <c r="H96" t="s">
        <v>14</v>
      </c>
      <c r="I96">
        <v>137</v>
      </c>
    </row>
    <row r="97" spans="1:9" x14ac:dyDescent="0.25">
      <c r="A97">
        <v>149</v>
      </c>
      <c r="B97" t="s">
        <v>20</v>
      </c>
      <c r="C97">
        <v>195</v>
      </c>
      <c r="G97">
        <v>290</v>
      </c>
      <c r="H97" t="s">
        <v>14</v>
      </c>
      <c r="I97">
        <v>908</v>
      </c>
    </row>
    <row r="98" spans="1:9" x14ac:dyDescent="0.25">
      <c r="A98">
        <v>152</v>
      </c>
      <c r="B98" t="s">
        <v>20</v>
      </c>
      <c r="C98">
        <v>3376</v>
      </c>
      <c r="G98">
        <v>292</v>
      </c>
      <c r="H98" t="s">
        <v>14</v>
      </c>
      <c r="I98">
        <v>10</v>
      </c>
    </row>
    <row r="99" spans="1:9" x14ac:dyDescent="0.25">
      <c r="A99">
        <v>158</v>
      </c>
      <c r="B99" t="s">
        <v>20</v>
      </c>
      <c r="C99">
        <v>41</v>
      </c>
      <c r="G99">
        <v>295</v>
      </c>
      <c r="H99" t="s">
        <v>14</v>
      </c>
      <c r="I99">
        <v>1910</v>
      </c>
    </row>
    <row r="100" spans="1:9" x14ac:dyDescent="0.25">
      <c r="A100">
        <v>159</v>
      </c>
      <c r="B100" t="s">
        <v>20</v>
      </c>
      <c r="C100">
        <v>1821</v>
      </c>
      <c r="G100">
        <v>296</v>
      </c>
      <c r="H100" t="s">
        <v>14</v>
      </c>
      <c r="I100">
        <v>38</v>
      </c>
    </row>
    <row r="101" spans="1:9" x14ac:dyDescent="0.25">
      <c r="A101">
        <v>160</v>
      </c>
      <c r="B101" t="s">
        <v>20</v>
      </c>
      <c r="C101">
        <v>164</v>
      </c>
      <c r="G101">
        <v>297</v>
      </c>
      <c r="H101" t="s">
        <v>14</v>
      </c>
      <c r="I101">
        <v>104</v>
      </c>
    </row>
    <row r="102" spans="1:9" x14ac:dyDescent="0.25">
      <c r="A102">
        <v>162</v>
      </c>
      <c r="B102" t="s">
        <v>20</v>
      </c>
      <c r="C102">
        <v>157</v>
      </c>
      <c r="G102">
        <v>299</v>
      </c>
      <c r="H102" t="s">
        <v>14</v>
      </c>
      <c r="I102">
        <v>49</v>
      </c>
    </row>
    <row r="103" spans="1:9" x14ac:dyDescent="0.25">
      <c r="A103">
        <v>163</v>
      </c>
      <c r="B103" t="s">
        <v>20</v>
      </c>
      <c r="C103">
        <v>246</v>
      </c>
      <c r="G103">
        <v>300</v>
      </c>
      <c r="H103" t="s">
        <v>14</v>
      </c>
      <c r="I103">
        <v>1</v>
      </c>
    </row>
    <row r="104" spans="1:9" x14ac:dyDescent="0.25">
      <c r="A104">
        <v>164</v>
      </c>
      <c r="B104" t="s">
        <v>20</v>
      </c>
      <c r="C104">
        <v>1396</v>
      </c>
      <c r="G104">
        <v>302</v>
      </c>
      <c r="H104" t="s">
        <v>14</v>
      </c>
      <c r="I104">
        <v>245</v>
      </c>
    </row>
    <row r="105" spans="1:9" x14ac:dyDescent="0.25">
      <c r="A105">
        <v>165</v>
      </c>
      <c r="B105" t="s">
        <v>20</v>
      </c>
      <c r="C105">
        <v>2506</v>
      </c>
      <c r="G105">
        <v>303</v>
      </c>
      <c r="H105" t="s">
        <v>14</v>
      </c>
      <c r="I105">
        <v>32</v>
      </c>
    </row>
    <row r="106" spans="1:9" x14ac:dyDescent="0.25">
      <c r="A106">
        <v>166</v>
      </c>
      <c r="B106" t="s">
        <v>20</v>
      </c>
      <c r="C106">
        <v>244</v>
      </c>
      <c r="G106">
        <v>306</v>
      </c>
      <c r="H106" t="s">
        <v>14</v>
      </c>
      <c r="I106">
        <v>7</v>
      </c>
    </row>
    <row r="107" spans="1:9" x14ac:dyDescent="0.25">
      <c r="A107">
        <v>167</v>
      </c>
      <c r="B107" t="s">
        <v>20</v>
      </c>
      <c r="C107">
        <v>146</v>
      </c>
      <c r="G107">
        <v>308</v>
      </c>
      <c r="H107" t="s">
        <v>14</v>
      </c>
      <c r="I107">
        <v>803</v>
      </c>
    </row>
    <row r="108" spans="1:9" x14ac:dyDescent="0.25">
      <c r="A108">
        <v>169</v>
      </c>
      <c r="B108" t="s">
        <v>20</v>
      </c>
      <c r="C108">
        <v>1267</v>
      </c>
      <c r="G108">
        <v>310</v>
      </c>
      <c r="H108" t="s">
        <v>14</v>
      </c>
      <c r="I108">
        <v>16</v>
      </c>
    </row>
    <row r="109" spans="1:9" x14ac:dyDescent="0.25">
      <c r="A109">
        <v>173</v>
      </c>
      <c r="B109" t="s">
        <v>20</v>
      </c>
      <c r="C109">
        <v>1561</v>
      </c>
      <c r="G109">
        <v>315</v>
      </c>
      <c r="H109" t="s">
        <v>14</v>
      </c>
      <c r="I109">
        <v>31</v>
      </c>
    </row>
    <row r="110" spans="1:9" x14ac:dyDescent="0.25">
      <c r="A110">
        <v>174</v>
      </c>
      <c r="B110" t="s">
        <v>20</v>
      </c>
      <c r="C110">
        <v>48</v>
      </c>
      <c r="G110">
        <v>316</v>
      </c>
      <c r="H110" t="s">
        <v>14</v>
      </c>
      <c r="I110">
        <v>108</v>
      </c>
    </row>
    <row r="111" spans="1:9" x14ac:dyDescent="0.25">
      <c r="A111">
        <v>177</v>
      </c>
      <c r="B111" t="s">
        <v>20</v>
      </c>
      <c r="C111">
        <v>2739</v>
      </c>
      <c r="G111">
        <v>317</v>
      </c>
      <c r="H111" t="s">
        <v>14</v>
      </c>
      <c r="I111">
        <v>30</v>
      </c>
    </row>
    <row r="112" spans="1:9" x14ac:dyDescent="0.25">
      <c r="A112">
        <v>179</v>
      </c>
      <c r="B112" t="s">
        <v>20</v>
      </c>
      <c r="C112">
        <v>3537</v>
      </c>
      <c r="G112">
        <v>318</v>
      </c>
      <c r="H112" t="s">
        <v>14</v>
      </c>
      <c r="I112">
        <v>17</v>
      </c>
    </row>
    <row r="113" spans="1:9" x14ac:dyDescent="0.25">
      <c r="A113">
        <v>180</v>
      </c>
      <c r="B113" t="s">
        <v>20</v>
      </c>
      <c r="C113">
        <v>2107</v>
      </c>
      <c r="G113">
        <v>320</v>
      </c>
      <c r="H113" t="s">
        <v>14</v>
      </c>
      <c r="I113">
        <v>80</v>
      </c>
    </row>
    <row r="114" spans="1:9" x14ac:dyDescent="0.25">
      <c r="A114">
        <v>182</v>
      </c>
      <c r="B114" t="s">
        <v>20</v>
      </c>
      <c r="C114">
        <v>3318</v>
      </c>
      <c r="G114">
        <v>321</v>
      </c>
      <c r="H114" t="s">
        <v>14</v>
      </c>
      <c r="I114">
        <v>2468</v>
      </c>
    </row>
    <row r="115" spans="1:9" x14ac:dyDescent="0.25">
      <c r="A115">
        <v>184</v>
      </c>
      <c r="B115" t="s">
        <v>20</v>
      </c>
      <c r="C115">
        <v>340</v>
      </c>
      <c r="G115">
        <v>323</v>
      </c>
      <c r="H115" t="s">
        <v>14</v>
      </c>
      <c r="I115">
        <v>26</v>
      </c>
    </row>
    <row r="116" spans="1:9" x14ac:dyDescent="0.25">
      <c r="A116">
        <v>187</v>
      </c>
      <c r="B116" t="s">
        <v>20</v>
      </c>
      <c r="C116">
        <v>1442</v>
      </c>
      <c r="G116">
        <v>325</v>
      </c>
      <c r="H116" t="s">
        <v>14</v>
      </c>
      <c r="I116">
        <v>73</v>
      </c>
    </row>
    <row r="117" spans="1:9" x14ac:dyDescent="0.25">
      <c r="A117">
        <v>194</v>
      </c>
      <c r="B117" t="s">
        <v>20</v>
      </c>
      <c r="C117">
        <v>126</v>
      </c>
      <c r="G117">
        <v>326</v>
      </c>
      <c r="H117" t="s">
        <v>14</v>
      </c>
      <c r="I117">
        <v>128</v>
      </c>
    </row>
    <row r="118" spans="1:9" x14ac:dyDescent="0.25">
      <c r="A118">
        <v>195</v>
      </c>
      <c r="B118" t="s">
        <v>20</v>
      </c>
      <c r="C118">
        <v>524</v>
      </c>
      <c r="G118">
        <v>327</v>
      </c>
      <c r="H118" t="s">
        <v>14</v>
      </c>
      <c r="I118">
        <v>33</v>
      </c>
    </row>
    <row r="119" spans="1:9" x14ac:dyDescent="0.25">
      <c r="A119">
        <v>197</v>
      </c>
      <c r="B119" t="s">
        <v>20</v>
      </c>
      <c r="C119">
        <v>1989</v>
      </c>
      <c r="G119">
        <v>336</v>
      </c>
      <c r="H119" t="s">
        <v>14</v>
      </c>
      <c r="I119">
        <v>1072</v>
      </c>
    </row>
    <row r="120" spans="1:9" x14ac:dyDescent="0.25">
      <c r="A120">
        <v>201</v>
      </c>
      <c r="B120" t="s">
        <v>20</v>
      </c>
      <c r="C120">
        <v>157</v>
      </c>
      <c r="G120">
        <v>340</v>
      </c>
      <c r="H120" t="s">
        <v>14</v>
      </c>
      <c r="I120">
        <v>393</v>
      </c>
    </row>
    <row r="121" spans="1:9" x14ac:dyDescent="0.25">
      <c r="A121">
        <v>203</v>
      </c>
      <c r="B121" t="s">
        <v>20</v>
      </c>
      <c r="C121">
        <v>4498</v>
      </c>
      <c r="G121">
        <v>341</v>
      </c>
      <c r="H121" t="s">
        <v>14</v>
      </c>
      <c r="I121">
        <v>1257</v>
      </c>
    </row>
    <row r="122" spans="1:9" x14ac:dyDescent="0.25">
      <c r="A122">
        <v>205</v>
      </c>
      <c r="B122" t="s">
        <v>20</v>
      </c>
      <c r="C122">
        <v>80</v>
      </c>
      <c r="G122">
        <v>342</v>
      </c>
      <c r="H122" t="s">
        <v>14</v>
      </c>
      <c r="I122">
        <v>328</v>
      </c>
    </row>
    <row r="123" spans="1:9" x14ac:dyDescent="0.25">
      <c r="A123">
        <v>207</v>
      </c>
      <c r="B123" t="s">
        <v>20</v>
      </c>
      <c r="C123">
        <v>43</v>
      </c>
      <c r="G123">
        <v>343</v>
      </c>
      <c r="H123" t="s">
        <v>14</v>
      </c>
      <c r="I123">
        <v>147</v>
      </c>
    </row>
    <row r="124" spans="1:9" x14ac:dyDescent="0.25">
      <c r="A124">
        <v>208</v>
      </c>
      <c r="B124" t="s">
        <v>20</v>
      </c>
      <c r="C124">
        <v>2053</v>
      </c>
      <c r="G124">
        <v>344</v>
      </c>
      <c r="H124" t="s">
        <v>14</v>
      </c>
      <c r="I124">
        <v>830</v>
      </c>
    </row>
    <row r="125" spans="1:9" x14ac:dyDescent="0.25">
      <c r="A125">
        <v>212</v>
      </c>
      <c r="B125" t="s">
        <v>20</v>
      </c>
      <c r="C125">
        <v>168</v>
      </c>
      <c r="G125">
        <v>345</v>
      </c>
      <c r="H125" t="s">
        <v>14</v>
      </c>
      <c r="I125">
        <v>331</v>
      </c>
    </row>
    <row r="126" spans="1:9" x14ac:dyDescent="0.25">
      <c r="A126">
        <v>213</v>
      </c>
      <c r="B126" t="s">
        <v>20</v>
      </c>
      <c r="C126">
        <v>4289</v>
      </c>
      <c r="G126">
        <v>346</v>
      </c>
      <c r="H126" t="s">
        <v>14</v>
      </c>
      <c r="I126">
        <v>25</v>
      </c>
    </row>
    <row r="127" spans="1:9" x14ac:dyDescent="0.25">
      <c r="A127">
        <v>214</v>
      </c>
      <c r="B127" t="s">
        <v>20</v>
      </c>
      <c r="C127">
        <v>165</v>
      </c>
      <c r="G127">
        <v>348</v>
      </c>
      <c r="H127" t="s">
        <v>14</v>
      </c>
      <c r="I127">
        <v>3483</v>
      </c>
    </row>
    <row r="128" spans="1:9" x14ac:dyDescent="0.25">
      <c r="A128">
        <v>216</v>
      </c>
      <c r="B128" t="s">
        <v>20</v>
      </c>
      <c r="C128">
        <v>1815</v>
      </c>
      <c r="G128">
        <v>349</v>
      </c>
      <c r="H128" t="s">
        <v>14</v>
      </c>
      <c r="I128">
        <v>923</v>
      </c>
    </row>
    <row r="129" spans="1:9" x14ac:dyDescent="0.25">
      <c r="A129">
        <v>218</v>
      </c>
      <c r="B129" t="s">
        <v>20</v>
      </c>
      <c r="C129">
        <v>397</v>
      </c>
      <c r="G129">
        <v>350</v>
      </c>
      <c r="H129" t="s">
        <v>14</v>
      </c>
      <c r="I129">
        <v>1</v>
      </c>
    </row>
    <row r="130" spans="1:9" x14ac:dyDescent="0.25">
      <c r="A130">
        <v>219</v>
      </c>
      <c r="B130" t="s">
        <v>20</v>
      </c>
      <c r="C130">
        <v>1539</v>
      </c>
      <c r="G130">
        <v>352</v>
      </c>
      <c r="H130" t="s">
        <v>14</v>
      </c>
      <c r="I130">
        <v>33</v>
      </c>
    </row>
    <row r="131" spans="1:9" x14ac:dyDescent="0.25">
      <c r="A131">
        <v>222</v>
      </c>
      <c r="B131" t="s">
        <v>20</v>
      </c>
      <c r="C131">
        <v>138</v>
      </c>
      <c r="G131">
        <v>356</v>
      </c>
      <c r="H131" t="s">
        <v>14</v>
      </c>
      <c r="I131">
        <v>40</v>
      </c>
    </row>
    <row r="132" spans="1:9" x14ac:dyDescent="0.25">
      <c r="A132">
        <v>224</v>
      </c>
      <c r="B132" t="s">
        <v>20</v>
      </c>
      <c r="C132">
        <v>3594</v>
      </c>
      <c r="G132">
        <v>358</v>
      </c>
      <c r="H132" t="s">
        <v>14</v>
      </c>
      <c r="I132">
        <v>23</v>
      </c>
    </row>
    <row r="133" spans="1:9" x14ac:dyDescent="0.25">
      <c r="A133">
        <v>225</v>
      </c>
      <c r="B133" t="s">
        <v>20</v>
      </c>
      <c r="C133">
        <v>5880</v>
      </c>
      <c r="G133">
        <v>367</v>
      </c>
      <c r="H133" t="s">
        <v>14</v>
      </c>
      <c r="I133">
        <v>75</v>
      </c>
    </row>
    <row r="134" spans="1:9" x14ac:dyDescent="0.25">
      <c r="A134">
        <v>226</v>
      </c>
      <c r="B134" t="s">
        <v>20</v>
      </c>
      <c r="C134">
        <v>112</v>
      </c>
      <c r="G134">
        <v>371</v>
      </c>
      <c r="H134" t="s">
        <v>14</v>
      </c>
      <c r="I134">
        <v>2176</v>
      </c>
    </row>
    <row r="135" spans="1:9" x14ac:dyDescent="0.25">
      <c r="A135">
        <v>227</v>
      </c>
      <c r="B135" t="s">
        <v>20</v>
      </c>
      <c r="C135">
        <v>943</v>
      </c>
      <c r="G135">
        <v>374</v>
      </c>
      <c r="H135" t="s">
        <v>14</v>
      </c>
      <c r="I135">
        <v>441</v>
      </c>
    </row>
    <row r="136" spans="1:9" x14ac:dyDescent="0.25">
      <c r="A136">
        <v>228</v>
      </c>
      <c r="B136" t="s">
        <v>20</v>
      </c>
      <c r="C136">
        <v>2468</v>
      </c>
      <c r="G136">
        <v>375</v>
      </c>
      <c r="H136" t="s">
        <v>14</v>
      </c>
      <c r="I136">
        <v>25</v>
      </c>
    </row>
    <row r="137" spans="1:9" x14ac:dyDescent="0.25">
      <c r="A137">
        <v>229</v>
      </c>
      <c r="B137" t="s">
        <v>20</v>
      </c>
      <c r="C137">
        <v>2551</v>
      </c>
      <c r="G137">
        <v>377</v>
      </c>
      <c r="H137" t="s">
        <v>14</v>
      </c>
      <c r="I137">
        <v>127</v>
      </c>
    </row>
    <row r="138" spans="1:9" x14ac:dyDescent="0.25">
      <c r="A138">
        <v>230</v>
      </c>
      <c r="B138" t="s">
        <v>20</v>
      </c>
      <c r="C138">
        <v>101</v>
      </c>
      <c r="G138">
        <v>378</v>
      </c>
      <c r="H138" t="s">
        <v>14</v>
      </c>
      <c r="I138">
        <v>355</v>
      </c>
    </row>
    <row r="139" spans="1:9" x14ac:dyDescent="0.25">
      <c r="A139">
        <v>232</v>
      </c>
      <c r="B139" t="s">
        <v>20</v>
      </c>
      <c r="C139">
        <v>92</v>
      </c>
      <c r="G139">
        <v>379</v>
      </c>
      <c r="H139" t="s">
        <v>14</v>
      </c>
      <c r="I139">
        <v>44</v>
      </c>
    </row>
    <row r="140" spans="1:9" x14ac:dyDescent="0.25">
      <c r="A140">
        <v>233</v>
      </c>
      <c r="B140" t="s">
        <v>20</v>
      </c>
      <c r="C140">
        <v>62</v>
      </c>
      <c r="G140">
        <v>382</v>
      </c>
      <c r="H140" t="s">
        <v>14</v>
      </c>
      <c r="I140">
        <v>67</v>
      </c>
    </row>
    <row r="141" spans="1:9" x14ac:dyDescent="0.25">
      <c r="A141">
        <v>234</v>
      </c>
      <c r="B141" t="s">
        <v>20</v>
      </c>
      <c r="C141">
        <v>149</v>
      </c>
      <c r="G141">
        <v>386</v>
      </c>
      <c r="H141" t="s">
        <v>14</v>
      </c>
      <c r="I141">
        <v>1068</v>
      </c>
    </row>
    <row r="142" spans="1:9" x14ac:dyDescent="0.25">
      <c r="A142">
        <v>237</v>
      </c>
      <c r="B142" t="s">
        <v>20</v>
      </c>
      <c r="C142">
        <v>329</v>
      </c>
      <c r="G142">
        <v>387</v>
      </c>
      <c r="H142" t="s">
        <v>14</v>
      </c>
      <c r="I142">
        <v>424</v>
      </c>
    </row>
    <row r="143" spans="1:9" x14ac:dyDescent="0.25">
      <c r="A143">
        <v>238</v>
      </c>
      <c r="B143" t="s">
        <v>20</v>
      </c>
      <c r="C143">
        <v>97</v>
      </c>
      <c r="G143">
        <v>391</v>
      </c>
      <c r="H143" t="s">
        <v>14</v>
      </c>
      <c r="I143">
        <v>151</v>
      </c>
    </row>
    <row r="144" spans="1:9" x14ac:dyDescent="0.25">
      <c r="A144">
        <v>240</v>
      </c>
      <c r="B144" t="s">
        <v>20</v>
      </c>
      <c r="C144">
        <v>1784</v>
      </c>
      <c r="G144">
        <v>392</v>
      </c>
      <c r="H144" t="s">
        <v>14</v>
      </c>
      <c r="I144">
        <v>1608</v>
      </c>
    </row>
    <row r="145" spans="1:9" x14ac:dyDescent="0.25">
      <c r="A145">
        <v>241</v>
      </c>
      <c r="B145" t="s">
        <v>20</v>
      </c>
      <c r="C145">
        <v>1684</v>
      </c>
      <c r="G145">
        <v>399</v>
      </c>
      <c r="H145" t="s">
        <v>14</v>
      </c>
      <c r="I145">
        <v>941</v>
      </c>
    </row>
    <row r="146" spans="1:9" x14ac:dyDescent="0.25">
      <c r="A146">
        <v>242</v>
      </c>
      <c r="B146" t="s">
        <v>20</v>
      </c>
      <c r="C146">
        <v>250</v>
      </c>
      <c r="G146">
        <v>400</v>
      </c>
      <c r="H146" t="s">
        <v>14</v>
      </c>
      <c r="I146">
        <v>1</v>
      </c>
    </row>
    <row r="147" spans="1:9" x14ac:dyDescent="0.25">
      <c r="A147">
        <v>243</v>
      </c>
      <c r="B147" t="s">
        <v>20</v>
      </c>
      <c r="C147">
        <v>238</v>
      </c>
      <c r="G147">
        <v>402</v>
      </c>
      <c r="H147" t="s">
        <v>14</v>
      </c>
      <c r="I147">
        <v>40</v>
      </c>
    </row>
    <row r="148" spans="1:9" x14ac:dyDescent="0.25">
      <c r="A148">
        <v>244</v>
      </c>
      <c r="B148" t="s">
        <v>20</v>
      </c>
      <c r="C148">
        <v>53</v>
      </c>
      <c r="G148">
        <v>403</v>
      </c>
      <c r="H148" t="s">
        <v>14</v>
      </c>
      <c r="I148">
        <v>3015</v>
      </c>
    </row>
    <row r="149" spans="1:9" x14ac:dyDescent="0.25">
      <c r="A149">
        <v>245</v>
      </c>
      <c r="B149" t="s">
        <v>20</v>
      </c>
      <c r="C149">
        <v>214</v>
      </c>
      <c r="G149">
        <v>405</v>
      </c>
      <c r="H149" t="s">
        <v>14</v>
      </c>
      <c r="I149">
        <v>435</v>
      </c>
    </row>
    <row r="150" spans="1:9" x14ac:dyDescent="0.25">
      <c r="A150">
        <v>246</v>
      </c>
      <c r="B150" t="s">
        <v>20</v>
      </c>
      <c r="C150">
        <v>222</v>
      </c>
      <c r="G150">
        <v>409</v>
      </c>
      <c r="H150" t="s">
        <v>14</v>
      </c>
      <c r="I150">
        <v>714</v>
      </c>
    </row>
    <row r="151" spans="1:9" x14ac:dyDescent="0.25">
      <c r="A151">
        <v>247</v>
      </c>
      <c r="B151" t="s">
        <v>20</v>
      </c>
      <c r="C151">
        <v>1884</v>
      </c>
      <c r="G151">
        <v>414</v>
      </c>
      <c r="H151" t="s">
        <v>14</v>
      </c>
      <c r="I151">
        <v>5497</v>
      </c>
    </row>
    <row r="152" spans="1:9" x14ac:dyDescent="0.25">
      <c r="A152">
        <v>248</v>
      </c>
      <c r="B152" t="s">
        <v>20</v>
      </c>
      <c r="C152">
        <v>218</v>
      </c>
      <c r="G152">
        <v>415</v>
      </c>
      <c r="H152" t="s">
        <v>14</v>
      </c>
      <c r="I152">
        <v>418</v>
      </c>
    </row>
    <row r="153" spans="1:9" x14ac:dyDescent="0.25">
      <c r="A153">
        <v>249</v>
      </c>
      <c r="B153" t="s">
        <v>20</v>
      </c>
      <c r="C153">
        <v>6465</v>
      </c>
      <c r="G153">
        <v>416</v>
      </c>
      <c r="H153" t="s">
        <v>14</v>
      </c>
      <c r="I153">
        <v>1439</v>
      </c>
    </row>
    <row r="154" spans="1:9" x14ac:dyDescent="0.25">
      <c r="A154">
        <v>252</v>
      </c>
      <c r="B154" t="s">
        <v>20</v>
      </c>
      <c r="C154">
        <v>59</v>
      </c>
      <c r="G154">
        <v>417</v>
      </c>
      <c r="H154" t="s">
        <v>14</v>
      </c>
      <c r="I154">
        <v>15</v>
      </c>
    </row>
    <row r="155" spans="1:9" x14ac:dyDescent="0.25">
      <c r="A155">
        <v>254</v>
      </c>
      <c r="B155" t="s">
        <v>20</v>
      </c>
      <c r="C155">
        <v>88</v>
      </c>
      <c r="G155">
        <v>418</v>
      </c>
      <c r="H155" t="s">
        <v>14</v>
      </c>
      <c r="I155">
        <v>1999</v>
      </c>
    </row>
    <row r="156" spans="1:9" x14ac:dyDescent="0.25">
      <c r="A156">
        <v>255</v>
      </c>
      <c r="B156" t="s">
        <v>20</v>
      </c>
      <c r="C156">
        <v>1697</v>
      </c>
      <c r="G156">
        <v>421</v>
      </c>
      <c r="H156" t="s">
        <v>14</v>
      </c>
      <c r="I156">
        <v>118</v>
      </c>
    </row>
    <row r="157" spans="1:9" x14ac:dyDescent="0.25">
      <c r="A157">
        <v>257</v>
      </c>
      <c r="B157" t="s">
        <v>20</v>
      </c>
      <c r="C157">
        <v>92</v>
      </c>
      <c r="G157">
        <v>423</v>
      </c>
      <c r="H157" t="s">
        <v>14</v>
      </c>
      <c r="I157">
        <v>162</v>
      </c>
    </row>
    <row r="158" spans="1:9" x14ac:dyDescent="0.25">
      <c r="A158">
        <v>258</v>
      </c>
      <c r="B158" t="s">
        <v>20</v>
      </c>
      <c r="C158">
        <v>186</v>
      </c>
      <c r="G158">
        <v>424</v>
      </c>
      <c r="H158" t="s">
        <v>14</v>
      </c>
      <c r="I158">
        <v>83</v>
      </c>
    </row>
    <row r="159" spans="1:9" x14ac:dyDescent="0.25">
      <c r="A159">
        <v>259</v>
      </c>
      <c r="B159" t="s">
        <v>20</v>
      </c>
      <c r="C159">
        <v>138</v>
      </c>
      <c r="G159">
        <v>428</v>
      </c>
      <c r="H159" t="s">
        <v>14</v>
      </c>
      <c r="I159">
        <v>747</v>
      </c>
    </row>
    <row r="160" spans="1:9" x14ac:dyDescent="0.25">
      <c r="A160">
        <v>260</v>
      </c>
      <c r="B160" t="s">
        <v>20</v>
      </c>
      <c r="C160">
        <v>261</v>
      </c>
      <c r="G160">
        <v>430</v>
      </c>
      <c r="H160" t="s">
        <v>14</v>
      </c>
      <c r="I160">
        <v>84</v>
      </c>
    </row>
    <row r="161" spans="1:9" x14ac:dyDescent="0.25">
      <c r="A161">
        <v>262</v>
      </c>
      <c r="B161" t="s">
        <v>20</v>
      </c>
      <c r="C161">
        <v>107</v>
      </c>
      <c r="G161">
        <v>432</v>
      </c>
      <c r="H161" t="s">
        <v>14</v>
      </c>
      <c r="I161">
        <v>91</v>
      </c>
    </row>
    <row r="162" spans="1:9" x14ac:dyDescent="0.25">
      <c r="A162">
        <v>263</v>
      </c>
      <c r="B162" t="s">
        <v>20</v>
      </c>
      <c r="C162">
        <v>199</v>
      </c>
      <c r="G162">
        <v>433</v>
      </c>
      <c r="H162" t="s">
        <v>14</v>
      </c>
      <c r="I162">
        <v>792</v>
      </c>
    </row>
    <row r="163" spans="1:9" x14ac:dyDescent="0.25">
      <c r="A163">
        <v>264</v>
      </c>
      <c r="B163" t="s">
        <v>20</v>
      </c>
      <c r="C163">
        <v>5512</v>
      </c>
      <c r="G163">
        <v>441</v>
      </c>
      <c r="H163" t="s">
        <v>14</v>
      </c>
      <c r="I163">
        <v>32</v>
      </c>
    </row>
    <row r="164" spans="1:9" x14ac:dyDescent="0.25">
      <c r="A164">
        <v>265</v>
      </c>
      <c r="B164" t="s">
        <v>20</v>
      </c>
      <c r="C164">
        <v>86</v>
      </c>
      <c r="G164">
        <v>446</v>
      </c>
      <c r="H164" t="s">
        <v>14</v>
      </c>
      <c r="I164">
        <v>186</v>
      </c>
    </row>
    <row r="165" spans="1:9" x14ac:dyDescent="0.25">
      <c r="A165">
        <v>267</v>
      </c>
      <c r="B165" t="s">
        <v>20</v>
      </c>
      <c r="C165">
        <v>2768</v>
      </c>
      <c r="G165">
        <v>448</v>
      </c>
      <c r="H165" t="s">
        <v>14</v>
      </c>
      <c r="I165">
        <v>605</v>
      </c>
    </row>
    <row r="166" spans="1:9" x14ac:dyDescent="0.25">
      <c r="A166">
        <v>268</v>
      </c>
      <c r="B166" t="s">
        <v>20</v>
      </c>
      <c r="C166">
        <v>48</v>
      </c>
      <c r="G166">
        <v>450</v>
      </c>
      <c r="H166" t="s">
        <v>14</v>
      </c>
      <c r="I166">
        <v>1</v>
      </c>
    </row>
    <row r="167" spans="1:9" x14ac:dyDescent="0.25">
      <c r="A167">
        <v>269</v>
      </c>
      <c r="B167" t="s">
        <v>20</v>
      </c>
      <c r="C167">
        <v>87</v>
      </c>
      <c r="G167">
        <v>452</v>
      </c>
      <c r="H167" t="s">
        <v>14</v>
      </c>
      <c r="I167">
        <v>31</v>
      </c>
    </row>
    <row r="168" spans="1:9" x14ac:dyDescent="0.25">
      <c r="A168">
        <v>272</v>
      </c>
      <c r="B168" t="s">
        <v>20</v>
      </c>
      <c r="C168">
        <v>1894</v>
      </c>
      <c r="G168">
        <v>453</v>
      </c>
      <c r="H168" t="s">
        <v>14</v>
      </c>
      <c r="I168">
        <v>1181</v>
      </c>
    </row>
    <row r="169" spans="1:9" x14ac:dyDescent="0.25">
      <c r="A169">
        <v>273</v>
      </c>
      <c r="B169" t="s">
        <v>20</v>
      </c>
      <c r="C169">
        <v>282</v>
      </c>
      <c r="G169">
        <v>454</v>
      </c>
      <c r="H169" t="s">
        <v>14</v>
      </c>
      <c r="I169">
        <v>39</v>
      </c>
    </row>
    <row r="170" spans="1:9" x14ac:dyDescent="0.25">
      <c r="A170">
        <v>275</v>
      </c>
      <c r="B170" t="s">
        <v>20</v>
      </c>
      <c r="C170">
        <v>116</v>
      </c>
      <c r="G170">
        <v>457</v>
      </c>
      <c r="H170" t="s">
        <v>14</v>
      </c>
      <c r="I170">
        <v>46</v>
      </c>
    </row>
    <row r="171" spans="1:9" x14ac:dyDescent="0.25">
      <c r="A171">
        <v>277</v>
      </c>
      <c r="B171" t="s">
        <v>20</v>
      </c>
      <c r="C171">
        <v>83</v>
      </c>
      <c r="G171">
        <v>459</v>
      </c>
      <c r="H171" t="s">
        <v>14</v>
      </c>
      <c r="I171">
        <v>105</v>
      </c>
    </row>
    <row r="172" spans="1:9" x14ac:dyDescent="0.25">
      <c r="A172">
        <v>278</v>
      </c>
      <c r="B172" t="s">
        <v>20</v>
      </c>
      <c r="C172">
        <v>91</v>
      </c>
      <c r="G172">
        <v>462</v>
      </c>
      <c r="H172" t="s">
        <v>14</v>
      </c>
      <c r="I172">
        <v>535</v>
      </c>
    </row>
    <row r="173" spans="1:9" x14ac:dyDescent="0.25">
      <c r="A173">
        <v>279</v>
      </c>
      <c r="B173" t="s">
        <v>20</v>
      </c>
      <c r="C173">
        <v>546</v>
      </c>
      <c r="G173">
        <v>468</v>
      </c>
      <c r="H173" t="s">
        <v>14</v>
      </c>
      <c r="I173">
        <v>16</v>
      </c>
    </row>
    <row r="174" spans="1:9" x14ac:dyDescent="0.25">
      <c r="A174">
        <v>280</v>
      </c>
      <c r="B174" t="s">
        <v>20</v>
      </c>
      <c r="C174">
        <v>393</v>
      </c>
      <c r="G174">
        <v>472</v>
      </c>
      <c r="H174" t="s">
        <v>14</v>
      </c>
      <c r="I174">
        <v>575</v>
      </c>
    </row>
    <row r="175" spans="1:9" x14ac:dyDescent="0.25">
      <c r="A175">
        <v>282</v>
      </c>
      <c r="B175" t="s">
        <v>20</v>
      </c>
      <c r="C175">
        <v>133</v>
      </c>
      <c r="G175">
        <v>476</v>
      </c>
      <c r="H175" t="s">
        <v>14</v>
      </c>
      <c r="I175">
        <v>1120</v>
      </c>
    </row>
    <row r="176" spans="1:9" x14ac:dyDescent="0.25">
      <c r="A176">
        <v>285</v>
      </c>
      <c r="B176" t="s">
        <v>20</v>
      </c>
      <c r="C176">
        <v>254</v>
      </c>
      <c r="G176">
        <v>477</v>
      </c>
      <c r="H176" t="s">
        <v>14</v>
      </c>
      <c r="I176">
        <v>113</v>
      </c>
    </row>
    <row r="177" spans="1:9" x14ac:dyDescent="0.25">
      <c r="A177">
        <v>287</v>
      </c>
      <c r="B177" t="s">
        <v>20</v>
      </c>
      <c r="C177">
        <v>176</v>
      </c>
      <c r="G177">
        <v>481</v>
      </c>
      <c r="H177" t="s">
        <v>14</v>
      </c>
      <c r="I177">
        <v>1538</v>
      </c>
    </row>
    <row r="178" spans="1:9" x14ac:dyDescent="0.25">
      <c r="A178">
        <v>289</v>
      </c>
      <c r="B178" t="s">
        <v>20</v>
      </c>
      <c r="C178">
        <v>337</v>
      </c>
      <c r="G178">
        <v>482</v>
      </c>
      <c r="H178" t="s">
        <v>14</v>
      </c>
      <c r="I178">
        <v>9</v>
      </c>
    </row>
    <row r="179" spans="1:9" x14ac:dyDescent="0.25">
      <c r="A179">
        <v>291</v>
      </c>
      <c r="B179" t="s">
        <v>20</v>
      </c>
      <c r="C179">
        <v>107</v>
      </c>
      <c r="G179">
        <v>483</v>
      </c>
      <c r="H179" t="s">
        <v>14</v>
      </c>
      <c r="I179">
        <v>554</v>
      </c>
    </row>
    <row r="180" spans="1:9" x14ac:dyDescent="0.25">
      <c r="A180">
        <v>294</v>
      </c>
      <c r="B180" t="s">
        <v>20</v>
      </c>
      <c r="C180">
        <v>183</v>
      </c>
      <c r="G180">
        <v>485</v>
      </c>
      <c r="H180" t="s">
        <v>14</v>
      </c>
      <c r="I180">
        <v>648</v>
      </c>
    </row>
    <row r="181" spans="1:9" x14ac:dyDescent="0.25">
      <c r="A181">
        <v>298</v>
      </c>
      <c r="B181" t="s">
        <v>20</v>
      </c>
      <c r="C181">
        <v>72</v>
      </c>
      <c r="G181">
        <v>486</v>
      </c>
      <c r="H181" t="s">
        <v>14</v>
      </c>
      <c r="I181">
        <v>21</v>
      </c>
    </row>
    <row r="182" spans="1:9" x14ac:dyDescent="0.25">
      <c r="A182">
        <v>301</v>
      </c>
      <c r="B182" t="s">
        <v>20</v>
      </c>
      <c r="C182">
        <v>295</v>
      </c>
      <c r="G182">
        <v>496</v>
      </c>
      <c r="H182" t="s">
        <v>14</v>
      </c>
      <c r="I182">
        <v>54</v>
      </c>
    </row>
    <row r="183" spans="1:9" x14ac:dyDescent="0.25">
      <c r="A183">
        <v>304</v>
      </c>
      <c r="B183" t="s">
        <v>20</v>
      </c>
      <c r="C183">
        <v>142</v>
      </c>
      <c r="G183">
        <v>497</v>
      </c>
      <c r="H183" t="s">
        <v>14</v>
      </c>
      <c r="I183">
        <v>120</v>
      </c>
    </row>
    <row r="184" spans="1:9" x14ac:dyDescent="0.25">
      <c r="A184">
        <v>305</v>
      </c>
      <c r="B184" t="s">
        <v>20</v>
      </c>
      <c r="C184">
        <v>85</v>
      </c>
      <c r="G184">
        <v>498</v>
      </c>
      <c r="H184" t="s">
        <v>14</v>
      </c>
      <c r="I184">
        <v>579</v>
      </c>
    </row>
    <row r="185" spans="1:9" x14ac:dyDescent="0.25">
      <c r="A185">
        <v>307</v>
      </c>
      <c r="B185" t="s">
        <v>20</v>
      </c>
      <c r="C185">
        <v>659</v>
      </c>
      <c r="G185">
        <v>499</v>
      </c>
      <c r="H185" t="s">
        <v>14</v>
      </c>
      <c r="I185">
        <v>2072</v>
      </c>
    </row>
    <row r="186" spans="1:9" x14ac:dyDescent="0.25">
      <c r="A186">
        <v>311</v>
      </c>
      <c r="B186" t="s">
        <v>20</v>
      </c>
      <c r="C186">
        <v>121</v>
      </c>
      <c r="G186">
        <v>500</v>
      </c>
      <c r="H186" t="s">
        <v>14</v>
      </c>
      <c r="I186">
        <v>0</v>
      </c>
    </row>
    <row r="187" spans="1:9" x14ac:dyDescent="0.25">
      <c r="A187">
        <v>312</v>
      </c>
      <c r="B187" t="s">
        <v>20</v>
      </c>
      <c r="C187">
        <v>3742</v>
      </c>
      <c r="G187">
        <v>501</v>
      </c>
      <c r="H187" t="s">
        <v>14</v>
      </c>
      <c r="I187">
        <v>1796</v>
      </c>
    </row>
    <row r="188" spans="1:9" x14ac:dyDescent="0.25">
      <c r="A188">
        <v>313</v>
      </c>
      <c r="B188" t="s">
        <v>20</v>
      </c>
      <c r="C188">
        <v>223</v>
      </c>
      <c r="G188">
        <v>504</v>
      </c>
      <c r="H188" t="s">
        <v>14</v>
      </c>
      <c r="I188">
        <v>62</v>
      </c>
    </row>
    <row r="189" spans="1:9" x14ac:dyDescent="0.25">
      <c r="A189">
        <v>314</v>
      </c>
      <c r="B189" t="s">
        <v>20</v>
      </c>
      <c r="C189">
        <v>133</v>
      </c>
      <c r="G189">
        <v>505</v>
      </c>
      <c r="H189" t="s">
        <v>14</v>
      </c>
      <c r="I189">
        <v>347</v>
      </c>
    </row>
    <row r="190" spans="1:9" x14ac:dyDescent="0.25">
      <c r="A190">
        <v>322</v>
      </c>
      <c r="B190" t="s">
        <v>20</v>
      </c>
      <c r="C190">
        <v>5168</v>
      </c>
      <c r="G190">
        <v>507</v>
      </c>
      <c r="H190" t="s">
        <v>14</v>
      </c>
      <c r="I190">
        <v>19</v>
      </c>
    </row>
    <row r="191" spans="1:9" x14ac:dyDescent="0.25">
      <c r="A191">
        <v>324</v>
      </c>
      <c r="B191" t="s">
        <v>20</v>
      </c>
      <c r="C191">
        <v>307</v>
      </c>
      <c r="G191">
        <v>509</v>
      </c>
      <c r="H191" t="s">
        <v>14</v>
      </c>
      <c r="I191">
        <v>1258</v>
      </c>
    </row>
    <row r="192" spans="1:9" x14ac:dyDescent="0.25">
      <c r="A192">
        <v>328</v>
      </c>
      <c r="B192" t="s">
        <v>20</v>
      </c>
      <c r="C192">
        <v>2441</v>
      </c>
      <c r="G192">
        <v>511</v>
      </c>
      <c r="H192" t="s">
        <v>14</v>
      </c>
      <c r="I192">
        <v>362</v>
      </c>
    </row>
    <row r="193" spans="1:9" x14ac:dyDescent="0.25">
      <c r="A193">
        <v>330</v>
      </c>
      <c r="B193" t="s">
        <v>20</v>
      </c>
      <c r="C193">
        <v>1385</v>
      </c>
      <c r="G193">
        <v>515</v>
      </c>
      <c r="H193" t="s">
        <v>14</v>
      </c>
      <c r="I193">
        <v>133</v>
      </c>
    </row>
    <row r="194" spans="1:9" x14ac:dyDescent="0.25">
      <c r="A194">
        <v>331</v>
      </c>
      <c r="B194" t="s">
        <v>20</v>
      </c>
      <c r="C194">
        <v>190</v>
      </c>
      <c r="G194">
        <v>516</v>
      </c>
      <c r="H194" t="s">
        <v>14</v>
      </c>
      <c r="I194">
        <v>846</v>
      </c>
    </row>
    <row r="195" spans="1:9" x14ac:dyDescent="0.25">
      <c r="A195">
        <v>332</v>
      </c>
      <c r="B195" t="s">
        <v>20</v>
      </c>
      <c r="C195">
        <v>470</v>
      </c>
      <c r="G195">
        <v>518</v>
      </c>
      <c r="H195" t="s">
        <v>14</v>
      </c>
      <c r="I195">
        <v>10</v>
      </c>
    </row>
    <row r="196" spans="1:9" x14ac:dyDescent="0.25">
      <c r="A196">
        <v>333</v>
      </c>
      <c r="B196" t="s">
        <v>20</v>
      </c>
      <c r="C196">
        <v>253</v>
      </c>
      <c r="G196">
        <v>522</v>
      </c>
      <c r="H196" t="s">
        <v>14</v>
      </c>
      <c r="I196">
        <v>191</v>
      </c>
    </row>
    <row r="197" spans="1:9" x14ac:dyDescent="0.25">
      <c r="A197">
        <v>334</v>
      </c>
      <c r="B197" t="s">
        <v>20</v>
      </c>
      <c r="C197">
        <v>1113</v>
      </c>
      <c r="G197">
        <v>524</v>
      </c>
      <c r="H197" t="s">
        <v>14</v>
      </c>
      <c r="I197">
        <v>1979</v>
      </c>
    </row>
    <row r="198" spans="1:9" x14ac:dyDescent="0.25">
      <c r="A198">
        <v>335</v>
      </c>
      <c r="B198" t="s">
        <v>20</v>
      </c>
      <c r="C198">
        <v>2283</v>
      </c>
      <c r="G198">
        <v>525</v>
      </c>
      <c r="H198" t="s">
        <v>14</v>
      </c>
      <c r="I198">
        <v>63</v>
      </c>
    </row>
    <row r="199" spans="1:9" x14ac:dyDescent="0.25">
      <c r="A199">
        <v>337</v>
      </c>
      <c r="B199" t="s">
        <v>20</v>
      </c>
      <c r="C199">
        <v>1095</v>
      </c>
      <c r="G199">
        <v>527</v>
      </c>
      <c r="H199" t="s">
        <v>14</v>
      </c>
      <c r="I199">
        <v>6080</v>
      </c>
    </row>
    <row r="200" spans="1:9" x14ac:dyDescent="0.25">
      <c r="A200">
        <v>338</v>
      </c>
      <c r="B200" t="s">
        <v>20</v>
      </c>
      <c r="C200">
        <v>1690</v>
      </c>
      <c r="G200">
        <v>528</v>
      </c>
      <c r="H200" t="s">
        <v>14</v>
      </c>
      <c r="I200">
        <v>80</v>
      </c>
    </row>
    <row r="201" spans="1:9" x14ac:dyDescent="0.25">
      <c r="A201">
        <v>347</v>
      </c>
      <c r="B201" t="s">
        <v>20</v>
      </c>
      <c r="C201">
        <v>191</v>
      </c>
      <c r="G201">
        <v>529</v>
      </c>
      <c r="H201" t="s">
        <v>14</v>
      </c>
      <c r="I201">
        <v>9</v>
      </c>
    </row>
    <row r="202" spans="1:9" x14ac:dyDescent="0.25">
      <c r="A202">
        <v>351</v>
      </c>
      <c r="B202" t="s">
        <v>20</v>
      </c>
      <c r="C202">
        <v>2013</v>
      </c>
      <c r="G202">
        <v>530</v>
      </c>
      <c r="H202" t="s">
        <v>14</v>
      </c>
      <c r="I202">
        <v>1784</v>
      </c>
    </row>
    <row r="203" spans="1:9" x14ac:dyDescent="0.25">
      <c r="A203">
        <v>353</v>
      </c>
      <c r="B203" t="s">
        <v>20</v>
      </c>
      <c r="C203">
        <v>1703</v>
      </c>
      <c r="G203">
        <v>534</v>
      </c>
      <c r="H203" t="s">
        <v>14</v>
      </c>
      <c r="I203">
        <v>243</v>
      </c>
    </row>
    <row r="204" spans="1:9" x14ac:dyDescent="0.25">
      <c r="A204">
        <v>354</v>
      </c>
      <c r="B204" t="s">
        <v>20</v>
      </c>
      <c r="C204">
        <v>80</v>
      </c>
      <c r="G204">
        <v>538</v>
      </c>
      <c r="H204" t="s">
        <v>14</v>
      </c>
      <c r="I204">
        <v>1296</v>
      </c>
    </row>
    <row r="205" spans="1:9" x14ac:dyDescent="0.25">
      <c r="A205">
        <v>357</v>
      </c>
      <c r="B205" t="s">
        <v>20</v>
      </c>
      <c r="C205">
        <v>41</v>
      </c>
      <c r="G205">
        <v>539</v>
      </c>
      <c r="H205" t="s">
        <v>14</v>
      </c>
      <c r="I205">
        <v>77</v>
      </c>
    </row>
    <row r="206" spans="1:9" x14ac:dyDescent="0.25">
      <c r="A206">
        <v>359</v>
      </c>
      <c r="B206" t="s">
        <v>20</v>
      </c>
      <c r="C206">
        <v>187</v>
      </c>
      <c r="G206">
        <v>541</v>
      </c>
      <c r="H206" t="s">
        <v>14</v>
      </c>
      <c r="I206">
        <v>395</v>
      </c>
    </row>
    <row r="207" spans="1:9" x14ac:dyDescent="0.25">
      <c r="A207">
        <v>360</v>
      </c>
      <c r="B207" t="s">
        <v>20</v>
      </c>
      <c r="C207">
        <v>2875</v>
      </c>
      <c r="G207">
        <v>542</v>
      </c>
      <c r="H207" t="s">
        <v>14</v>
      </c>
      <c r="I207">
        <v>49</v>
      </c>
    </row>
    <row r="208" spans="1:9" x14ac:dyDescent="0.25">
      <c r="A208">
        <v>361</v>
      </c>
      <c r="B208" t="s">
        <v>20</v>
      </c>
      <c r="C208">
        <v>88</v>
      </c>
      <c r="G208">
        <v>543</v>
      </c>
      <c r="H208" t="s">
        <v>14</v>
      </c>
      <c r="I208">
        <v>180</v>
      </c>
    </row>
    <row r="209" spans="1:9" x14ac:dyDescent="0.25">
      <c r="A209">
        <v>362</v>
      </c>
      <c r="B209" t="s">
        <v>20</v>
      </c>
      <c r="C209">
        <v>191</v>
      </c>
      <c r="G209">
        <v>545</v>
      </c>
      <c r="H209" t="s">
        <v>14</v>
      </c>
      <c r="I209">
        <v>2690</v>
      </c>
    </row>
    <row r="210" spans="1:9" x14ac:dyDescent="0.25">
      <c r="A210">
        <v>363</v>
      </c>
      <c r="B210" t="s">
        <v>20</v>
      </c>
      <c r="C210">
        <v>139</v>
      </c>
      <c r="G210">
        <v>551</v>
      </c>
      <c r="H210" t="s">
        <v>14</v>
      </c>
      <c r="I210">
        <v>2779</v>
      </c>
    </row>
    <row r="211" spans="1:9" x14ac:dyDescent="0.25">
      <c r="A211">
        <v>364</v>
      </c>
      <c r="B211" t="s">
        <v>20</v>
      </c>
      <c r="C211">
        <v>186</v>
      </c>
      <c r="G211">
        <v>552</v>
      </c>
      <c r="H211" t="s">
        <v>14</v>
      </c>
      <c r="I211">
        <v>92</v>
      </c>
    </row>
    <row r="212" spans="1:9" x14ac:dyDescent="0.25">
      <c r="A212">
        <v>365</v>
      </c>
      <c r="B212" t="s">
        <v>20</v>
      </c>
      <c r="C212">
        <v>112</v>
      </c>
      <c r="G212">
        <v>553</v>
      </c>
      <c r="H212" t="s">
        <v>14</v>
      </c>
      <c r="I212">
        <v>1028</v>
      </c>
    </row>
    <row r="213" spans="1:9" x14ac:dyDescent="0.25">
      <c r="A213">
        <v>366</v>
      </c>
      <c r="B213" t="s">
        <v>20</v>
      </c>
      <c r="C213">
        <v>101</v>
      </c>
      <c r="G213">
        <v>562</v>
      </c>
      <c r="H213" t="s">
        <v>14</v>
      </c>
      <c r="I213">
        <v>26</v>
      </c>
    </row>
    <row r="214" spans="1:9" x14ac:dyDescent="0.25">
      <c r="A214">
        <v>368</v>
      </c>
      <c r="B214" t="s">
        <v>20</v>
      </c>
      <c r="C214">
        <v>206</v>
      </c>
      <c r="G214">
        <v>564</v>
      </c>
      <c r="H214" t="s">
        <v>14</v>
      </c>
      <c r="I214">
        <v>1790</v>
      </c>
    </row>
    <row r="215" spans="1:9" x14ac:dyDescent="0.25">
      <c r="A215">
        <v>369</v>
      </c>
      <c r="B215" t="s">
        <v>20</v>
      </c>
      <c r="C215">
        <v>154</v>
      </c>
      <c r="G215">
        <v>566</v>
      </c>
      <c r="H215" t="s">
        <v>14</v>
      </c>
      <c r="I215">
        <v>37</v>
      </c>
    </row>
    <row r="216" spans="1:9" x14ac:dyDescent="0.25">
      <c r="A216">
        <v>370</v>
      </c>
      <c r="B216" t="s">
        <v>20</v>
      </c>
      <c r="C216">
        <v>5966</v>
      </c>
      <c r="G216">
        <v>571</v>
      </c>
      <c r="H216" t="s">
        <v>14</v>
      </c>
      <c r="I216">
        <v>35</v>
      </c>
    </row>
    <row r="217" spans="1:9" x14ac:dyDescent="0.25">
      <c r="A217">
        <v>372</v>
      </c>
      <c r="B217" t="s">
        <v>20</v>
      </c>
      <c r="C217">
        <v>169</v>
      </c>
      <c r="G217">
        <v>575</v>
      </c>
      <c r="H217" t="s">
        <v>14</v>
      </c>
      <c r="I217">
        <v>558</v>
      </c>
    </row>
    <row r="218" spans="1:9" x14ac:dyDescent="0.25">
      <c r="A218">
        <v>373</v>
      </c>
      <c r="B218" t="s">
        <v>20</v>
      </c>
      <c r="C218">
        <v>2106</v>
      </c>
      <c r="G218">
        <v>576</v>
      </c>
      <c r="H218" t="s">
        <v>14</v>
      </c>
      <c r="I218">
        <v>64</v>
      </c>
    </row>
    <row r="219" spans="1:9" x14ac:dyDescent="0.25">
      <c r="A219">
        <v>376</v>
      </c>
      <c r="B219" t="s">
        <v>20</v>
      </c>
      <c r="C219">
        <v>131</v>
      </c>
      <c r="G219">
        <v>578</v>
      </c>
      <c r="H219" t="s">
        <v>14</v>
      </c>
      <c r="I219">
        <v>245</v>
      </c>
    </row>
    <row r="220" spans="1:9" x14ac:dyDescent="0.25">
      <c r="A220">
        <v>380</v>
      </c>
      <c r="B220" t="s">
        <v>20</v>
      </c>
      <c r="C220">
        <v>84</v>
      </c>
      <c r="G220">
        <v>581</v>
      </c>
      <c r="H220" t="s">
        <v>14</v>
      </c>
      <c r="I220">
        <v>71</v>
      </c>
    </row>
    <row r="221" spans="1:9" x14ac:dyDescent="0.25">
      <c r="A221">
        <v>381</v>
      </c>
      <c r="B221" t="s">
        <v>20</v>
      </c>
      <c r="C221">
        <v>155</v>
      </c>
      <c r="G221">
        <v>582</v>
      </c>
      <c r="H221" t="s">
        <v>14</v>
      </c>
      <c r="I221">
        <v>42</v>
      </c>
    </row>
    <row r="222" spans="1:9" x14ac:dyDescent="0.25">
      <c r="A222">
        <v>383</v>
      </c>
      <c r="B222" t="s">
        <v>20</v>
      </c>
      <c r="C222">
        <v>189</v>
      </c>
      <c r="G222">
        <v>587</v>
      </c>
      <c r="H222" t="s">
        <v>14</v>
      </c>
      <c r="I222">
        <v>156</v>
      </c>
    </row>
    <row r="223" spans="1:9" x14ac:dyDescent="0.25">
      <c r="A223">
        <v>384</v>
      </c>
      <c r="B223" t="s">
        <v>20</v>
      </c>
      <c r="C223">
        <v>4799</v>
      </c>
      <c r="G223">
        <v>588</v>
      </c>
      <c r="H223" t="s">
        <v>14</v>
      </c>
      <c r="I223">
        <v>1368</v>
      </c>
    </row>
    <row r="224" spans="1:9" x14ac:dyDescent="0.25">
      <c r="A224">
        <v>385</v>
      </c>
      <c r="B224" t="s">
        <v>20</v>
      </c>
      <c r="C224">
        <v>1137</v>
      </c>
      <c r="G224">
        <v>589</v>
      </c>
      <c r="H224" t="s">
        <v>14</v>
      </c>
      <c r="I224">
        <v>102</v>
      </c>
    </row>
    <row r="225" spans="1:9" x14ac:dyDescent="0.25">
      <c r="A225">
        <v>389</v>
      </c>
      <c r="B225" t="s">
        <v>20</v>
      </c>
      <c r="C225">
        <v>1152</v>
      </c>
      <c r="G225">
        <v>590</v>
      </c>
      <c r="H225" t="s">
        <v>14</v>
      </c>
      <c r="I225">
        <v>86</v>
      </c>
    </row>
    <row r="226" spans="1:9" x14ac:dyDescent="0.25">
      <c r="A226">
        <v>390</v>
      </c>
      <c r="B226" t="s">
        <v>20</v>
      </c>
      <c r="C226">
        <v>50</v>
      </c>
      <c r="G226">
        <v>592</v>
      </c>
      <c r="H226" t="s">
        <v>14</v>
      </c>
      <c r="I226">
        <v>253</v>
      </c>
    </row>
    <row r="227" spans="1:9" x14ac:dyDescent="0.25">
      <c r="A227">
        <v>393</v>
      </c>
      <c r="B227" t="s">
        <v>20</v>
      </c>
      <c r="C227">
        <v>3059</v>
      </c>
      <c r="G227">
        <v>594</v>
      </c>
      <c r="H227" t="s">
        <v>14</v>
      </c>
      <c r="I227">
        <v>157</v>
      </c>
    </row>
    <row r="228" spans="1:9" x14ac:dyDescent="0.25">
      <c r="A228">
        <v>394</v>
      </c>
      <c r="B228" t="s">
        <v>20</v>
      </c>
      <c r="C228">
        <v>34</v>
      </c>
      <c r="G228">
        <v>596</v>
      </c>
      <c r="H228" t="s">
        <v>14</v>
      </c>
      <c r="I228">
        <v>183</v>
      </c>
    </row>
    <row r="229" spans="1:9" x14ac:dyDescent="0.25">
      <c r="A229">
        <v>395</v>
      </c>
      <c r="B229" t="s">
        <v>20</v>
      </c>
      <c r="C229">
        <v>220</v>
      </c>
      <c r="G229">
        <v>599</v>
      </c>
      <c r="H229" t="s">
        <v>14</v>
      </c>
      <c r="I229">
        <v>82</v>
      </c>
    </row>
    <row r="230" spans="1:9" x14ac:dyDescent="0.25">
      <c r="A230">
        <v>396</v>
      </c>
      <c r="B230" t="s">
        <v>20</v>
      </c>
      <c r="C230">
        <v>1604</v>
      </c>
      <c r="G230">
        <v>600</v>
      </c>
      <c r="H230" t="s">
        <v>14</v>
      </c>
      <c r="I230">
        <v>1</v>
      </c>
    </row>
    <row r="231" spans="1:9" x14ac:dyDescent="0.25">
      <c r="A231">
        <v>397</v>
      </c>
      <c r="B231" t="s">
        <v>20</v>
      </c>
      <c r="C231">
        <v>454</v>
      </c>
      <c r="G231">
        <v>618</v>
      </c>
      <c r="H231" t="s">
        <v>14</v>
      </c>
      <c r="I231">
        <v>1198</v>
      </c>
    </row>
    <row r="232" spans="1:9" x14ac:dyDescent="0.25">
      <c r="A232">
        <v>398</v>
      </c>
      <c r="B232" t="s">
        <v>20</v>
      </c>
      <c r="C232">
        <v>123</v>
      </c>
      <c r="G232">
        <v>619</v>
      </c>
      <c r="H232" t="s">
        <v>14</v>
      </c>
      <c r="I232">
        <v>648</v>
      </c>
    </row>
    <row r="233" spans="1:9" x14ac:dyDescent="0.25">
      <c r="A233">
        <v>401</v>
      </c>
      <c r="B233" t="s">
        <v>20</v>
      </c>
      <c r="C233">
        <v>299</v>
      </c>
      <c r="G233">
        <v>622</v>
      </c>
      <c r="H233" t="s">
        <v>14</v>
      </c>
      <c r="I233">
        <v>64</v>
      </c>
    </row>
    <row r="234" spans="1:9" x14ac:dyDescent="0.25">
      <c r="A234">
        <v>404</v>
      </c>
      <c r="B234" t="s">
        <v>20</v>
      </c>
      <c r="C234">
        <v>2237</v>
      </c>
      <c r="G234">
        <v>625</v>
      </c>
      <c r="H234" t="s">
        <v>14</v>
      </c>
      <c r="I234">
        <v>62</v>
      </c>
    </row>
    <row r="235" spans="1:9" x14ac:dyDescent="0.25">
      <c r="A235">
        <v>406</v>
      </c>
      <c r="B235" t="s">
        <v>20</v>
      </c>
      <c r="C235">
        <v>645</v>
      </c>
      <c r="G235">
        <v>629</v>
      </c>
      <c r="H235" t="s">
        <v>14</v>
      </c>
      <c r="I235">
        <v>750</v>
      </c>
    </row>
    <row r="236" spans="1:9" x14ac:dyDescent="0.25">
      <c r="A236">
        <v>407</v>
      </c>
      <c r="B236" t="s">
        <v>20</v>
      </c>
      <c r="C236">
        <v>484</v>
      </c>
      <c r="G236">
        <v>633</v>
      </c>
      <c r="H236" t="s">
        <v>14</v>
      </c>
      <c r="I236">
        <v>105</v>
      </c>
    </row>
    <row r="237" spans="1:9" x14ac:dyDescent="0.25">
      <c r="A237">
        <v>408</v>
      </c>
      <c r="B237" t="s">
        <v>20</v>
      </c>
      <c r="C237">
        <v>154</v>
      </c>
      <c r="G237">
        <v>636</v>
      </c>
      <c r="H237" t="s">
        <v>14</v>
      </c>
      <c r="I237">
        <v>2604</v>
      </c>
    </row>
    <row r="238" spans="1:9" x14ac:dyDescent="0.25">
      <c r="A238">
        <v>411</v>
      </c>
      <c r="B238" t="s">
        <v>20</v>
      </c>
      <c r="C238">
        <v>82</v>
      </c>
      <c r="G238">
        <v>637</v>
      </c>
      <c r="H238" t="s">
        <v>14</v>
      </c>
      <c r="I238">
        <v>65</v>
      </c>
    </row>
    <row r="239" spans="1:9" x14ac:dyDescent="0.25">
      <c r="A239">
        <v>412</v>
      </c>
      <c r="B239" t="s">
        <v>20</v>
      </c>
      <c r="C239">
        <v>134</v>
      </c>
      <c r="G239">
        <v>638</v>
      </c>
      <c r="H239" t="s">
        <v>14</v>
      </c>
      <c r="I239">
        <v>94</v>
      </c>
    </row>
    <row r="240" spans="1:9" x14ac:dyDescent="0.25">
      <c r="A240">
        <v>419</v>
      </c>
      <c r="B240" t="s">
        <v>20</v>
      </c>
      <c r="C240">
        <v>5203</v>
      </c>
      <c r="G240">
        <v>640</v>
      </c>
      <c r="H240" t="s">
        <v>14</v>
      </c>
      <c r="I240">
        <v>257</v>
      </c>
    </row>
    <row r="241" spans="1:9" x14ac:dyDescent="0.25">
      <c r="A241">
        <v>420</v>
      </c>
      <c r="B241" t="s">
        <v>20</v>
      </c>
      <c r="C241">
        <v>94</v>
      </c>
      <c r="G241">
        <v>644</v>
      </c>
      <c r="H241" t="s">
        <v>14</v>
      </c>
      <c r="I241">
        <v>2928</v>
      </c>
    </row>
    <row r="242" spans="1:9" x14ac:dyDescent="0.25">
      <c r="A242">
        <v>422</v>
      </c>
      <c r="B242" t="s">
        <v>20</v>
      </c>
      <c r="C242">
        <v>205</v>
      </c>
      <c r="G242">
        <v>645</v>
      </c>
      <c r="H242" t="s">
        <v>14</v>
      </c>
      <c r="I242">
        <v>4697</v>
      </c>
    </row>
    <row r="243" spans="1:9" x14ac:dyDescent="0.25">
      <c r="A243">
        <v>425</v>
      </c>
      <c r="B243" t="s">
        <v>20</v>
      </c>
      <c r="C243">
        <v>92</v>
      </c>
      <c r="G243">
        <v>646</v>
      </c>
      <c r="H243" t="s">
        <v>14</v>
      </c>
      <c r="I243">
        <v>2915</v>
      </c>
    </row>
    <row r="244" spans="1:9" x14ac:dyDescent="0.25">
      <c r="A244">
        <v>426</v>
      </c>
      <c r="B244" t="s">
        <v>20</v>
      </c>
      <c r="C244">
        <v>219</v>
      </c>
      <c r="G244">
        <v>647</v>
      </c>
      <c r="H244" t="s">
        <v>14</v>
      </c>
      <c r="I244">
        <v>18</v>
      </c>
    </row>
    <row r="245" spans="1:9" x14ac:dyDescent="0.25">
      <c r="A245">
        <v>427</v>
      </c>
      <c r="B245" t="s">
        <v>20</v>
      </c>
      <c r="C245">
        <v>2526</v>
      </c>
      <c r="G245">
        <v>649</v>
      </c>
      <c r="H245" t="s">
        <v>14</v>
      </c>
      <c r="I245">
        <v>602</v>
      </c>
    </row>
    <row r="246" spans="1:9" x14ac:dyDescent="0.25">
      <c r="A246">
        <v>431</v>
      </c>
      <c r="B246" t="s">
        <v>20</v>
      </c>
      <c r="C246">
        <v>94</v>
      </c>
      <c r="G246">
        <v>650</v>
      </c>
      <c r="H246" t="s">
        <v>14</v>
      </c>
      <c r="I246">
        <v>1</v>
      </c>
    </row>
    <row r="247" spans="1:9" x14ac:dyDescent="0.25">
      <c r="A247">
        <v>435</v>
      </c>
      <c r="B247" t="s">
        <v>20</v>
      </c>
      <c r="C247">
        <v>1713</v>
      </c>
      <c r="G247">
        <v>651</v>
      </c>
      <c r="H247" t="s">
        <v>14</v>
      </c>
      <c r="I247">
        <v>3868</v>
      </c>
    </row>
    <row r="248" spans="1:9" x14ac:dyDescent="0.25">
      <c r="A248">
        <v>436</v>
      </c>
      <c r="B248" t="s">
        <v>20</v>
      </c>
      <c r="C248">
        <v>249</v>
      </c>
      <c r="G248">
        <v>656</v>
      </c>
      <c r="H248" t="s">
        <v>14</v>
      </c>
      <c r="I248">
        <v>504</v>
      </c>
    </row>
    <row r="249" spans="1:9" x14ac:dyDescent="0.25">
      <c r="A249">
        <v>437</v>
      </c>
      <c r="B249" t="s">
        <v>20</v>
      </c>
      <c r="C249">
        <v>192</v>
      </c>
      <c r="G249">
        <v>657</v>
      </c>
      <c r="H249" t="s">
        <v>14</v>
      </c>
      <c r="I249">
        <v>14</v>
      </c>
    </row>
    <row r="250" spans="1:9" x14ac:dyDescent="0.25">
      <c r="A250">
        <v>438</v>
      </c>
      <c r="B250" t="s">
        <v>20</v>
      </c>
      <c r="C250">
        <v>247</v>
      </c>
      <c r="G250">
        <v>659</v>
      </c>
      <c r="H250" t="s">
        <v>14</v>
      </c>
      <c r="I250">
        <v>750</v>
      </c>
    </row>
    <row r="251" spans="1:9" x14ac:dyDescent="0.25">
      <c r="A251">
        <v>439</v>
      </c>
      <c r="B251" t="s">
        <v>20</v>
      </c>
      <c r="C251">
        <v>2293</v>
      </c>
      <c r="G251">
        <v>660</v>
      </c>
      <c r="H251" t="s">
        <v>14</v>
      </c>
      <c r="I251">
        <v>77</v>
      </c>
    </row>
    <row r="252" spans="1:9" x14ac:dyDescent="0.25">
      <c r="A252">
        <v>440</v>
      </c>
      <c r="B252" t="s">
        <v>20</v>
      </c>
      <c r="C252">
        <v>3131</v>
      </c>
      <c r="G252">
        <v>661</v>
      </c>
      <c r="H252" t="s">
        <v>14</v>
      </c>
      <c r="I252">
        <v>752</v>
      </c>
    </row>
    <row r="253" spans="1:9" x14ac:dyDescent="0.25">
      <c r="A253">
        <v>442</v>
      </c>
      <c r="B253" t="s">
        <v>20</v>
      </c>
      <c r="C253">
        <v>143</v>
      </c>
      <c r="G253">
        <v>662</v>
      </c>
      <c r="H253" t="s">
        <v>14</v>
      </c>
      <c r="I253">
        <v>131</v>
      </c>
    </row>
    <row r="254" spans="1:9" x14ac:dyDescent="0.25">
      <c r="A254">
        <v>444</v>
      </c>
      <c r="B254" t="s">
        <v>20</v>
      </c>
      <c r="C254">
        <v>296</v>
      </c>
      <c r="G254">
        <v>663</v>
      </c>
      <c r="H254" t="s">
        <v>14</v>
      </c>
      <c r="I254">
        <v>87</v>
      </c>
    </row>
    <row r="255" spans="1:9" x14ac:dyDescent="0.25">
      <c r="A255">
        <v>445</v>
      </c>
      <c r="B255" t="s">
        <v>20</v>
      </c>
      <c r="C255">
        <v>170</v>
      </c>
      <c r="G255">
        <v>664</v>
      </c>
      <c r="H255" t="s">
        <v>14</v>
      </c>
      <c r="I255">
        <v>1063</v>
      </c>
    </row>
    <row r="256" spans="1:9" x14ac:dyDescent="0.25">
      <c r="A256">
        <v>449</v>
      </c>
      <c r="B256" t="s">
        <v>20</v>
      </c>
      <c r="C256">
        <v>86</v>
      </c>
      <c r="G256">
        <v>668</v>
      </c>
      <c r="H256" t="s">
        <v>14</v>
      </c>
      <c r="I256">
        <v>76</v>
      </c>
    </row>
    <row r="257" spans="1:9" x14ac:dyDescent="0.25">
      <c r="A257">
        <v>451</v>
      </c>
      <c r="B257" t="s">
        <v>20</v>
      </c>
      <c r="C257">
        <v>6286</v>
      </c>
      <c r="G257">
        <v>672</v>
      </c>
      <c r="H257" t="s">
        <v>14</v>
      </c>
      <c r="I257">
        <v>4428</v>
      </c>
    </row>
    <row r="258" spans="1:9" x14ac:dyDescent="0.25">
      <c r="A258">
        <v>455</v>
      </c>
      <c r="B258" t="s">
        <v>20</v>
      </c>
      <c r="C258">
        <v>3727</v>
      </c>
      <c r="G258">
        <v>673</v>
      </c>
      <c r="H258" t="s">
        <v>14</v>
      </c>
      <c r="I258">
        <v>58</v>
      </c>
    </row>
    <row r="259" spans="1:9" x14ac:dyDescent="0.25">
      <c r="A259">
        <v>456</v>
      </c>
      <c r="B259" t="s">
        <v>20</v>
      </c>
      <c r="C259">
        <v>1605</v>
      </c>
      <c r="G259">
        <v>677</v>
      </c>
      <c r="H259" t="s">
        <v>14</v>
      </c>
      <c r="I259">
        <v>111</v>
      </c>
    </row>
    <row r="260" spans="1:9" x14ac:dyDescent="0.25">
      <c r="A260">
        <v>458</v>
      </c>
      <c r="B260" t="s">
        <v>20</v>
      </c>
      <c r="C260">
        <v>2120</v>
      </c>
      <c r="G260">
        <v>680</v>
      </c>
      <c r="H260" t="s">
        <v>14</v>
      </c>
      <c r="I260">
        <v>2955</v>
      </c>
    </row>
    <row r="261" spans="1:9" x14ac:dyDescent="0.25">
      <c r="A261">
        <v>460</v>
      </c>
      <c r="B261" t="s">
        <v>20</v>
      </c>
      <c r="C261">
        <v>50</v>
      </c>
      <c r="G261">
        <v>681</v>
      </c>
      <c r="H261" t="s">
        <v>14</v>
      </c>
      <c r="I261">
        <v>1657</v>
      </c>
    </row>
    <row r="262" spans="1:9" x14ac:dyDescent="0.25">
      <c r="A262">
        <v>461</v>
      </c>
      <c r="B262" t="s">
        <v>20</v>
      </c>
      <c r="C262">
        <v>2080</v>
      </c>
      <c r="G262">
        <v>685</v>
      </c>
      <c r="H262" t="s">
        <v>14</v>
      </c>
      <c r="I262">
        <v>926</v>
      </c>
    </row>
    <row r="263" spans="1:9" x14ac:dyDescent="0.25">
      <c r="A263">
        <v>463</v>
      </c>
      <c r="B263" t="s">
        <v>20</v>
      </c>
      <c r="C263">
        <v>2105</v>
      </c>
      <c r="G263">
        <v>692</v>
      </c>
      <c r="H263" t="s">
        <v>14</v>
      </c>
      <c r="I263">
        <v>77</v>
      </c>
    </row>
    <row r="264" spans="1:9" x14ac:dyDescent="0.25">
      <c r="A264">
        <v>464</v>
      </c>
      <c r="B264" t="s">
        <v>20</v>
      </c>
      <c r="C264">
        <v>2436</v>
      </c>
      <c r="G264">
        <v>693</v>
      </c>
      <c r="H264" t="s">
        <v>14</v>
      </c>
      <c r="I264">
        <v>1748</v>
      </c>
    </row>
    <row r="265" spans="1:9" x14ac:dyDescent="0.25">
      <c r="A265">
        <v>465</v>
      </c>
      <c r="B265" t="s">
        <v>20</v>
      </c>
      <c r="C265">
        <v>80</v>
      </c>
      <c r="G265">
        <v>694</v>
      </c>
      <c r="H265" t="s">
        <v>14</v>
      </c>
      <c r="I265">
        <v>79</v>
      </c>
    </row>
    <row r="266" spans="1:9" x14ac:dyDescent="0.25">
      <c r="A266">
        <v>466</v>
      </c>
      <c r="B266" t="s">
        <v>20</v>
      </c>
      <c r="C266">
        <v>42</v>
      </c>
      <c r="G266">
        <v>696</v>
      </c>
      <c r="H266" t="s">
        <v>14</v>
      </c>
      <c r="I266">
        <v>889</v>
      </c>
    </row>
    <row r="267" spans="1:9" x14ac:dyDescent="0.25">
      <c r="A267">
        <v>467</v>
      </c>
      <c r="B267" t="s">
        <v>20</v>
      </c>
      <c r="C267">
        <v>139</v>
      </c>
      <c r="G267">
        <v>699</v>
      </c>
      <c r="H267" t="s">
        <v>14</v>
      </c>
      <c r="I267">
        <v>56</v>
      </c>
    </row>
    <row r="268" spans="1:9" x14ac:dyDescent="0.25">
      <c r="A268">
        <v>469</v>
      </c>
      <c r="B268" t="s">
        <v>20</v>
      </c>
      <c r="C268">
        <v>159</v>
      </c>
      <c r="G268">
        <v>700</v>
      </c>
      <c r="H268" t="s">
        <v>14</v>
      </c>
      <c r="I268">
        <v>1</v>
      </c>
    </row>
    <row r="269" spans="1:9" x14ac:dyDescent="0.25">
      <c r="A269">
        <v>470</v>
      </c>
      <c r="B269" t="s">
        <v>20</v>
      </c>
      <c r="C269">
        <v>381</v>
      </c>
      <c r="G269">
        <v>702</v>
      </c>
      <c r="H269" t="s">
        <v>14</v>
      </c>
      <c r="I269">
        <v>83</v>
      </c>
    </row>
    <row r="270" spans="1:9" x14ac:dyDescent="0.25">
      <c r="A270">
        <v>471</v>
      </c>
      <c r="B270" t="s">
        <v>20</v>
      </c>
      <c r="C270">
        <v>194</v>
      </c>
      <c r="G270">
        <v>705</v>
      </c>
      <c r="H270" t="s">
        <v>14</v>
      </c>
      <c r="I270">
        <v>2025</v>
      </c>
    </row>
    <row r="271" spans="1:9" x14ac:dyDescent="0.25">
      <c r="A271">
        <v>473</v>
      </c>
      <c r="B271" t="s">
        <v>20</v>
      </c>
      <c r="C271">
        <v>106</v>
      </c>
      <c r="G271">
        <v>711</v>
      </c>
      <c r="H271" t="s">
        <v>14</v>
      </c>
      <c r="I271">
        <v>14</v>
      </c>
    </row>
    <row r="272" spans="1:9" x14ac:dyDescent="0.25">
      <c r="A272">
        <v>474</v>
      </c>
      <c r="B272" t="s">
        <v>20</v>
      </c>
      <c r="C272">
        <v>142</v>
      </c>
      <c r="G272">
        <v>715</v>
      </c>
      <c r="H272" t="s">
        <v>14</v>
      </c>
      <c r="I272">
        <v>656</v>
      </c>
    </row>
    <row r="273" spans="1:9" x14ac:dyDescent="0.25">
      <c r="A273">
        <v>475</v>
      </c>
      <c r="B273" t="s">
        <v>20</v>
      </c>
      <c r="C273">
        <v>211</v>
      </c>
      <c r="G273">
        <v>725</v>
      </c>
      <c r="H273" t="s">
        <v>14</v>
      </c>
      <c r="I273">
        <v>1596</v>
      </c>
    </row>
    <row r="274" spans="1:9" x14ac:dyDescent="0.25">
      <c r="A274">
        <v>478</v>
      </c>
      <c r="B274" t="s">
        <v>20</v>
      </c>
      <c r="C274">
        <v>2756</v>
      </c>
      <c r="G274">
        <v>728</v>
      </c>
      <c r="H274" t="s">
        <v>14</v>
      </c>
      <c r="I274">
        <v>10</v>
      </c>
    </row>
    <row r="275" spans="1:9" x14ac:dyDescent="0.25">
      <c r="A275">
        <v>479</v>
      </c>
      <c r="B275" t="s">
        <v>20</v>
      </c>
      <c r="C275">
        <v>173</v>
      </c>
      <c r="G275">
        <v>732</v>
      </c>
      <c r="H275" t="s">
        <v>14</v>
      </c>
      <c r="I275">
        <v>1121</v>
      </c>
    </row>
    <row r="276" spans="1:9" x14ac:dyDescent="0.25">
      <c r="A276">
        <v>480</v>
      </c>
      <c r="B276" t="s">
        <v>20</v>
      </c>
      <c r="C276">
        <v>87</v>
      </c>
      <c r="G276">
        <v>738</v>
      </c>
      <c r="H276" t="s">
        <v>14</v>
      </c>
      <c r="I276">
        <v>15</v>
      </c>
    </row>
    <row r="277" spans="1:9" x14ac:dyDescent="0.25">
      <c r="A277">
        <v>484</v>
      </c>
      <c r="B277" t="s">
        <v>20</v>
      </c>
      <c r="C277">
        <v>1572</v>
      </c>
      <c r="G277">
        <v>739</v>
      </c>
      <c r="H277" t="s">
        <v>14</v>
      </c>
      <c r="I277">
        <v>191</v>
      </c>
    </row>
    <row r="278" spans="1:9" x14ac:dyDescent="0.25">
      <c r="A278">
        <v>487</v>
      </c>
      <c r="B278" t="s">
        <v>20</v>
      </c>
      <c r="C278">
        <v>2346</v>
      </c>
      <c r="G278">
        <v>740</v>
      </c>
      <c r="H278" t="s">
        <v>14</v>
      </c>
      <c r="I278">
        <v>16</v>
      </c>
    </row>
    <row r="279" spans="1:9" x14ac:dyDescent="0.25">
      <c r="A279">
        <v>488</v>
      </c>
      <c r="B279" t="s">
        <v>20</v>
      </c>
      <c r="C279">
        <v>115</v>
      </c>
      <c r="G279">
        <v>743</v>
      </c>
      <c r="H279" t="s">
        <v>14</v>
      </c>
      <c r="I279">
        <v>17</v>
      </c>
    </row>
    <row r="280" spans="1:9" x14ac:dyDescent="0.25">
      <c r="A280">
        <v>489</v>
      </c>
      <c r="B280" t="s">
        <v>20</v>
      </c>
      <c r="C280">
        <v>85</v>
      </c>
      <c r="G280">
        <v>745</v>
      </c>
      <c r="H280" t="s">
        <v>14</v>
      </c>
      <c r="I280">
        <v>34</v>
      </c>
    </row>
    <row r="281" spans="1:9" x14ac:dyDescent="0.25">
      <c r="A281">
        <v>490</v>
      </c>
      <c r="B281" t="s">
        <v>20</v>
      </c>
      <c r="C281">
        <v>144</v>
      </c>
      <c r="G281">
        <v>750</v>
      </c>
      <c r="H281" t="s">
        <v>14</v>
      </c>
      <c r="I281">
        <v>1</v>
      </c>
    </row>
    <row r="282" spans="1:9" x14ac:dyDescent="0.25">
      <c r="A282">
        <v>491</v>
      </c>
      <c r="B282" t="s">
        <v>20</v>
      </c>
      <c r="C282">
        <v>2443</v>
      </c>
      <c r="G282">
        <v>759</v>
      </c>
      <c r="H282" t="s">
        <v>14</v>
      </c>
      <c r="I282">
        <v>1274</v>
      </c>
    </row>
    <row r="283" spans="1:9" x14ac:dyDescent="0.25">
      <c r="A283">
        <v>493</v>
      </c>
      <c r="B283" t="s">
        <v>20</v>
      </c>
      <c r="C283">
        <v>64</v>
      </c>
      <c r="G283">
        <v>760</v>
      </c>
      <c r="H283" t="s">
        <v>14</v>
      </c>
      <c r="I283">
        <v>210</v>
      </c>
    </row>
    <row r="284" spans="1:9" x14ac:dyDescent="0.25">
      <c r="A284">
        <v>494</v>
      </c>
      <c r="B284" t="s">
        <v>20</v>
      </c>
      <c r="C284">
        <v>268</v>
      </c>
      <c r="G284">
        <v>766</v>
      </c>
      <c r="H284" t="s">
        <v>14</v>
      </c>
      <c r="I284">
        <v>248</v>
      </c>
    </row>
    <row r="285" spans="1:9" x14ac:dyDescent="0.25">
      <c r="A285">
        <v>495</v>
      </c>
      <c r="B285" t="s">
        <v>20</v>
      </c>
      <c r="C285">
        <v>195</v>
      </c>
      <c r="G285">
        <v>767</v>
      </c>
      <c r="H285" t="s">
        <v>14</v>
      </c>
      <c r="I285">
        <v>513</v>
      </c>
    </row>
    <row r="286" spans="1:9" x14ac:dyDescent="0.25">
      <c r="A286">
        <v>502</v>
      </c>
      <c r="B286" t="s">
        <v>20</v>
      </c>
      <c r="C286">
        <v>186</v>
      </c>
      <c r="G286">
        <v>769</v>
      </c>
      <c r="H286" t="s">
        <v>14</v>
      </c>
      <c r="I286">
        <v>3410</v>
      </c>
    </row>
    <row r="287" spans="1:9" x14ac:dyDescent="0.25">
      <c r="A287">
        <v>503</v>
      </c>
      <c r="B287" t="s">
        <v>20</v>
      </c>
      <c r="C287">
        <v>460</v>
      </c>
      <c r="G287">
        <v>775</v>
      </c>
      <c r="H287" t="s">
        <v>14</v>
      </c>
      <c r="I287">
        <v>10</v>
      </c>
    </row>
    <row r="288" spans="1:9" x14ac:dyDescent="0.25">
      <c r="A288">
        <v>506</v>
      </c>
      <c r="B288" t="s">
        <v>20</v>
      </c>
      <c r="C288">
        <v>2528</v>
      </c>
      <c r="G288">
        <v>776</v>
      </c>
      <c r="H288" t="s">
        <v>14</v>
      </c>
      <c r="I288">
        <v>2201</v>
      </c>
    </row>
    <row r="289" spans="1:9" x14ac:dyDescent="0.25">
      <c r="A289">
        <v>508</v>
      </c>
      <c r="B289" t="s">
        <v>20</v>
      </c>
      <c r="C289">
        <v>3657</v>
      </c>
      <c r="G289">
        <v>777</v>
      </c>
      <c r="H289" t="s">
        <v>14</v>
      </c>
      <c r="I289">
        <v>676</v>
      </c>
    </row>
    <row r="290" spans="1:9" x14ac:dyDescent="0.25">
      <c r="A290">
        <v>510</v>
      </c>
      <c r="B290" t="s">
        <v>20</v>
      </c>
      <c r="C290">
        <v>131</v>
      </c>
      <c r="G290">
        <v>779</v>
      </c>
      <c r="H290" t="s">
        <v>14</v>
      </c>
      <c r="I290">
        <v>831</v>
      </c>
    </row>
    <row r="291" spans="1:9" x14ac:dyDescent="0.25">
      <c r="A291">
        <v>512</v>
      </c>
      <c r="B291" t="s">
        <v>20</v>
      </c>
      <c r="C291">
        <v>239</v>
      </c>
      <c r="G291">
        <v>787</v>
      </c>
      <c r="H291" t="s">
        <v>14</v>
      </c>
      <c r="I291">
        <v>859</v>
      </c>
    </row>
    <row r="292" spans="1:9" x14ac:dyDescent="0.25">
      <c r="A292">
        <v>517</v>
      </c>
      <c r="B292" t="s">
        <v>20</v>
      </c>
      <c r="C292">
        <v>78</v>
      </c>
      <c r="G292">
        <v>789</v>
      </c>
      <c r="H292" t="s">
        <v>14</v>
      </c>
      <c r="I292">
        <v>45</v>
      </c>
    </row>
    <row r="293" spans="1:9" x14ac:dyDescent="0.25">
      <c r="A293">
        <v>519</v>
      </c>
      <c r="B293" t="s">
        <v>20</v>
      </c>
      <c r="C293">
        <v>1773</v>
      </c>
      <c r="G293">
        <v>791</v>
      </c>
      <c r="H293" t="s">
        <v>14</v>
      </c>
      <c r="I293">
        <v>6</v>
      </c>
    </row>
    <row r="294" spans="1:9" x14ac:dyDescent="0.25">
      <c r="A294">
        <v>520</v>
      </c>
      <c r="B294" t="s">
        <v>20</v>
      </c>
      <c r="C294">
        <v>32</v>
      </c>
      <c r="G294">
        <v>792</v>
      </c>
      <c r="H294" t="s">
        <v>14</v>
      </c>
      <c r="I294">
        <v>7</v>
      </c>
    </row>
    <row r="295" spans="1:9" x14ac:dyDescent="0.25">
      <c r="A295">
        <v>521</v>
      </c>
      <c r="B295" t="s">
        <v>20</v>
      </c>
      <c r="C295">
        <v>369</v>
      </c>
      <c r="G295">
        <v>795</v>
      </c>
      <c r="H295" t="s">
        <v>14</v>
      </c>
      <c r="I295">
        <v>31</v>
      </c>
    </row>
    <row r="296" spans="1:9" x14ac:dyDescent="0.25">
      <c r="A296">
        <v>523</v>
      </c>
      <c r="B296" t="s">
        <v>20</v>
      </c>
      <c r="C296">
        <v>89</v>
      </c>
      <c r="G296">
        <v>796</v>
      </c>
      <c r="H296" t="s">
        <v>14</v>
      </c>
      <c r="I296">
        <v>78</v>
      </c>
    </row>
    <row r="297" spans="1:9" x14ac:dyDescent="0.25">
      <c r="A297">
        <v>526</v>
      </c>
      <c r="B297" t="s">
        <v>20</v>
      </c>
      <c r="C297">
        <v>147</v>
      </c>
      <c r="G297">
        <v>799</v>
      </c>
      <c r="H297" t="s">
        <v>14</v>
      </c>
      <c r="I297">
        <v>1225</v>
      </c>
    </row>
    <row r="298" spans="1:9" x14ac:dyDescent="0.25">
      <c r="A298">
        <v>532</v>
      </c>
      <c r="B298" t="s">
        <v>20</v>
      </c>
      <c r="C298">
        <v>126</v>
      </c>
      <c r="G298">
        <v>800</v>
      </c>
      <c r="H298" t="s">
        <v>14</v>
      </c>
      <c r="I298">
        <v>1</v>
      </c>
    </row>
    <row r="299" spans="1:9" x14ac:dyDescent="0.25">
      <c r="A299">
        <v>533</v>
      </c>
      <c r="B299" t="s">
        <v>20</v>
      </c>
      <c r="C299">
        <v>2218</v>
      </c>
      <c r="G299">
        <v>805</v>
      </c>
      <c r="H299" t="s">
        <v>14</v>
      </c>
      <c r="I299">
        <v>67</v>
      </c>
    </row>
    <row r="300" spans="1:9" x14ac:dyDescent="0.25">
      <c r="A300">
        <v>535</v>
      </c>
      <c r="B300" t="s">
        <v>20</v>
      </c>
      <c r="C300">
        <v>202</v>
      </c>
      <c r="G300">
        <v>808</v>
      </c>
      <c r="H300" t="s">
        <v>14</v>
      </c>
      <c r="I300">
        <v>19</v>
      </c>
    </row>
    <row r="301" spans="1:9" x14ac:dyDescent="0.25">
      <c r="A301">
        <v>536</v>
      </c>
      <c r="B301" t="s">
        <v>20</v>
      </c>
      <c r="C301">
        <v>140</v>
      </c>
      <c r="G301">
        <v>809</v>
      </c>
      <c r="H301" t="s">
        <v>14</v>
      </c>
      <c r="I301">
        <v>2108</v>
      </c>
    </row>
    <row r="302" spans="1:9" x14ac:dyDescent="0.25">
      <c r="A302">
        <v>537</v>
      </c>
      <c r="B302" t="s">
        <v>20</v>
      </c>
      <c r="C302">
        <v>1052</v>
      </c>
      <c r="G302">
        <v>811</v>
      </c>
      <c r="H302" t="s">
        <v>14</v>
      </c>
      <c r="I302">
        <v>679</v>
      </c>
    </row>
    <row r="303" spans="1:9" x14ac:dyDescent="0.25">
      <c r="A303">
        <v>540</v>
      </c>
      <c r="B303" t="s">
        <v>20</v>
      </c>
      <c r="C303">
        <v>247</v>
      </c>
      <c r="G303">
        <v>814</v>
      </c>
      <c r="H303" t="s">
        <v>14</v>
      </c>
      <c r="I303">
        <v>36</v>
      </c>
    </row>
    <row r="304" spans="1:9" x14ac:dyDescent="0.25">
      <c r="A304">
        <v>544</v>
      </c>
      <c r="B304" t="s">
        <v>20</v>
      </c>
      <c r="C304">
        <v>84</v>
      </c>
      <c r="G304">
        <v>819</v>
      </c>
      <c r="H304" t="s">
        <v>14</v>
      </c>
      <c r="I304">
        <v>47</v>
      </c>
    </row>
    <row r="305" spans="1:9" x14ac:dyDescent="0.25">
      <c r="A305">
        <v>546</v>
      </c>
      <c r="B305" t="s">
        <v>20</v>
      </c>
      <c r="C305">
        <v>88</v>
      </c>
      <c r="G305">
        <v>828</v>
      </c>
      <c r="H305" t="s">
        <v>14</v>
      </c>
      <c r="I305">
        <v>70</v>
      </c>
    </row>
    <row r="306" spans="1:9" x14ac:dyDescent="0.25">
      <c r="A306">
        <v>547</v>
      </c>
      <c r="B306" t="s">
        <v>20</v>
      </c>
      <c r="C306">
        <v>156</v>
      </c>
      <c r="G306">
        <v>829</v>
      </c>
      <c r="H306" t="s">
        <v>14</v>
      </c>
      <c r="I306">
        <v>154</v>
      </c>
    </row>
    <row r="307" spans="1:9" x14ac:dyDescent="0.25">
      <c r="A307">
        <v>548</v>
      </c>
      <c r="B307" t="s">
        <v>20</v>
      </c>
      <c r="C307">
        <v>2985</v>
      </c>
      <c r="G307">
        <v>830</v>
      </c>
      <c r="H307" t="s">
        <v>14</v>
      </c>
      <c r="I307">
        <v>22</v>
      </c>
    </row>
    <row r="308" spans="1:9" x14ac:dyDescent="0.25">
      <c r="A308">
        <v>549</v>
      </c>
      <c r="B308" t="s">
        <v>20</v>
      </c>
      <c r="C308">
        <v>762</v>
      </c>
      <c r="G308">
        <v>835</v>
      </c>
      <c r="H308" t="s">
        <v>14</v>
      </c>
      <c r="I308">
        <v>1758</v>
      </c>
    </row>
    <row r="309" spans="1:9" x14ac:dyDescent="0.25">
      <c r="A309">
        <v>554</v>
      </c>
      <c r="B309" t="s">
        <v>20</v>
      </c>
      <c r="C309">
        <v>554</v>
      </c>
      <c r="G309">
        <v>836</v>
      </c>
      <c r="H309" t="s">
        <v>14</v>
      </c>
      <c r="I309">
        <v>94</v>
      </c>
    </row>
    <row r="310" spans="1:9" x14ac:dyDescent="0.25">
      <c r="A310">
        <v>555</v>
      </c>
      <c r="B310" t="s">
        <v>20</v>
      </c>
      <c r="C310">
        <v>135</v>
      </c>
      <c r="G310">
        <v>843</v>
      </c>
      <c r="H310" t="s">
        <v>14</v>
      </c>
      <c r="I310">
        <v>33</v>
      </c>
    </row>
    <row r="311" spans="1:9" x14ac:dyDescent="0.25">
      <c r="A311">
        <v>556</v>
      </c>
      <c r="B311" t="s">
        <v>20</v>
      </c>
      <c r="C311">
        <v>122</v>
      </c>
      <c r="G311">
        <v>850</v>
      </c>
      <c r="H311" t="s">
        <v>14</v>
      </c>
      <c r="I311">
        <v>1</v>
      </c>
    </row>
    <row r="312" spans="1:9" x14ac:dyDescent="0.25">
      <c r="A312">
        <v>557</v>
      </c>
      <c r="B312" t="s">
        <v>20</v>
      </c>
      <c r="C312">
        <v>221</v>
      </c>
      <c r="G312">
        <v>852</v>
      </c>
      <c r="H312" t="s">
        <v>14</v>
      </c>
      <c r="I312">
        <v>31</v>
      </c>
    </row>
    <row r="313" spans="1:9" x14ac:dyDescent="0.25">
      <c r="A313">
        <v>558</v>
      </c>
      <c r="B313" t="s">
        <v>20</v>
      </c>
      <c r="C313">
        <v>126</v>
      </c>
      <c r="G313">
        <v>858</v>
      </c>
      <c r="H313" t="s">
        <v>14</v>
      </c>
      <c r="I313">
        <v>35</v>
      </c>
    </row>
    <row r="314" spans="1:9" x14ac:dyDescent="0.25">
      <c r="A314">
        <v>559</v>
      </c>
      <c r="B314" t="s">
        <v>20</v>
      </c>
      <c r="C314">
        <v>1022</v>
      </c>
      <c r="G314">
        <v>859</v>
      </c>
      <c r="H314" t="s">
        <v>14</v>
      </c>
      <c r="I314">
        <v>63</v>
      </c>
    </row>
    <row r="315" spans="1:9" x14ac:dyDescent="0.25">
      <c r="A315">
        <v>560</v>
      </c>
      <c r="B315" t="s">
        <v>20</v>
      </c>
      <c r="C315">
        <v>3177</v>
      </c>
      <c r="G315">
        <v>869</v>
      </c>
      <c r="H315" t="s">
        <v>14</v>
      </c>
      <c r="I315">
        <v>526</v>
      </c>
    </row>
    <row r="316" spans="1:9" x14ac:dyDescent="0.25">
      <c r="A316">
        <v>561</v>
      </c>
      <c r="B316" t="s">
        <v>20</v>
      </c>
      <c r="C316">
        <v>198</v>
      </c>
      <c r="G316">
        <v>870</v>
      </c>
      <c r="H316" t="s">
        <v>14</v>
      </c>
      <c r="I316">
        <v>121</v>
      </c>
    </row>
    <row r="317" spans="1:9" x14ac:dyDescent="0.25">
      <c r="A317">
        <v>563</v>
      </c>
      <c r="B317" t="s">
        <v>20</v>
      </c>
      <c r="C317">
        <v>85</v>
      </c>
      <c r="G317">
        <v>875</v>
      </c>
      <c r="H317" t="s">
        <v>14</v>
      </c>
      <c r="I317">
        <v>67</v>
      </c>
    </row>
    <row r="318" spans="1:9" x14ac:dyDescent="0.25">
      <c r="A318">
        <v>565</v>
      </c>
      <c r="B318" t="s">
        <v>20</v>
      </c>
      <c r="C318">
        <v>3596</v>
      </c>
      <c r="G318">
        <v>876</v>
      </c>
      <c r="H318" t="s">
        <v>14</v>
      </c>
      <c r="I318">
        <v>57</v>
      </c>
    </row>
    <row r="319" spans="1:9" x14ac:dyDescent="0.25">
      <c r="A319">
        <v>567</v>
      </c>
      <c r="B319" t="s">
        <v>20</v>
      </c>
      <c r="C319">
        <v>244</v>
      </c>
      <c r="G319">
        <v>877</v>
      </c>
      <c r="H319" t="s">
        <v>14</v>
      </c>
      <c r="I319">
        <v>1229</v>
      </c>
    </row>
    <row r="320" spans="1:9" x14ac:dyDescent="0.25">
      <c r="A320">
        <v>568</v>
      </c>
      <c r="B320" t="s">
        <v>20</v>
      </c>
      <c r="C320">
        <v>5180</v>
      </c>
      <c r="G320">
        <v>878</v>
      </c>
      <c r="H320" t="s">
        <v>14</v>
      </c>
      <c r="I320">
        <v>12</v>
      </c>
    </row>
    <row r="321" spans="1:9" x14ac:dyDescent="0.25">
      <c r="A321">
        <v>569</v>
      </c>
      <c r="B321" t="s">
        <v>20</v>
      </c>
      <c r="C321">
        <v>589</v>
      </c>
      <c r="G321">
        <v>881</v>
      </c>
      <c r="H321" t="s">
        <v>14</v>
      </c>
      <c r="I321">
        <v>452</v>
      </c>
    </row>
    <row r="322" spans="1:9" x14ac:dyDescent="0.25">
      <c r="A322">
        <v>570</v>
      </c>
      <c r="B322" t="s">
        <v>20</v>
      </c>
      <c r="C322">
        <v>2725</v>
      </c>
      <c r="G322">
        <v>884</v>
      </c>
      <c r="H322" t="s">
        <v>14</v>
      </c>
      <c r="I322">
        <v>1886</v>
      </c>
    </row>
    <row r="323" spans="1:9" x14ac:dyDescent="0.25">
      <c r="A323">
        <v>573</v>
      </c>
      <c r="B323" t="s">
        <v>20</v>
      </c>
      <c r="C323">
        <v>300</v>
      </c>
      <c r="G323">
        <v>886</v>
      </c>
      <c r="H323" t="s">
        <v>14</v>
      </c>
      <c r="I323">
        <v>1825</v>
      </c>
    </row>
    <row r="324" spans="1:9" x14ac:dyDescent="0.25">
      <c r="A324">
        <v>574</v>
      </c>
      <c r="B324" t="s">
        <v>20</v>
      </c>
      <c r="C324">
        <v>144</v>
      </c>
      <c r="G324">
        <v>887</v>
      </c>
      <c r="H324" t="s">
        <v>14</v>
      </c>
      <c r="I324">
        <v>31</v>
      </c>
    </row>
    <row r="325" spans="1:9" x14ac:dyDescent="0.25">
      <c r="A325">
        <v>579</v>
      </c>
      <c r="B325" t="s">
        <v>20</v>
      </c>
      <c r="C325">
        <v>87</v>
      </c>
      <c r="G325">
        <v>895</v>
      </c>
      <c r="H325" t="s">
        <v>14</v>
      </c>
      <c r="I325">
        <v>107</v>
      </c>
    </row>
    <row r="326" spans="1:9" x14ac:dyDescent="0.25">
      <c r="A326">
        <v>580</v>
      </c>
      <c r="B326" t="s">
        <v>20</v>
      </c>
      <c r="C326">
        <v>3116</v>
      </c>
      <c r="G326">
        <v>897</v>
      </c>
      <c r="H326" t="s">
        <v>14</v>
      </c>
      <c r="I326">
        <v>27</v>
      </c>
    </row>
    <row r="327" spans="1:9" x14ac:dyDescent="0.25">
      <c r="A327">
        <v>583</v>
      </c>
      <c r="B327" t="s">
        <v>20</v>
      </c>
      <c r="C327">
        <v>909</v>
      </c>
      <c r="G327">
        <v>898</v>
      </c>
      <c r="H327" t="s">
        <v>14</v>
      </c>
      <c r="I327">
        <v>1221</v>
      </c>
    </row>
    <row r="328" spans="1:9" x14ac:dyDescent="0.25">
      <c r="A328">
        <v>584</v>
      </c>
      <c r="B328" t="s">
        <v>20</v>
      </c>
      <c r="C328">
        <v>1613</v>
      </c>
      <c r="G328">
        <v>900</v>
      </c>
      <c r="H328" t="s">
        <v>14</v>
      </c>
      <c r="I328">
        <v>1</v>
      </c>
    </row>
    <row r="329" spans="1:9" x14ac:dyDescent="0.25">
      <c r="A329">
        <v>585</v>
      </c>
      <c r="B329" t="s">
        <v>20</v>
      </c>
      <c r="C329">
        <v>136</v>
      </c>
      <c r="G329">
        <v>904</v>
      </c>
      <c r="H329" t="s">
        <v>14</v>
      </c>
      <c r="I329">
        <v>16</v>
      </c>
    </row>
    <row r="330" spans="1:9" x14ac:dyDescent="0.25">
      <c r="A330">
        <v>586</v>
      </c>
      <c r="B330" t="s">
        <v>20</v>
      </c>
      <c r="C330">
        <v>130</v>
      </c>
      <c r="G330">
        <v>907</v>
      </c>
      <c r="H330" t="s">
        <v>14</v>
      </c>
      <c r="I330">
        <v>41</v>
      </c>
    </row>
    <row r="331" spans="1:9" x14ac:dyDescent="0.25">
      <c r="A331">
        <v>591</v>
      </c>
      <c r="B331" t="s">
        <v>20</v>
      </c>
      <c r="C331">
        <v>102</v>
      </c>
      <c r="G331">
        <v>913</v>
      </c>
      <c r="H331" t="s">
        <v>14</v>
      </c>
      <c r="I331">
        <v>523</v>
      </c>
    </row>
    <row r="332" spans="1:9" x14ac:dyDescent="0.25">
      <c r="A332">
        <v>593</v>
      </c>
      <c r="B332" t="s">
        <v>20</v>
      </c>
      <c r="C332">
        <v>4006</v>
      </c>
      <c r="G332">
        <v>914</v>
      </c>
      <c r="H332" t="s">
        <v>14</v>
      </c>
      <c r="I332">
        <v>141</v>
      </c>
    </row>
    <row r="333" spans="1:9" x14ac:dyDescent="0.25">
      <c r="A333">
        <v>595</v>
      </c>
      <c r="B333" t="s">
        <v>20</v>
      </c>
      <c r="C333">
        <v>1629</v>
      </c>
      <c r="G333">
        <v>916</v>
      </c>
      <c r="H333" t="s">
        <v>14</v>
      </c>
      <c r="I333">
        <v>52</v>
      </c>
    </row>
    <row r="334" spans="1:9" x14ac:dyDescent="0.25">
      <c r="A334">
        <v>597</v>
      </c>
      <c r="B334" t="s">
        <v>20</v>
      </c>
      <c r="C334">
        <v>2188</v>
      </c>
      <c r="G334">
        <v>919</v>
      </c>
      <c r="H334" t="s">
        <v>14</v>
      </c>
      <c r="I334">
        <v>225</v>
      </c>
    </row>
    <row r="335" spans="1:9" x14ac:dyDescent="0.25">
      <c r="A335">
        <v>598</v>
      </c>
      <c r="B335" t="s">
        <v>20</v>
      </c>
      <c r="C335">
        <v>2409</v>
      </c>
      <c r="G335">
        <v>921</v>
      </c>
      <c r="H335" t="s">
        <v>14</v>
      </c>
      <c r="I335">
        <v>38</v>
      </c>
    </row>
    <row r="336" spans="1:9" x14ac:dyDescent="0.25">
      <c r="A336">
        <v>601</v>
      </c>
      <c r="B336" t="s">
        <v>20</v>
      </c>
      <c r="C336">
        <v>194</v>
      </c>
      <c r="G336">
        <v>926</v>
      </c>
      <c r="H336" t="s">
        <v>14</v>
      </c>
      <c r="I336">
        <v>15</v>
      </c>
    </row>
    <row r="337" spans="1:9" x14ac:dyDescent="0.25">
      <c r="A337">
        <v>602</v>
      </c>
      <c r="B337" t="s">
        <v>20</v>
      </c>
      <c r="C337">
        <v>1140</v>
      </c>
      <c r="G337">
        <v>927</v>
      </c>
      <c r="H337" t="s">
        <v>14</v>
      </c>
      <c r="I337">
        <v>37</v>
      </c>
    </row>
    <row r="338" spans="1:9" x14ac:dyDescent="0.25">
      <c r="A338">
        <v>603</v>
      </c>
      <c r="B338" t="s">
        <v>20</v>
      </c>
      <c r="C338">
        <v>102</v>
      </c>
      <c r="G338">
        <v>931</v>
      </c>
      <c r="H338" t="s">
        <v>14</v>
      </c>
      <c r="I338">
        <v>112</v>
      </c>
    </row>
    <row r="339" spans="1:9" x14ac:dyDescent="0.25">
      <c r="A339">
        <v>604</v>
      </c>
      <c r="B339" t="s">
        <v>20</v>
      </c>
      <c r="C339">
        <v>2857</v>
      </c>
      <c r="G339">
        <v>936</v>
      </c>
      <c r="H339" t="s">
        <v>14</v>
      </c>
      <c r="I339">
        <v>21</v>
      </c>
    </row>
    <row r="340" spans="1:9" x14ac:dyDescent="0.25">
      <c r="A340">
        <v>605</v>
      </c>
      <c r="B340" t="s">
        <v>20</v>
      </c>
      <c r="C340">
        <v>107</v>
      </c>
      <c r="G340">
        <v>939</v>
      </c>
      <c r="H340" t="s">
        <v>14</v>
      </c>
      <c r="I340">
        <v>67</v>
      </c>
    </row>
    <row r="341" spans="1:9" x14ac:dyDescent="0.25">
      <c r="A341">
        <v>606</v>
      </c>
      <c r="B341" t="s">
        <v>20</v>
      </c>
      <c r="C341">
        <v>160</v>
      </c>
      <c r="G341">
        <v>941</v>
      </c>
      <c r="H341" t="s">
        <v>14</v>
      </c>
      <c r="I341">
        <v>78</v>
      </c>
    </row>
    <row r="342" spans="1:9" x14ac:dyDescent="0.25">
      <c r="A342">
        <v>607</v>
      </c>
      <c r="B342" t="s">
        <v>20</v>
      </c>
      <c r="C342">
        <v>2230</v>
      </c>
      <c r="G342">
        <v>942</v>
      </c>
      <c r="H342" t="s">
        <v>14</v>
      </c>
      <c r="I342">
        <v>67</v>
      </c>
    </row>
    <row r="343" spans="1:9" x14ac:dyDescent="0.25">
      <c r="A343">
        <v>608</v>
      </c>
      <c r="B343" t="s">
        <v>20</v>
      </c>
      <c r="C343">
        <v>316</v>
      </c>
      <c r="G343">
        <v>944</v>
      </c>
      <c r="H343" t="s">
        <v>14</v>
      </c>
      <c r="I343">
        <v>263</v>
      </c>
    </row>
    <row r="344" spans="1:9" x14ac:dyDescent="0.25">
      <c r="A344">
        <v>609</v>
      </c>
      <c r="B344" t="s">
        <v>20</v>
      </c>
      <c r="C344">
        <v>117</v>
      </c>
      <c r="G344">
        <v>945</v>
      </c>
      <c r="H344" t="s">
        <v>14</v>
      </c>
      <c r="I344">
        <v>1691</v>
      </c>
    </row>
    <row r="345" spans="1:9" x14ac:dyDescent="0.25">
      <c r="A345">
        <v>610</v>
      </c>
      <c r="B345" t="s">
        <v>20</v>
      </c>
      <c r="C345">
        <v>6406</v>
      </c>
      <c r="G345">
        <v>946</v>
      </c>
      <c r="H345" t="s">
        <v>14</v>
      </c>
      <c r="I345">
        <v>181</v>
      </c>
    </row>
    <row r="346" spans="1:9" x14ac:dyDescent="0.25">
      <c r="A346">
        <v>612</v>
      </c>
      <c r="B346" t="s">
        <v>20</v>
      </c>
      <c r="C346">
        <v>192</v>
      </c>
      <c r="G346">
        <v>947</v>
      </c>
      <c r="H346" t="s">
        <v>14</v>
      </c>
      <c r="I346">
        <v>13</v>
      </c>
    </row>
    <row r="347" spans="1:9" x14ac:dyDescent="0.25">
      <c r="A347">
        <v>613</v>
      </c>
      <c r="B347" t="s">
        <v>20</v>
      </c>
      <c r="C347">
        <v>26</v>
      </c>
      <c r="G347">
        <v>950</v>
      </c>
      <c r="H347" t="s">
        <v>14</v>
      </c>
      <c r="I347">
        <v>1</v>
      </c>
    </row>
    <row r="348" spans="1:9" x14ac:dyDescent="0.25">
      <c r="A348">
        <v>614</v>
      </c>
      <c r="B348" t="s">
        <v>20</v>
      </c>
      <c r="C348">
        <v>723</v>
      </c>
      <c r="G348">
        <v>953</v>
      </c>
      <c r="H348" t="s">
        <v>14</v>
      </c>
      <c r="I348">
        <v>21</v>
      </c>
    </row>
    <row r="349" spans="1:9" x14ac:dyDescent="0.25">
      <c r="A349">
        <v>615</v>
      </c>
      <c r="B349" t="s">
        <v>20</v>
      </c>
      <c r="C349">
        <v>170</v>
      </c>
      <c r="G349">
        <v>956</v>
      </c>
      <c r="H349" t="s">
        <v>14</v>
      </c>
      <c r="I349">
        <v>830</v>
      </c>
    </row>
    <row r="350" spans="1:9" x14ac:dyDescent="0.25">
      <c r="A350">
        <v>616</v>
      </c>
      <c r="B350" t="s">
        <v>20</v>
      </c>
      <c r="C350">
        <v>238</v>
      </c>
      <c r="G350">
        <v>959</v>
      </c>
      <c r="H350" t="s">
        <v>14</v>
      </c>
      <c r="I350">
        <v>130</v>
      </c>
    </row>
    <row r="351" spans="1:9" x14ac:dyDescent="0.25">
      <c r="A351">
        <v>617</v>
      </c>
      <c r="B351" t="s">
        <v>20</v>
      </c>
      <c r="C351">
        <v>55</v>
      </c>
      <c r="G351">
        <v>960</v>
      </c>
      <c r="H351" t="s">
        <v>14</v>
      </c>
      <c r="I351">
        <v>55</v>
      </c>
    </row>
    <row r="352" spans="1:9" x14ac:dyDescent="0.25">
      <c r="A352">
        <v>620</v>
      </c>
      <c r="B352" t="s">
        <v>20</v>
      </c>
      <c r="C352">
        <v>128</v>
      </c>
      <c r="G352">
        <v>963</v>
      </c>
      <c r="H352" t="s">
        <v>14</v>
      </c>
      <c r="I352">
        <v>114</v>
      </c>
    </row>
    <row r="353" spans="1:9" x14ac:dyDescent="0.25">
      <c r="A353">
        <v>621</v>
      </c>
      <c r="B353" t="s">
        <v>20</v>
      </c>
      <c r="C353">
        <v>2144</v>
      </c>
      <c r="G353">
        <v>970</v>
      </c>
      <c r="H353" t="s">
        <v>14</v>
      </c>
      <c r="I353">
        <v>594</v>
      </c>
    </row>
    <row r="354" spans="1:9" x14ac:dyDescent="0.25">
      <c r="A354">
        <v>623</v>
      </c>
      <c r="B354" t="s">
        <v>20</v>
      </c>
      <c r="C354">
        <v>2693</v>
      </c>
      <c r="G354">
        <v>971</v>
      </c>
      <c r="H354" t="s">
        <v>14</v>
      </c>
      <c r="I354">
        <v>24</v>
      </c>
    </row>
    <row r="355" spans="1:9" x14ac:dyDescent="0.25">
      <c r="A355">
        <v>624</v>
      </c>
      <c r="B355" t="s">
        <v>20</v>
      </c>
      <c r="C355">
        <v>432</v>
      </c>
      <c r="G355">
        <v>973</v>
      </c>
      <c r="H355" t="s">
        <v>14</v>
      </c>
      <c r="I355">
        <v>252</v>
      </c>
    </row>
    <row r="356" spans="1:9" x14ac:dyDescent="0.25">
      <c r="A356">
        <v>626</v>
      </c>
      <c r="B356" t="s">
        <v>20</v>
      </c>
      <c r="C356">
        <v>189</v>
      </c>
      <c r="G356">
        <v>977</v>
      </c>
      <c r="H356" t="s">
        <v>14</v>
      </c>
      <c r="I356">
        <v>67</v>
      </c>
    </row>
    <row r="357" spans="1:9" x14ac:dyDescent="0.25">
      <c r="A357">
        <v>627</v>
      </c>
      <c r="B357" t="s">
        <v>20</v>
      </c>
      <c r="C357">
        <v>154</v>
      </c>
      <c r="G357">
        <v>980</v>
      </c>
      <c r="H357" t="s">
        <v>14</v>
      </c>
      <c r="I357">
        <v>742</v>
      </c>
    </row>
    <row r="358" spans="1:9" x14ac:dyDescent="0.25">
      <c r="A358">
        <v>628</v>
      </c>
      <c r="B358" t="s">
        <v>20</v>
      </c>
      <c r="C358">
        <v>96</v>
      </c>
      <c r="G358">
        <v>982</v>
      </c>
      <c r="H358" t="s">
        <v>14</v>
      </c>
      <c r="I358">
        <v>75</v>
      </c>
    </row>
    <row r="359" spans="1:9" x14ac:dyDescent="0.25">
      <c r="A359">
        <v>631</v>
      </c>
      <c r="B359" t="s">
        <v>20</v>
      </c>
      <c r="C359">
        <v>3063</v>
      </c>
      <c r="G359">
        <v>985</v>
      </c>
      <c r="H359" t="s">
        <v>14</v>
      </c>
      <c r="I359">
        <v>4405</v>
      </c>
    </row>
    <row r="360" spans="1:9" x14ac:dyDescent="0.25">
      <c r="A360">
        <v>635</v>
      </c>
      <c r="B360" t="s">
        <v>20</v>
      </c>
      <c r="C360">
        <v>2266</v>
      </c>
      <c r="G360">
        <v>986</v>
      </c>
      <c r="H360" t="s">
        <v>14</v>
      </c>
      <c r="I360">
        <v>92</v>
      </c>
    </row>
    <row r="361" spans="1:9" x14ac:dyDescent="0.25">
      <c r="A361">
        <v>641</v>
      </c>
      <c r="B361" t="s">
        <v>20</v>
      </c>
      <c r="C361">
        <v>194</v>
      </c>
      <c r="G361">
        <v>988</v>
      </c>
      <c r="H361" t="s">
        <v>14</v>
      </c>
      <c r="I361">
        <v>64</v>
      </c>
    </row>
    <row r="362" spans="1:9" x14ac:dyDescent="0.25">
      <c r="A362">
        <v>642</v>
      </c>
      <c r="B362" t="s">
        <v>20</v>
      </c>
      <c r="C362">
        <v>129</v>
      </c>
      <c r="G362">
        <v>990</v>
      </c>
      <c r="H362" t="s">
        <v>14</v>
      </c>
      <c r="I362">
        <v>64</v>
      </c>
    </row>
    <row r="363" spans="1:9" x14ac:dyDescent="0.25">
      <c r="A363">
        <v>643</v>
      </c>
      <c r="B363" t="s">
        <v>20</v>
      </c>
      <c r="C363">
        <v>375</v>
      </c>
      <c r="G363">
        <v>994</v>
      </c>
      <c r="H363" t="s">
        <v>14</v>
      </c>
      <c r="I363">
        <v>842</v>
      </c>
    </row>
    <row r="364" spans="1:9" x14ac:dyDescent="0.25">
      <c r="A364">
        <v>652</v>
      </c>
      <c r="B364" t="s">
        <v>20</v>
      </c>
      <c r="C364">
        <v>409</v>
      </c>
      <c r="G364">
        <v>996</v>
      </c>
      <c r="H364" t="s">
        <v>14</v>
      </c>
      <c r="I364">
        <v>112</v>
      </c>
    </row>
    <row r="365" spans="1:9" x14ac:dyDescent="0.25">
      <c r="A365">
        <v>653</v>
      </c>
      <c r="B365" t="s">
        <v>20</v>
      </c>
      <c r="C365">
        <v>234</v>
      </c>
      <c r="G365">
        <v>998</v>
      </c>
      <c r="H365" t="s">
        <v>14</v>
      </c>
      <c r="I365">
        <v>374</v>
      </c>
    </row>
    <row r="366" spans="1:9" x14ac:dyDescent="0.25">
      <c r="A366">
        <v>654</v>
      </c>
      <c r="B366" t="s">
        <v>20</v>
      </c>
      <c r="C366">
        <v>3016</v>
      </c>
    </row>
    <row r="367" spans="1:9" x14ac:dyDescent="0.25">
      <c r="A367">
        <v>655</v>
      </c>
      <c r="B367" t="s">
        <v>20</v>
      </c>
      <c r="C367">
        <v>264</v>
      </c>
    </row>
    <row r="368" spans="1:9" x14ac:dyDescent="0.25">
      <c r="A368">
        <v>665</v>
      </c>
      <c r="B368" t="s">
        <v>20</v>
      </c>
      <c r="C368">
        <v>272</v>
      </c>
    </row>
    <row r="369" spans="1:3" x14ac:dyDescent="0.25">
      <c r="A369">
        <v>667</v>
      </c>
      <c r="B369" t="s">
        <v>20</v>
      </c>
      <c r="C369">
        <v>419</v>
      </c>
    </row>
    <row r="370" spans="1:3" x14ac:dyDescent="0.25">
      <c r="A370">
        <v>669</v>
      </c>
      <c r="B370" t="s">
        <v>20</v>
      </c>
      <c r="C370">
        <v>1621</v>
      </c>
    </row>
    <row r="371" spans="1:3" x14ac:dyDescent="0.25">
      <c r="A371">
        <v>670</v>
      </c>
      <c r="B371" t="s">
        <v>20</v>
      </c>
      <c r="C371">
        <v>1101</v>
      </c>
    </row>
    <row r="372" spans="1:3" x14ac:dyDescent="0.25">
      <c r="A372">
        <v>671</v>
      </c>
      <c r="B372" t="s">
        <v>20</v>
      </c>
      <c r="C372">
        <v>1073</v>
      </c>
    </row>
    <row r="373" spans="1:3" x14ac:dyDescent="0.25">
      <c r="A373">
        <v>675</v>
      </c>
      <c r="B373" t="s">
        <v>20</v>
      </c>
      <c r="C373">
        <v>331</v>
      </c>
    </row>
    <row r="374" spans="1:3" x14ac:dyDescent="0.25">
      <c r="A374">
        <v>676</v>
      </c>
      <c r="B374" t="s">
        <v>20</v>
      </c>
      <c r="C374">
        <v>1170</v>
      </c>
    </row>
    <row r="375" spans="1:3" x14ac:dyDescent="0.25">
      <c r="A375">
        <v>679</v>
      </c>
      <c r="B375" t="s">
        <v>20</v>
      </c>
      <c r="C375">
        <v>363</v>
      </c>
    </row>
    <row r="376" spans="1:3" x14ac:dyDescent="0.25">
      <c r="A376">
        <v>682</v>
      </c>
      <c r="B376" t="s">
        <v>20</v>
      </c>
      <c r="C376">
        <v>103</v>
      </c>
    </row>
    <row r="377" spans="1:3" x14ac:dyDescent="0.25">
      <c r="A377">
        <v>683</v>
      </c>
      <c r="B377" t="s">
        <v>20</v>
      </c>
      <c r="C377">
        <v>147</v>
      </c>
    </row>
    <row r="378" spans="1:3" x14ac:dyDescent="0.25">
      <c r="A378">
        <v>684</v>
      </c>
      <c r="B378" t="s">
        <v>20</v>
      </c>
      <c r="C378">
        <v>110</v>
      </c>
    </row>
    <row r="379" spans="1:3" x14ac:dyDescent="0.25">
      <c r="A379">
        <v>686</v>
      </c>
      <c r="B379" t="s">
        <v>20</v>
      </c>
      <c r="C379">
        <v>134</v>
      </c>
    </row>
    <row r="380" spans="1:3" x14ac:dyDescent="0.25">
      <c r="A380">
        <v>687</v>
      </c>
      <c r="B380" t="s">
        <v>20</v>
      </c>
      <c r="C380">
        <v>269</v>
      </c>
    </row>
    <row r="381" spans="1:3" x14ac:dyDescent="0.25">
      <c r="A381">
        <v>688</v>
      </c>
      <c r="B381" t="s">
        <v>20</v>
      </c>
      <c r="C381">
        <v>175</v>
      </c>
    </row>
    <row r="382" spans="1:3" x14ac:dyDescent="0.25">
      <c r="A382">
        <v>689</v>
      </c>
      <c r="B382" t="s">
        <v>20</v>
      </c>
      <c r="C382">
        <v>69</v>
      </c>
    </row>
    <row r="383" spans="1:3" x14ac:dyDescent="0.25">
      <c r="A383">
        <v>690</v>
      </c>
      <c r="B383" t="s">
        <v>20</v>
      </c>
      <c r="C383">
        <v>190</v>
      </c>
    </row>
    <row r="384" spans="1:3" x14ac:dyDescent="0.25">
      <c r="A384">
        <v>691</v>
      </c>
      <c r="B384" t="s">
        <v>20</v>
      </c>
      <c r="C384">
        <v>237</v>
      </c>
    </row>
    <row r="385" spans="1:3" x14ac:dyDescent="0.25">
      <c r="A385">
        <v>695</v>
      </c>
      <c r="B385" t="s">
        <v>20</v>
      </c>
      <c r="C385">
        <v>196</v>
      </c>
    </row>
    <row r="386" spans="1:3" x14ac:dyDescent="0.25">
      <c r="A386">
        <v>697</v>
      </c>
      <c r="B386" t="s">
        <v>20</v>
      </c>
      <c r="C386">
        <v>7295</v>
      </c>
    </row>
    <row r="387" spans="1:3" x14ac:dyDescent="0.25">
      <c r="A387">
        <v>698</v>
      </c>
      <c r="B387" t="s">
        <v>20</v>
      </c>
      <c r="C387">
        <v>2893</v>
      </c>
    </row>
    <row r="388" spans="1:3" x14ac:dyDescent="0.25">
      <c r="A388">
        <v>701</v>
      </c>
      <c r="B388" t="s">
        <v>20</v>
      </c>
      <c r="C388">
        <v>820</v>
      </c>
    </row>
    <row r="389" spans="1:3" x14ac:dyDescent="0.25">
      <c r="A389">
        <v>703</v>
      </c>
      <c r="B389" t="s">
        <v>20</v>
      </c>
      <c r="C389">
        <v>2038</v>
      </c>
    </row>
    <row r="390" spans="1:3" x14ac:dyDescent="0.25">
      <c r="A390">
        <v>704</v>
      </c>
      <c r="B390" t="s">
        <v>20</v>
      </c>
      <c r="C390">
        <v>116</v>
      </c>
    </row>
    <row r="391" spans="1:3" x14ac:dyDescent="0.25">
      <c r="A391">
        <v>706</v>
      </c>
      <c r="B391" t="s">
        <v>20</v>
      </c>
      <c r="C391">
        <v>1345</v>
      </c>
    </row>
    <row r="392" spans="1:3" x14ac:dyDescent="0.25">
      <c r="A392">
        <v>707</v>
      </c>
      <c r="B392" t="s">
        <v>20</v>
      </c>
      <c r="C392">
        <v>168</v>
      </c>
    </row>
    <row r="393" spans="1:3" x14ac:dyDescent="0.25">
      <c r="A393">
        <v>708</v>
      </c>
      <c r="B393" t="s">
        <v>20</v>
      </c>
      <c r="C393">
        <v>137</v>
      </c>
    </row>
    <row r="394" spans="1:3" x14ac:dyDescent="0.25">
      <c r="A394">
        <v>709</v>
      </c>
      <c r="B394" t="s">
        <v>20</v>
      </c>
      <c r="C394">
        <v>186</v>
      </c>
    </row>
    <row r="395" spans="1:3" x14ac:dyDescent="0.25">
      <c r="A395">
        <v>710</v>
      </c>
      <c r="B395" t="s">
        <v>20</v>
      </c>
      <c r="C395">
        <v>125</v>
      </c>
    </row>
    <row r="396" spans="1:3" x14ac:dyDescent="0.25">
      <c r="A396">
        <v>712</v>
      </c>
      <c r="B396" t="s">
        <v>20</v>
      </c>
      <c r="C396">
        <v>202</v>
      </c>
    </row>
    <row r="397" spans="1:3" x14ac:dyDescent="0.25">
      <c r="A397">
        <v>713</v>
      </c>
      <c r="B397" t="s">
        <v>20</v>
      </c>
      <c r="C397">
        <v>103</v>
      </c>
    </row>
    <row r="398" spans="1:3" x14ac:dyDescent="0.25">
      <c r="A398">
        <v>714</v>
      </c>
      <c r="B398" t="s">
        <v>20</v>
      </c>
      <c r="C398">
        <v>1785</v>
      </c>
    </row>
    <row r="399" spans="1:3" x14ac:dyDescent="0.25">
      <c r="A399">
        <v>716</v>
      </c>
      <c r="B399" t="s">
        <v>20</v>
      </c>
      <c r="C399">
        <v>157</v>
      </c>
    </row>
    <row r="400" spans="1:3" x14ac:dyDescent="0.25">
      <c r="A400">
        <v>717</v>
      </c>
      <c r="B400" t="s">
        <v>20</v>
      </c>
      <c r="C400">
        <v>555</v>
      </c>
    </row>
    <row r="401" spans="1:3" x14ac:dyDescent="0.25">
      <c r="A401">
        <v>718</v>
      </c>
      <c r="B401" t="s">
        <v>20</v>
      </c>
      <c r="C401">
        <v>297</v>
      </c>
    </row>
    <row r="402" spans="1:3" x14ac:dyDescent="0.25">
      <c r="A402">
        <v>719</v>
      </c>
      <c r="B402" t="s">
        <v>20</v>
      </c>
      <c r="C402">
        <v>123</v>
      </c>
    </row>
    <row r="403" spans="1:3" x14ac:dyDescent="0.25">
      <c r="A403">
        <v>722</v>
      </c>
      <c r="B403" t="s">
        <v>20</v>
      </c>
      <c r="C403">
        <v>3036</v>
      </c>
    </row>
    <row r="404" spans="1:3" x14ac:dyDescent="0.25">
      <c r="A404">
        <v>723</v>
      </c>
      <c r="B404" t="s">
        <v>20</v>
      </c>
      <c r="C404">
        <v>144</v>
      </c>
    </row>
    <row r="405" spans="1:3" x14ac:dyDescent="0.25">
      <c r="A405">
        <v>724</v>
      </c>
      <c r="B405" t="s">
        <v>20</v>
      </c>
      <c r="C405">
        <v>121</v>
      </c>
    </row>
    <row r="406" spans="1:3" x14ac:dyDescent="0.25">
      <c r="A406">
        <v>727</v>
      </c>
      <c r="B406" t="s">
        <v>20</v>
      </c>
      <c r="C406">
        <v>181</v>
      </c>
    </row>
    <row r="407" spans="1:3" x14ac:dyDescent="0.25">
      <c r="A407">
        <v>729</v>
      </c>
      <c r="B407" t="s">
        <v>20</v>
      </c>
      <c r="C407">
        <v>122</v>
      </c>
    </row>
    <row r="408" spans="1:3" x14ac:dyDescent="0.25">
      <c r="A408">
        <v>730</v>
      </c>
      <c r="B408" t="s">
        <v>20</v>
      </c>
      <c r="C408">
        <v>1071</v>
      </c>
    </row>
    <row r="409" spans="1:3" x14ac:dyDescent="0.25">
      <c r="A409">
        <v>733</v>
      </c>
      <c r="B409" t="s">
        <v>20</v>
      </c>
      <c r="C409">
        <v>980</v>
      </c>
    </row>
    <row r="410" spans="1:3" x14ac:dyDescent="0.25">
      <c r="A410">
        <v>734</v>
      </c>
      <c r="B410" t="s">
        <v>20</v>
      </c>
      <c r="C410">
        <v>536</v>
      </c>
    </row>
    <row r="411" spans="1:3" x14ac:dyDescent="0.25">
      <c r="A411">
        <v>735</v>
      </c>
      <c r="B411" t="s">
        <v>20</v>
      </c>
      <c r="C411">
        <v>1991</v>
      </c>
    </row>
    <row r="412" spans="1:3" x14ac:dyDescent="0.25">
      <c r="A412">
        <v>737</v>
      </c>
      <c r="B412" t="s">
        <v>20</v>
      </c>
      <c r="C412">
        <v>180</v>
      </c>
    </row>
    <row r="413" spans="1:3" x14ac:dyDescent="0.25">
      <c r="A413">
        <v>741</v>
      </c>
      <c r="B413" t="s">
        <v>20</v>
      </c>
      <c r="C413">
        <v>130</v>
      </c>
    </row>
    <row r="414" spans="1:3" x14ac:dyDescent="0.25">
      <c r="A414">
        <v>742</v>
      </c>
      <c r="B414" t="s">
        <v>20</v>
      </c>
      <c r="C414">
        <v>122</v>
      </c>
    </row>
    <row r="415" spans="1:3" x14ac:dyDescent="0.25">
      <c r="A415">
        <v>744</v>
      </c>
      <c r="B415" t="s">
        <v>20</v>
      </c>
      <c r="C415">
        <v>140</v>
      </c>
    </row>
    <row r="416" spans="1:3" x14ac:dyDescent="0.25">
      <c r="A416">
        <v>746</v>
      </c>
      <c r="B416" t="s">
        <v>20</v>
      </c>
      <c r="C416">
        <v>3388</v>
      </c>
    </row>
    <row r="417" spans="1:3" x14ac:dyDescent="0.25">
      <c r="A417">
        <v>747</v>
      </c>
      <c r="B417" t="s">
        <v>20</v>
      </c>
      <c r="C417">
        <v>280</v>
      </c>
    </row>
    <row r="418" spans="1:3" x14ac:dyDescent="0.25">
      <c r="A418">
        <v>749</v>
      </c>
      <c r="B418" t="s">
        <v>20</v>
      </c>
      <c r="C418">
        <v>366</v>
      </c>
    </row>
    <row r="419" spans="1:3" x14ac:dyDescent="0.25">
      <c r="A419">
        <v>751</v>
      </c>
      <c r="B419" t="s">
        <v>20</v>
      </c>
      <c r="C419">
        <v>270</v>
      </c>
    </row>
    <row r="420" spans="1:3" x14ac:dyDescent="0.25">
      <c r="A420">
        <v>753</v>
      </c>
      <c r="B420" t="s">
        <v>20</v>
      </c>
      <c r="C420">
        <v>137</v>
      </c>
    </row>
    <row r="421" spans="1:3" x14ac:dyDescent="0.25">
      <c r="A421">
        <v>754</v>
      </c>
      <c r="B421" t="s">
        <v>20</v>
      </c>
      <c r="C421">
        <v>3205</v>
      </c>
    </row>
    <row r="422" spans="1:3" x14ac:dyDescent="0.25">
      <c r="A422">
        <v>755</v>
      </c>
      <c r="B422" t="s">
        <v>20</v>
      </c>
      <c r="C422">
        <v>288</v>
      </c>
    </row>
    <row r="423" spans="1:3" x14ac:dyDescent="0.25">
      <c r="A423">
        <v>756</v>
      </c>
      <c r="B423" t="s">
        <v>20</v>
      </c>
      <c r="C423">
        <v>148</v>
      </c>
    </row>
    <row r="424" spans="1:3" x14ac:dyDescent="0.25">
      <c r="A424">
        <v>757</v>
      </c>
      <c r="B424" t="s">
        <v>20</v>
      </c>
      <c r="C424">
        <v>114</v>
      </c>
    </row>
    <row r="425" spans="1:3" x14ac:dyDescent="0.25">
      <c r="A425">
        <v>758</v>
      </c>
      <c r="B425" t="s">
        <v>20</v>
      </c>
      <c r="C425">
        <v>1518</v>
      </c>
    </row>
    <row r="426" spans="1:3" x14ac:dyDescent="0.25">
      <c r="A426">
        <v>761</v>
      </c>
      <c r="B426" t="s">
        <v>20</v>
      </c>
      <c r="C426">
        <v>166</v>
      </c>
    </row>
    <row r="427" spans="1:3" x14ac:dyDescent="0.25">
      <c r="A427">
        <v>762</v>
      </c>
      <c r="B427" t="s">
        <v>20</v>
      </c>
      <c r="C427">
        <v>100</v>
      </c>
    </row>
    <row r="428" spans="1:3" x14ac:dyDescent="0.25">
      <c r="A428">
        <v>763</v>
      </c>
      <c r="B428" t="s">
        <v>20</v>
      </c>
      <c r="C428">
        <v>235</v>
      </c>
    </row>
    <row r="429" spans="1:3" x14ac:dyDescent="0.25">
      <c r="A429">
        <v>764</v>
      </c>
      <c r="B429" t="s">
        <v>20</v>
      </c>
      <c r="C429">
        <v>148</v>
      </c>
    </row>
    <row r="430" spans="1:3" x14ac:dyDescent="0.25">
      <c r="A430">
        <v>765</v>
      </c>
      <c r="B430" t="s">
        <v>20</v>
      </c>
      <c r="C430">
        <v>198</v>
      </c>
    </row>
    <row r="431" spans="1:3" x14ac:dyDescent="0.25">
      <c r="A431">
        <v>768</v>
      </c>
      <c r="B431" t="s">
        <v>20</v>
      </c>
      <c r="C431">
        <v>150</v>
      </c>
    </row>
    <row r="432" spans="1:3" x14ac:dyDescent="0.25">
      <c r="A432">
        <v>770</v>
      </c>
      <c r="B432" t="s">
        <v>20</v>
      </c>
      <c r="C432">
        <v>216</v>
      </c>
    </row>
    <row r="433" spans="1:3" x14ac:dyDescent="0.25">
      <c r="A433">
        <v>772</v>
      </c>
      <c r="B433" t="s">
        <v>20</v>
      </c>
      <c r="C433">
        <v>5139</v>
      </c>
    </row>
    <row r="434" spans="1:3" x14ac:dyDescent="0.25">
      <c r="A434">
        <v>773</v>
      </c>
      <c r="B434" t="s">
        <v>20</v>
      </c>
      <c r="C434">
        <v>2353</v>
      </c>
    </row>
    <row r="435" spans="1:3" x14ac:dyDescent="0.25">
      <c r="A435">
        <v>774</v>
      </c>
      <c r="B435" t="s">
        <v>20</v>
      </c>
      <c r="C435">
        <v>78</v>
      </c>
    </row>
    <row r="436" spans="1:3" x14ac:dyDescent="0.25">
      <c r="A436">
        <v>778</v>
      </c>
      <c r="B436" t="s">
        <v>20</v>
      </c>
      <c r="C436">
        <v>174</v>
      </c>
    </row>
    <row r="437" spans="1:3" x14ac:dyDescent="0.25">
      <c r="A437">
        <v>780</v>
      </c>
      <c r="B437" t="s">
        <v>20</v>
      </c>
      <c r="C437">
        <v>164</v>
      </c>
    </row>
    <row r="438" spans="1:3" x14ac:dyDescent="0.25">
      <c r="A438">
        <v>782</v>
      </c>
      <c r="B438" t="s">
        <v>20</v>
      </c>
      <c r="C438">
        <v>161</v>
      </c>
    </row>
    <row r="439" spans="1:3" x14ac:dyDescent="0.25">
      <c r="A439">
        <v>783</v>
      </c>
      <c r="B439" t="s">
        <v>20</v>
      </c>
      <c r="C439">
        <v>138</v>
      </c>
    </row>
    <row r="440" spans="1:3" x14ac:dyDescent="0.25">
      <c r="A440">
        <v>784</v>
      </c>
      <c r="B440" t="s">
        <v>20</v>
      </c>
      <c r="C440">
        <v>3308</v>
      </c>
    </row>
    <row r="441" spans="1:3" x14ac:dyDescent="0.25">
      <c r="A441">
        <v>785</v>
      </c>
      <c r="B441" t="s">
        <v>20</v>
      </c>
      <c r="C441">
        <v>127</v>
      </c>
    </row>
    <row r="442" spans="1:3" x14ac:dyDescent="0.25">
      <c r="A442">
        <v>786</v>
      </c>
      <c r="B442" t="s">
        <v>20</v>
      </c>
      <c r="C442">
        <v>207</v>
      </c>
    </row>
    <row r="443" spans="1:3" x14ac:dyDescent="0.25">
      <c r="A443">
        <v>793</v>
      </c>
      <c r="B443" t="s">
        <v>20</v>
      </c>
      <c r="C443">
        <v>181</v>
      </c>
    </row>
    <row r="444" spans="1:3" x14ac:dyDescent="0.25">
      <c r="A444">
        <v>794</v>
      </c>
      <c r="B444" t="s">
        <v>20</v>
      </c>
      <c r="C444">
        <v>110</v>
      </c>
    </row>
    <row r="445" spans="1:3" x14ac:dyDescent="0.25">
      <c r="A445">
        <v>797</v>
      </c>
      <c r="B445" t="s">
        <v>20</v>
      </c>
      <c r="C445">
        <v>185</v>
      </c>
    </row>
    <row r="446" spans="1:3" x14ac:dyDescent="0.25">
      <c r="A446">
        <v>798</v>
      </c>
      <c r="B446" t="s">
        <v>20</v>
      </c>
      <c r="C446">
        <v>121</v>
      </c>
    </row>
    <row r="447" spans="1:3" x14ac:dyDescent="0.25">
      <c r="A447">
        <v>801</v>
      </c>
      <c r="B447" t="s">
        <v>20</v>
      </c>
      <c r="C447">
        <v>106</v>
      </c>
    </row>
    <row r="448" spans="1:3" x14ac:dyDescent="0.25">
      <c r="A448">
        <v>802</v>
      </c>
      <c r="B448" t="s">
        <v>20</v>
      </c>
      <c r="C448">
        <v>142</v>
      </c>
    </row>
    <row r="449" spans="1:3" x14ac:dyDescent="0.25">
      <c r="A449">
        <v>803</v>
      </c>
      <c r="B449" t="s">
        <v>20</v>
      </c>
      <c r="C449">
        <v>233</v>
      </c>
    </row>
    <row r="450" spans="1:3" x14ac:dyDescent="0.25">
      <c r="A450">
        <v>804</v>
      </c>
      <c r="B450" t="s">
        <v>20</v>
      </c>
      <c r="C450">
        <v>218</v>
      </c>
    </row>
    <row r="451" spans="1:3" x14ac:dyDescent="0.25">
      <c r="A451">
        <v>806</v>
      </c>
      <c r="B451" t="s">
        <v>20</v>
      </c>
      <c r="C451">
        <v>76</v>
      </c>
    </row>
    <row r="452" spans="1:3" x14ac:dyDescent="0.25">
      <c r="A452">
        <v>807</v>
      </c>
      <c r="B452" t="s">
        <v>20</v>
      </c>
      <c r="C452">
        <v>43</v>
      </c>
    </row>
    <row r="453" spans="1:3" x14ac:dyDescent="0.25">
      <c r="A453">
        <v>810</v>
      </c>
      <c r="B453" t="s">
        <v>20</v>
      </c>
      <c r="C453">
        <v>221</v>
      </c>
    </row>
    <row r="454" spans="1:3" x14ac:dyDescent="0.25">
      <c r="A454">
        <v>812</v>
      </c>
      <c r="B454" t="s">
        <v>20</v>
      </c>
      <c r="C454">
        <v>2805</v>
      </c>
    </row>
    <row r="455" spans="1:3" x14ac:dyDescent="0.25">
      <c r="A455">
        <v>813</v>
      </c>
      <c r="B455" t="s">
        <v>20</v>
      </c>
      <c r="C455">
        <v>68</v>
      </c>
    </row>
    <row r="456" spans="1:3" x14ac:dyDescent="0.25">
      <c r="A456">
        <v>815</v>
      </c>
      <c r="B456" t="s">
        <v>20</v>
      </c>
      <c r="C456">
        <v>183</v>
      </c>
    </row>
    <row r="457" spans="1:3" x14ac:dyDescent="0.25">
      <c r="A457">
        <v>816</v>
      </c>
      <c r="B457" t="s">
        <v>20</v>
      </c>
      <c r="C457">
        <v>133</v>
      </c>
    </row>
    <row r="458" spans="1:3" x14ac:dyDescent="0.25">
      <c r="A458">
        <v>817</v>
      </c>
      <c r="B458" t="s">
        <v>20</v>
      </c>
      <c r="C458">
        <v>2489</v>
      </c>
    </row>
    <row r="459" spans="1:3" x14ac:dyDescent="0.25">
      <c r="A459">
        <v>818</v>
      </c>
      <c r="B459" t="s">
        <v>20</v>
      </c>
      <c r="C459">
        <v>69</v>
      </c>
    </row>
    <row r="460" spans="1:3" x14ac:dyDescent="0.25">
      <c r="A460">
        <v>820</v>
      </c>
      <c r="B460" t="s">
        <v>20</v>
      </c>
      <c r="C460">
        <v>279</v>
      </c>
    </row>
    <row r="461" spans="1:3" x14ac:dyDescent="0.25">
      <c r="A461">
        <v>821</v>
      </c>
      <c r="B461" t="s">
        <v>20</v>
      </c>
      <c r="C461">
        <v>210</v>
      </c>
    </row>
    <row r="462" spans="1:3" x14ac:dyDescent="0.25">
      <c r="A462">
        <v>822</v>
      </c>
      <c r="B462" t="s">
        <v>20</v>
      </c>
      <c r="C462">
        <v>2100</v>
      </c>
    </row>
    <row r="463" spans="1:3" x14ac:dyDescent="0.25">
      <c r="A463">
        <v>823</v>
      </c>
      <c r="B463" t="s">
        <v>20</v>
      </c>
      <c r="C463">
        <v>252</v>
      </c>
    </row>
    <row r="464" spans="1:3" x14ac:dyDescent="0.25">
      <c r="A464">
        <v>824</v>
      </c>
      <c r="B464" t="s">
        <v>20</v>
      </c>
      <c r="C464">
        <v>1280</v>
      </c>
    </row>
    <row r="465" spans="1:3" x14ac:dyDescent="0.25">
      <c r="A465">
        <v>825</v>
      </c>
      <c r="B465" t="s">
        <v>20</v>
      </c>
      <c r="C465">
        <v>157</v>
      </c>
    </row>
    <row r="466" spans="1:3" x14ac:dyDescent="0.25">
      <c r="A466">
        <v>826</v>
      </c>
      <c r="B466" t="s">
        <v>20</v>
      </c>
      <c r="C466">
        <v>194</v>
      </c>
    </row>
    <row r="467" spans="1:3" x14ac:dyDescent="0.25">
      <c r="A467">
        <v>827</v>
      </c>
      <c r="B467" t="s">
        <v>20</v>
      </c>
      <c r="C467">
        <v>82</v>
      </c>
    </row>
    <row r="468" spans="1:3" x14ac:dyDescent="0.25">
      <c r="A468">
        <v>831</v>
      </c>
      <c r="B468" t="s">
        <v>20</v>
      </c>
      <c r="C468">
        <v>4233</v>
      </c>
    </row>
    <row r="469" spans="1:3" x14ac:dyDescent="0.25">
      <c r="A469">
        <v>832</v>
      </c>
      <c r="B469" t="s">
        <v>20</v>
      </c>
      <c r="C469">
        <v>1297</v>
      </c>
    </row>
    <row r="470" spans="1:3" x14ac:dyDescent="0.25">
      <c r="A470">
        <v>833</v>
      </c>
      <c r="B470" t="s">
        <v>20</v>
      </c>
      <c r="C470">
        <v>165</v>
      </c>
    </row>
    <row r="471" spans="1:3" x14ac:dyDescent="0.25">
      <c r="A471">
        <v>834</v>
      </c>
      <c r="B471" t="s">
        <v>20</v>
      </c>
      <c r="C471">
        <v>119</v>
      </c>
    </row>
    <row r="472" spans="1:3" x14ac:dyDescent="0.25">
      <c r="A472">
        <v>837</v>
      </c>
      <c r="B472" t="s">
        <v>20</v>
      </c>
      <c r="C472">
        <v>1797</v>
      </c>
    </row>
    <row r="473" spans="1:3" x14ac:dyDescent="0.25">
      <c r="A473">
        <v>838</v>
      </c>
      <c r="B473" t="s">
        <v>20</v>
      </c>
      <c r="C473">
        <v>261</v>
      </c>
    </row>
    <row r="474" spans="1:3" x14ac:dyDescent="0.25">
      <c r="A474">
        <v>839</v>
      </c>
      <c r="B474" t="s">
        <v>20</v>
      </c>
      <c r="C474">
        <v>157</v>
      </c>
    </row>
    <row r="475" spans="1:3" x14ac:dyDescent="0.25">
      <c r="A475">
        <v>840</v>
      </c>
      <c r="B475" t="s">
        <v>20</v>
      </c>
      <c r="C475">
        <v>3533</v>
      </c>
    </row>
    <row r="476" spans="1:3" x14ac:dyDescent="0.25">
      <c r="A476">
        <v>841</v>
      </c>
      <c r="B476" t="s">
        <v>20</v>
      </c>
      <c r="C476">
        <v>155</v>
      </c>
    </row>
    <row r="477" spans="1:3" x14ac:dyDescent="0.25">
      <c r="A477">
        <v>842</v>
      </c>
      <c r="B477" t="s">
        <v>20</v>
      </c>
      <c r="C477">
        <v>132</v>
      </c>
    </row>
    <row r="478" spans="1:3" x14ac:dyDescent="0.25">
      <c r="A478">
        <v>845</v>
      </c>
      <c r="B478" t="s">
        <v>20</v>
      </c>
      <c r="C478">
        <v>1354</v>
      </c>
    </row>
    <row r="479" spans="1:3" x14ac:dyDescent="0.25">
      <c r="A479">
        <v>846</v>
      </c>
      <c r="B479" t="s">
        <v>20</v>
      </c>
      <c r="C479">
        <v>48</v>
      </c>
    </row>
    <row r="480" spans="1:3" x14ac:dyDescent="0.25">
      <c r="A480">
        <v>847</v>
      </c>
      <c r="B480" t="s">
        <v>20</v>
      </c>
      <c r="C480">
        <v>110</v>
      </c>
    </row>
    <row r="481" spans="1:3" x14ac:dyDescent="0.25">
      <c r="A481">
        <v>848</v>
      </c>
      <c r="B481" t="s">
        <v>20</v>
      </c>
      <c r="C481">
        <v>172</v>
      </c>
    </row>
    <row r="482" spans="1:3" x14ac:dyDescent="0.25">
      <c r="A482">
        <v>849</v>
      </c>
      <c r="B482" t="s">
        <v>20</v>
      </c>
      <c r="C482">
        <v>307</v>
      </c>
    </row>
    <row r="483" spans="1:3" x14ac:dyDescent="0.25">
      <c r="A483">
        <v>851</v>
      </c>
      <c r="B483" t="s">
        <v>20</v>
      </c>
      <c r="C483">
        <v>160</v>
      </c>
    </row>
    <row r="484" spans="1:3" x14ac:dyDescent="0.25">
      <c r="A484">
        <v>853</v>
      </c>
      <c r="B484" t="s">
        <v>20</v>
      </c>
      <c r="C484">
        <v>1467</v>
      </c>
    </row>
    <row r="485" spans="1:3" x14ac:dyDescent="0.25">
      <c r="A485">
        <v>854</v>
      </c>
      <c r="B485" t="s">
        <v>20</v>
      </c>
      <c r="C485">
        <v>2662</v>
      </c>
    </row>
    <row r="486" spans="1:3" x14ac:dyDescent="0.25">
      <c r="A486">
        <v>855</v>
      </c>
      <c r="B486" t="s">
        <v>20</v>
      </c>
      <c r="C486">
        <v>452</v>
      </c>
    </row>
    <row r="487" spans="1:3" x14ac:dyDescent="0.25">
      <c r="A487">
        <v>856</v>
      </c>
      <c r="B487" t="s">
        <v>20</v>
      </c>
      <c r="C487">
        <v>158</v>
      </c>
    </row>
    <row r="488" spans="1:3" x14ac:dyDescent="0.25">
      <c r="A488">
        <v>857</v>
      </c>
      <c r="B488" t="s">
        <v>20</v>
      </c>
      <c r="C488">
        <v>225</v>
      </c>
    </row>
    <row r="489" spans="1:3" x14ac:dyDescent="0.25">
      <c r="A489">
        <v>860</v>
      </c>
      <c r="B489" t="s">
        <v>20</v>
      </c>
      <c r="C489">
        <v>65</v>
      </c>
    </row>
    <row r="490" spans="1:3" x14ac:dyDescent="0.25">
      <c r="A490">
        <v>861</v>
      </c>
      <c r="B490" t="s">
        <v>20</v>
      </c>
      <c r="C490">
        <v>163</v>
      </c>
    </row>
    <row r="491" spans="1:3" x14ac:dyDescent="0.25">
      <c r="A491">
        <v>862</v>
      </c>
      <c r="B491" t="s">
        <v>20</v>
      </c>
      <c r="C491">
        <v>85</v>
      </c>
    </row>
    <row r="492" spans="1:3" x14ac:dyDescent="0.25">
      <c r="A492">
        <v>863</v>
      </c>
      <c r="B492" t="s">
        <v>20</v>
      </c>
      <c r="C492">
        <v>217</v>
      </c>
    </row>
    <row r="493" spans="1:3" x14ac:dyDescent="0.25">
      <c r="A493">
        <v>864</v>
      </c>
      <c r="B493" t="s">
        <v>20</v>
      </c>
      <c r="C493">
        <v>150</v>
      </c>
    </row>
    <row r="494" spans="1:3" x14ac:dyDescent="0.25">
      <c r="A494">
        <v>865</v>
      </c>
      <c r="B494" t="s">
        <v>20</v>
      </c>
      <c r="C494">
        <v>3272</v>
      </c>
    </row>
    <row r="495" spans="1:3" x14ac:dyDescent="0.25">
      <c r="A495">
        <v>867</v>
      </c>
      <c r="B495" t="s">
        <v>20</v>
      </c>
      <c r="C495">
        <v>300</v>
      </c>
    </row>
    <row r="496" spans="1:3" x14ac:dyDescent="0.25">
      <c r="A496">
        <v>868</v>
      </c>
      <c r="B496" t="s">
        <v>20</v>
      </c>
      <c r="C496">
        <v>126</v>
      </c>
    </row>
    <row r="497" spans="1:3" x14ac:dyDescent="0.25">
      <c r="A497">
        <v>871</v>
      </c>
      <c r="B497" t="s">
        <v>20</v>
      </c>
      <c r="C497">
        <v>2320</v>
      </c>
    </row>
    <row r="498" spans="1:3" x14ac:dyDescent="0.25">
      <c r="A498">
        <v>872</v>
      </c>
      <c r="B498" t="s">
        <v>20</v>
      </c>
      <c r="C498">
        <v>81</v>
      </c>
    </row>
    <row r="499" spans="1:3" x14ac:dyDescent="0.25">
      <c r="A499">
        <v>873</v>
      </c>
      <c r="B499" t="s">
        <v>20</v>
      </c>
      <c r="C499">
        <v>1887</v>
      </c>
    </row>
    <row r="500" spans="1:3" x14ac:dyDescent="0.25">
      <c r="A500">
        <v>874</v>
      </c>
      <c r="B500" t="s">
        <v>20</v>
      </c>
      <c r="C500">
        <v>4358</v>
      </c>
    </row>
    <row r="501" spans="1:3" x14ac:dyDescent="0.25">
      <c r="A501">
        <v>879</v>
      </c>
      <c r="B501" t="s">
        <v>20</v>
      </c>
      <c r="C501">
        <v>53</v>
      </c>
    </row>
    <row r="502" spans="1:3" x14ac:dyDescent="0.25">
      <c r="A502">
        <v>880</v>
      </c>
      <c r="B502" t="s">
        <v>20</v>
      </c>
      <c r="C502">
        <v>2414</v>
      </c>
    </row>
    <row r="503" spans="1:3" x14ac:dyDescent="0.25">
      <c r="A503">
        <v>882</v>
      </c>
      <c r="B503" t="s">
        <v>20</v>
      </c>
      <c r="C503">
        <v>80</v>
      </c>
    </row>
    <row r="504" spans="1:3" x14ac:dyDescent="0.25">
      <c r="A504">
        <v>883</v>
      </c>
      <c r="B504" t="s">
        <v>20</v>
      </c>
      <c r="C504">
        <v>193</v>
      </c>
    </row>
    <row r="505" spans="1:3" x14ac:dyDescent="0.25">
      <c r="A505">
        <v>885</v>
      </c>
      <c r="B505" t="s">
        <v>20</v>
      </c>
      <c r="C505">
        <v>52</v>
      </c>
    </row>
    <row r="506" spans="1:3" x14ac:dyDescent="0.25">
      <c r="A506">
        <v>888</v>
      </c>
      <c r="B506" t="s">
        <v>20</v>
      </c>
      <c r="C506">
        <v>290</v>
      </c>
    </row>
    <row r="507" spans="1:3" x14ac:dyDescent="0.25">
      <c r="A507">
        <v>889</v>
      </c>
      <c r="B507" t="s">
        <v>20</v>
      </c>
      <c r="C507">
        <v>122</v>
      </c>
    </row>
    <row r="508" spans="1:3" x14ac:dyDescent="0.25">
      <c r="A508">
        <v>890</v>
      </c>
      <c r="B508" t="s">
        <v>20</v>
      </c>
      <c r="C508">
        <v>1470</v>
      </c>
    </row>
    <row r="509" spans="1:3" x14ac:dyDescent="0.25">
      <c r="A509">
        <v>891</v>
      </c>
      <c r="B509" t="s">
        <v>20</v>
      </c>
      <c r="C509">
        <v>165</v>
      </c>
    </row>
    <row r="510" spans="1:3" x14ac:dyDescent="0.25">
      <c r="A510">
        <v>892</v>
      </c>
      <c r="B510" t="s">
        <v>20</v>
      </c>
      <c r="C510">
        <v>182</v>
      </c>
    </row>
    <row r="511" spans="1:3" x14ac:dyDescent="0.25">
      <c r="A511">
        <v>893</v>
      </c>
      <c r="B511" t="s">
        <v>20</v>
      </c>
      <c r="C511">
        <v>199</v>
      </c>
    </row>
    <row r="512" spans="1:3" x14ac:dyDescent="0.25">
      <c r="A512">
        <v>894</v>
      </c>
      <c r="B512" t="s">
        <v>20</v>
      </c>
      <c r="C512">
        <v>56</v>
      </c>
    </row>
    <row r="513" spans="1:3" x14ac:dyDescent="0.25">
      <c r="A513">
        <v>896</v>
      </c>
      <c r="B513" t="s">
        <v>20</v>
      </c>
      <c r="C513">
        <v>1460</v>
      </c>
    </row>
    <row r="514" spans="1:3" x14ac:dyDescent="0.25">
      <c r="A514">
        <v>899</v>
      </c>
      <c r="B514" t="s">
        <v>20</v>
      </c>
      <c r="C514">
        <v>123</v>
      </c>
    </row>
    <row r="515" spans="1:3" x14ac:dyDescent="0.25">
      <c r="A515">
        <v>901</v>
      </c>
      <c r="B515" t="s">
        <v>20</v>
      </c>
      <c r="C515">
        <v>159</v>
      </c>
    </row>
    <row r="516" spans="1:3" x14ac:dyDescent="0.25">
      <c r="A516">
        <v>902</v>
      </c>
      <c r="B516" t="s">
        <v>20</v>
      </c>
      <c r="C516">
        <v>110</v>
      </c>
    </row>
    <row r="517" spans="1:3" x14ac:dyDescent="0.25">
      <c r="A517">
        <v>905</v>
      </c>
      <c r="B517" t="s">
        <v>20</v>
      </c>
      <c r="C517">
        <v>236</v>
      </c>
    </row>
    <row r="518" spans="1:3" x14ac:dyDescent="0.25">
      <c r="A518">
        <v>906</v>
      </c>
      <c r="B518" t="s">
        <v>20</v>
      </c>
      <c r="C518">
        <v>191</v>
      </c>
    </row>
    <row r="519" spans="1:3" x14ac:dyDescent="0.25">
      <c r="A519">
        <v>908</v>
      </c>
      <c r="B519" t="s">
        <v>20</v>
      </c>
      <c r="C519">
        <v>3934</v>
      </c>
    </row>
    <row r="520" spans="1:3" x14ac:dyDescent="0.25">
      <c r="A520">
        <v>909</v>
      </c>
      <c r="B520" t="s">
        <v>20</v>
      </c>
      <c r="C520">
        <v>80</v>
      </c>
    </row>
    <row r="521" spans="1:3" x14ac:dyDescent="0.25">
      <c r="A521">
        <v>911</v>
      </c>
      <c r="B521" t="s">
        <v>20</v>
      </c>
      <c r="C521">
        <v>462</v>
      </c>
    </row>
    <row r="522" spans="1:3" x14ac:dyDescent="0.25">
      <c r="A522">
        <v>912</v>
      </c>
      <c r="B522" t="s">
        <v>20</v>
      </c>
      <c r="C522">
        <v>179</v>
      </c>
    </row>
    <row r="523" spans="1:3" x14ac:dyDescent="0.25">
      <c r="A523">
        <v>915</v>
      </c>
      <c r="B523" t="s">
        <v>20</v>
      </c>
      <c r="C523">
        <v>1866</v>
      </c>
    </row>
    <row r="524" spans="1:3" x14ac:dyDescent="0.25">
      <c r="A524">
        <v>918</v>
      </c>
      <c r="B524" t="s">
        <v>20</v>
      </c>
      <c r="C524">
        <v>156</v>
      </c>
    </row>
    <row r="525" spans="1:3" x14ac:dyDescent="0.25">
      <c r="A525">
        <v>920</v>
      </c>
      <c r="B525" t="s">
        <v>20</v>
      </c>
      <c r="C525">
        <v>255</v>
      </c>
    </row>
    <row r="526" spans="1:3" x14ac:dyDescent="0.25">
      <c r="A526">
        <v>922</v>
      </c>
      <c r="B526" t="s">
        <v>20</v>
      </c>
      <c r="C526">
        <v>2261</v>
      </c>
    </row>
    <row r="527" spans="1:3" x14ac:dyDescent="0.25">
      <c r="A527">
        <v>923</v>
      </c>
      <c r="B527" t="s">
        <v>20</v>
      </c>
      <c r="C527">
        <v>40</v>
      </c>
    </row>
    <row r="528" spans="1:3" x14ac:dyDescent="0.25">
      <c r="A528">
        <v>924</v>
      </c>
      <c r="B528" t="s">
        <v>20</v>
      </c>
      <c r="C528">
        <v>2289</v>
      </c>
    </row>
    <row r="529" spans="1:3" x14ac:dyDescent="0.25">
      <c r="A529">
        <v>925</v>
      </c>
      <c r="B529" t="s">
        <v>20</v>
      </c>
      <c r="C529">
        <v>65</v>
      </c>
    </row>
    <row r="530" spans="1:3" x14ac:dyDescent="0.25">
      <c r="A530">
        <v>928</v>
      </c>
      <c r="B530" t="s">
        <v>20</v>
      </c>
      <c r="C530">
        <v>3777</v>
      </c>
    </row>
    <row r="531" spans="1:3" x14ac:dyDescent="0.25">
      <c r="A531">
        <v>929</v>
      </c>
      <c r="B531" t="s">
        <v>20</v>
      </c>
      <c r="C531">
        <v>184</v>
      </c>
    </row>
    <row r="532" spans="1:3" x14ac:dyDescent="0.25">
      <c r="A532">
        <v>930</v>
      </c>
      <c r="B532" t="s">
        <v>20</v>
      </c>
      <c r="C532">
        <v>85</v>
      </c>
    </row>
    <row r="533" spans="1:3" x14ac:dyDescent="0.25">
      <c r="A533">
        <v>932</v>
      </c>
      <c r="B533" t="s">
        <v>20</v>
      </c>
      <c r="C533">
        <v>144</v>
      </c>
    </row>
    <row r="534" spans="1:3" x14ac:dyDescent="0.25">
      <c r="A534">
        <v>933</v>
      </c>
      <c r="B534" t="s">
        <v>20</v>
      </c>
      <c r="C534">
        <v>1902</v>
      </c>
    </row>
    <row r="535" spans="1:3" x14ac:dyDescent="0.25">
      <c r="A535">
        <v>934</v>
      </c>
      <c r="B535" t="s">
        <v>20</v>
      </c>
      <c r="C535">
        <v>105</v>
      </c>
    </row>
    <row r="536" spans="1:3" x14ac:dyDescent="0.25">
      <c r="A536">
        <v>935</v>
      </c>
      <c r="B536" t="s">
        <v>20</v>
      </c>
      <c r="C536">
        <v>132</v>
      </c>
    </row>
    <row r="537" spans="1:3" x14ac:dyDescent="0.25">
      <c r="A537">
        <v>938</v>
      </c>
      <c r="B537" t="s">
        <v>20</v>
      </c>
      <c r="C537">
        <v>96</v>
      </c>
    </row>
    <row r="538" spans="1:3" x14ac:dyDescent="0.25">
      <c r="A538">
        <v>943</v>
      </c>
      <c r="B538" t="s">
        <v>20</v>
      </c>
      <c r="C538">
        <v>114</v>
      </c>
    </row>
    <row r="539" spans="1:3" x14ac:dyDescent="0.25">
      <c r="A539">
        <v>949</v>
      </c>
      <c r="B539" t="s">
        <v>20</v>
      </c>
      <c r="C539">
        <v>203</v>
      </c>
    </row>
    <row r="540" spans="1:3" x14ac:dyDescent="0.25">
      <c r="A540">
        <v>951</v>
      </c>
      <c r="B540" t="s">
        <v>20</v>
      </c>
      <c r="C540">
        <v>1559</v>
      </c>
    </row>
    <row r="541" spans="1:3" x14ac:dyDescent="0.25">
      <c r="A541">
        <v>954</v>
      </c>
      <c r="B541" t="s">
        <v>20</v>
      </c>
      <c r="C541">
        <v>1548</v>
      </c>
    </row>
    <row r="542" spans="1:3" x14ac:dyDescent="0.25">
      <c r="A542">
        <v>955</v>
      </c>
      <c r="B542" t="s">
        <v>20</v>
      </c>
      <c r="C542">
        <v>80</v>
      </c>
    </row>
    <row r="543" spans="1:3" x14ac:dyDescent="0.25">
      <c r="A543">
        <v>957</v>
      </c>
      <c r="B543" t="s">
        <v>20</v>
      </c>
      <c r="C543">
        <v>131</v>
      </c>
    </row>
    <row r="544" spans="1:3" x14ac:dyDescent="0.25">
      <c r="A544">
        <v>958</v>
      </c>
      <c r="B544" t="s">
        <v>20</v>
      </c>
      <c r="C544">
        <v>112</v>
      </c>
    </row>
    <row r="545" spans="1:3" x14ac:dyDescent="0.25">
      <c r="A545">
        <v>961</v>
      </c>
      <c r="B545" t="s">
        <v>20</v>
      </c>
      <c r="C545">
        <v>155</v>
      </c>
    </row>
    <row r="546" spans="1:3" x14ac:dyDescent="0.25">
      <c r="A546">
        <v>962</v>
      </c>
      <c r="B546" t="s">
        <v>20</v>
      </c>
      <c r="C546">
        <v>266</v>
      </c>
    </row>
    <row r="547" spans="1:3" x14ac:dyDescent="0.25">
      <c r="A547">
        <v>964</v>
      </c>
      <c r="B547" t="s">
        <v>20</v>
      </c>
      <c r="C547">
        <v>155</v>
      </c>
    </row>
    <row r="548" spans="1:3" x14ac:dyDescent="0.25">
      <c r="A548">
        <v>965</v>
      </c>
      <c r="B548" t="s">
        <v>20</v>
      </c>
      <c r="C548">
        <v>207</v>
      </c>
    </row>
    <row r="549" spans="1:3" x14ac:dyDescent="0.25">
      <c r="A549">
        <v>966</v>
      </c>
      <c r="B549" t="s">
        <v>20</v>
      </c>
      <c r="C549">
        <v>245</v>
      </c>
    </row>
    <row r="550" spans="1:3" x14ac:dyDescent="0.25">
      <c r="A550">
        <v>967</v>
      </c>
      <c r="B550" t="s">
        <v>20</v>
      </c>
      <c r="C550">
        <v>1573</v>
      </c>
    </row>
    <row r="551" spans="1:3" x14ac:dyDescent="0.25">
      <c r="A551">
        <v>968</v>
      </c>
      <c r="B551" t="s">
        <v>20</v>
      </c>
      <c r="C551">
        <v>114</v>
      </c>
    </row>
    <row r="552" spans="1:3" x14ac:dyDescent="0.25">
      <c r="A552">
        <v>969</v>
      </c>
      <c r="B552" t="s">
        <v>20</v>
      </c>
      <c r="C552">
        <v>93</v>
      </c>
    </row>
    <row r="553" spans="1:3" x14ac:dyDescent="0.25">
      <c r="A553">
        <v>972</v>
      </c>
      <c r="B553" t="s">
        <v>20</v>
      </c>
      <c r="C553">
        <v>1681</v>
      </c>
    </row>
    <row r="554" spans="1:3" x14ac:dyDescent="0.25">
      <c r="A554">
        <v>974</v>
      </c>
      <c r="B554" t="s">
        <v>20</v>
      </c>
      <c r="C554">
        <v>32</v>
      </c>
    </row>
    <row r="555" spans="1:3" x14ac:dyDescent="0.25">
      <c r="A555">
        <v>975</v>
      </c>
      <c r="B555" t="s">
        <v>20</v>
      </c>
      <c r="C555">
        <v>135</v>
      </c>
    </row>
    <row r="556" spans="1:3" x14ac:dyDescent="0.25">
      <c r="A556">
        <v>976</v>
      </c>
      <c r="B556" t="s">
        <v>20</v>
      </c>
      <c r="C556">
        <v>140</v>
      </c>
    </row>
    <row r="557" spans="1:3" x14ac:dyDescent="0.25">
      <c r="A557">
        <v>978</v>
      </c>
      <c r="B557" t="s">
        <v>20</v>
      </c>
      <c r="C557">
        <v>92</v>
      </c>
    </row>
    <row r="558" spans="1:3" x14ac:dyDescent="0.25">
      <c r="A558">
        <v>979</v>
      </c>
      <c r="B558" t="s">
        <v>20</v>
      </c>
      <c r="C558">
        <v>1015</v>
      </c>
    </row>
    <row r="559" spans="1:3" x14ac:dyDescent="0.25">
      <c r="A559">
        <v>981</v>
      </c>
      <c r="B559" t="s">
        <v>20</v>
      </c>
      <c r="C559">
        <v>323</v>
      </c>
    </row>
    <row r="560" spans="1:3" x14ac:dyDescent="0.25">
      <c r="A560">
        <v>983</v>
      </c>
      <c r="B560" t="s">
        <v>20</v>
      </c>
      <c r="C560">
        <v>2326</v>
      </c>
    </row>
    <row r="561" spans="1:3" x14ac:dyDescent="0.25">
      <c r="A561">
        <v>984</v>
      </c>
      <c r="B561" t="s">
        <v>20</v>
      </c>
      <c r="C561">
        <v>381</v>
      </c>
    </row>
    <row r="562" spans="1:3" x14ac:dyDescent="0.25">
      <c r="A562">
        <v>987</v>
      </c>
      <c r="B562" t="s">
        <v>20</v>
      </c>
      <c r="C562">
        <v>480</v>
      </c>
    </row>
    <row r="563" spans="1:3" x14ac:dyDescent="0.25">
      <c r="A563">
        <v>989</v>
      </c>
      <c r="B563" t="s">
        <v>20</v>
      </c>
      <c r="C563">
        <v>226</v>
      </c>
    </row>
    <row r="564" spans="1:3" x14ac:dyDescent="0.25">
      <c r="A564">
        <v>991</v>
      </c>
      <c r="B564" t="s">
        <v>20</v>
      </c>
      <c r="C564">
        <v>241</v>
      </c>
    </row>
    <row r="565" spans="1:3" x14ac:dyDescent="0.25">
      <c r="A565">
        <v>992</v>
      </c>
      <c r="B565" t="s">
        <v>20</v>
      </c>
      <c r="C565">
        <v>132</v>
      </c>
    </row>
    <row r="566" spans="1:3" x14ac:dyDescent="0.25">
      <c r="A566">
        <v>995</v>
      </c>
      <c r="B566" t="s">
        <v>20</v>
      </c>
      <c r="C566">
        <v>2043</v>
      </c>
    </row>
  </sheetData>
  <conditionalFormatting sqref="B2:B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H2:H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workbookViewId="0">
      <selection activeCell="M3" sqref="M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25" bestFit="1" customWidth="1"/>
    <col min="16" max="16" width="16.125" bestFit="1" customWidth="1"/>
    <col min="19" max="19" width="2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f>IFERROR(E2/G2,0)</f>
        <v>0</v>
      </c>
      <c r="Q2" t="str">
        <f>LEFT(N2,FIND("/",N2)-1)</f>
        <v>food</v>
      </c>
      <c r="R2" t="str">
        <f>RIGHT(N2,LEN(N2)-FIND("/",N2))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IFERROR(E3/G3,0)</f>
        <v>92.151898734177209</v>
      </c>
      <c r="Q3" t="str">
        <f t="shared" ref="Q3:Q66" si="2">LEFT(N3,FIND("/",N3)-1)</f>
        <v>music</v>
      </c>
      <c r="R3" t="str">
        <f t="shared" ref="R3:R66" si="3">RIGHT(N3,LEN(N3)-FIND("/",N3))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>
        <f t="shared" ref="P67:P130" si="7">IFERROR(E67/G67,0)</f>
        <v>61.038135593220339</v>
      </c>
      <c r="Q67" t="str">
        <f t="shared" ref="Q67:Q130" si="8">LEFT(N67,FIND("/",N67)-1)</f>
        <v>theater</v>
      </c>
      <c r="R67" t="str">
        <f t="shared" ref="R67:R130" si="9">RIGHT(N67,LEN(N67)-FIND("/",N67))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>
        <f t="shared" ref="P131:P194" si="13">IFERROR(E131/G131,0)</f>
        <v>86.472727272727269</v>
      </c>
      <c r="Q131" t="str">
        <f t="shared" ref="Q131:Q194" si="14">LEFT(N131,FIND("/",N131)-1)</f>
        <v>food</v>
      </c>
      <c r="R131" t="str">
        <f t="shared" ref="R131:R194" si="15">RIGHT(N131,LEN(N131)-FIND("/",N131))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>
        <f t="shared" ref="P195:P258" si="19">IFERROR(E195/G195,0)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RIGHT(N195,LEN(N195)-FIND("/",N195))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>
        <f t="shared" ref="P259:P322" si="25">IFERROR(E259/G259,0)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RIGHT(N259,LEN(N259)-FIND("/",N259))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>
        <f t="shared" ref="P323:P386" si="31">IFERROR(E323/G323,0)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>
        <f t="shared" ref="P387:P450" si="37">IFERROR(E387/G387,0)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RIGHT(N387,LEN(N387)-FIND("/",N387))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>
        <f t="shared" ref="P451:P514" si="43">IFERROR(E451/G451,0)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RIGHT(N451,LEN(N451)-FIND("/",N451))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>
        <f t="shared" ref="P515:P578" si="49">IFERROR(E515/G515,0)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>
        <f t="shared" ref="P579:P642" si="55">IFERROR(E579/G579,0)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RIGHT(N579,LEN(N579)-FIND("/",N579))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>
        <f t="shared" ref="P643:P706" si="61">IFERROR(E643/G643,0)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>
        <f t="shared" ref="P707:P770" si="67">IFERROR(E707/G707,0)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RIGHT(N707,LEN(N707)-FIND("/",N707))</f>
        <v>nonfiction</v>
      </c>
      <c r="S707" s="7">
        <f t="shared" ref="S707:S770" si="70">(((J707/60)/60)/24)+DATE(1970,1,1)</f>
        <v>41619.25</v>
      </c>
      <c r="T707" s="7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>
        <f t="shared" ref="P771:P834" si="73">IFERROR(E771/G771,0)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RIGHT(N771,LEN(N771)-FIND("/",N771))</f>
        <v>video games</v>
      </c>
      <c r="S771" s="7">
        <f t="shared" ref="S771:S834" si="76">(((J771/60)/60)/24)+DATE(1970,1,1)</f>
        <v>41501.208333333336</v>
      </c>
      <c r="T771" s="7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>
        <f t="shared" ref="P835:P898" si="79">IFERROR(E835/G835,0)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RIGHT(N835,LEN(N835)-FIND("/",N835))</f>
        <v>translations</v>
      </c>
      <c r="S835" s="7">
        <f t="shared" ref="S835:S898" si="82">(((J835/60)/60)/24)+DATE(1970,1,1)</f>
        <v>40588.25</v>
      </c>
      <c r="T835" s="7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>
        <f t="shared" ref="P899:P962" si="85">IFERROR(E899/G899,0)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7">
        <f t="shared" ref="S899:S962" si="88">(((J899/60)/60)/24)+DATE(1970,1,1)</f>
        <v>43583.208333333328</v>
      </c>
      <c r="T899" s="7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>
        <f t="shared" ref="P963:P1001" si="91">IFERROR(E963/G963,0)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RIGHT(N963,LEN(N963)-FIND("/",N963))</f>
        <v>translations</v>
      </c>
      <c r="S963" s="7">
        <f t="shared" ref="S963:S1001" si="94">(((J963/60)/60)/24)+DATE(1970,1,1)</f>
        <v>40591.25</v>
      </c>
      <c r="T963" s="7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A1:T1001" xr:uid="{00000000-0001-0000-0000-000000000000}"/>
  <conditionalFormatting sqref="F2:F1001">
    <cfRule type="cellIs" dxfId="11" priority="3" operator="equal">
      <formula>"canceled"</formula>
    </cfRule>
    <cfRule type="cellIs" dxfId="10" priority="4" operator="equal">
      <formula>"live"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006600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Pivot1</vt:lpstr>
      <vt:lpstr>Pivot2</vt:lpstr>
      <vt:lpstr>Pivot3</vt:lpstr>
      <vt:lpstr>Extra Pivots</vt:lpstr>
      <vt:lpstr>Goal Analysis</vt:lpstr>
      <vt:lpstr>Successful vs Failed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hanmi</cp:lastModifiedBy>
  <dcterms:created xsi:type="dcterms:W3CDTF">2021-09-29T18:52:28Z</dcterms:created>
  <dcterms:modified xsi:type="dcterms:W3CDTF">2023-01-25T02:18:41Z</dcterms:modified>
</cp:coreProperties>
</file>