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15600" windowHeight="7995"/>
  </bookViews>
  <sheets>
    <sheet name="User Instructions" sheetId="1" r:id="rId1"/>
    <sheet name="Visit Calculator" sheetId="2" r:id="rId2"/>
    <sheet name="Excel Instructions" sheetId="3" r:id="rId3"/>
  </sheets>
  <calcPr calcId="145621"/>
</workbook>
</file>

<file path=xl/calcChain.xml><?xml version="1.0" encoding="utf-8"?>
<calcChain xmlns="http://schemas.openxmlformats.org/spreadsheetml/2006/main">
  <c r="E29" i="2" l="1"/>
  <c r="H30" i="2"/>
  <c r="F30" i="2"/>
  <c r="E30" i="2"/>
  <c r="H29" i="2"/>
  <c r="F29" i="2"/>
  <c r="H28" i="2"/>
  <c r="F28" i="2"/>
  <c r="E28" i="2"/>
  <c r="H27" i="2"/>
  <c r="F27" i="2"/>
  <c r="E27" i="2"/>
  <c r="E14" i="2"/>
  <c r="E15" i="2"/>
  <c r="E16" i="2"/>
  <c r="E17" i="2"/>
  <c r="E18" i="2"/>
  <c r="E19" i="2"/>
  <c r="E20" i="2"/>
  <c r="E21" i="2"/>
  <c r="E22" i="2"/>
  <c r="H23" i="2"/>
  <c r="H22" i="2"/>
  <c r="H21" i="2"/>
  <c r="H20" i="2"/>
  <c r="H19" i="2"/>
  <c r="H18" i="2"/>
  <c r="F23" i="2"/>
  <c r="F22" i="2"/>
  <c r="F21" i="2"/>
  <c r="F20" i="2"/>
  <c r="F19" i="2"/>
  <c r="F18" i="2"/>
  <c r="H17" i="2"/>
  <c r="F17" i="2"/>
  <c r="H16" i="2"/>
  <c r="F16" i="2"/>
  <c r="H15" i="2"/>
  <c r="F15" i="2"/>
  <c r="H14" i="2"/>
  <c r="F14" i="2"/>
  <c r="H13" i="2"/>
  <c r="F13" i="2"/>
  <c r="E13" i="2"/>
  <c r="H12" i="2"/>
  <c r="F12" i="2"/>
  <c r="E12" i="2"/>
  <c r="H11" i="2"/>
  <c r="F11" i="2"/>
  <c r="E11" i="2"/>
  <c r="H10" i="2"/>
  <c r="F10" i="2"/>
  <c r="E10" i="2"/>
  <c r="H9" i="2"/>
  <c r="F9" i="2"/>
  <c r="E9" i="2"/>
  <c r="H8" i="2"/>
  <c r="F8" i="2"/>
  <c r="E8" i="2"/>
  <c r="H7" i="2"/>
  <c r="F7" i="2"/>
  <c r="E7" i="2"/>
  <c r="H6" i="2"/>
  <c r="F6" i="2"/>
  <c r="E6" i="2"/>
  <c r="H25" i="2"/>
  <c r="F25" i="2"/>
  <c r="E31" i="2"/>
  <c r="E32" i="2"/>
  <c r="E33" i="2"/>
  <c r="H34" i="2"/>
  <c r="H33" i="2"/>
  <c r="H32" i="2"/>
  <c r="F34" i="2"/>
  <c r="F33" i="2"/>
  <c r="F32" i="2"/>
  <c r="E34" i="2"/>
  <c r="H31" i="2"/>
  <c r="F31" i="2"/>
  <c r="E23" i="2"/>
  <c r="E25" i="2"/>
</calcChain>
</file>

<file path=xl/sharedStrings.xml><?xml version="1.0" encoding="utf-8"?>
<sst xmlns="http://schemas.openxmlformats.org/spreadsheetml/2006/main" count="109" uniqueCount="88">
  <si>
    <t>Please read before using the Visit Calculator for the first time</t>
  </si>
  <si>
    <t>Purpose</t>
  </si>
  <si>
    <r>
      <t xml:space="preserve">This visit calculator is a tool that can be used by site staff, if they so wish. It can be used to :
 </t>
    </r>
    <r>
      <rPr>
        <sz val="10"/>
        <rFont val="Arial"/>
        <family val="2"/>
      </rPr>
      <t>-</t>
    </r>
    <r>
      <rPr>
        <sz val="11"/>
        <rFont val="Arial"/>
        <family val="2"/>
      </rPr>
      <t xml:space="preserve"> Create subject visit schedules 
    </t>
    </r>
    <r>
      <rPr>
        <i/>
        <sz val="9"/>
        <rFont val="Arial"/>
        <family val="2"/>
      </rPr>
      <t>used by the site to plan patient scheduling, or printed off as an aid to remind subjects of their planned visits</t>
    </r>
    <r>
      <rPr>
        <sz val="11"/>
        <rFont val="Arial"/>
        <family val="2"/>
      </rPr>
      <t xml:space="preserve">
 - Indicate if visits are going outside the protocol specified visit windows
</t>
    </r>
  </si>
  <si>
    <t>How to use the Calculator</t>
  </si>
  <si>
    <t>Navigate to the "Visit Calculator" Tab</t>
  </si>
  <si>
    <t>The first two rows can be used to collect the site number, subject number, date the schedule was created and by whom.</t>
  </si>
  <si>
    <r>
      <t xml:space="preserve">Completion of these rows is optional, but entering the </t>
    </r>
    <r>
      <rPr>
        <b/>
        <sz val="11"/>
        <rFont val="Arial"/>
        <family val="2"/>
      </rPr>
      <t>subject number is strongly advised.</t>
    </r>
  </si>
  <si>
    <t xml:space="preserve">On the calculator, enter dates of the specified visits in the format of DDMMMYYYY where the arrow sign is seen : 
</t>
  </si>
  <si>
    <r>
      <t xml:space="preserve">This calculator needs the </t>
    </r>
    <r>
      <rPr>
        <b/>
        <sz val="11"/>
        <rFont val="Arial"/>
        <family val="2"/>
      </rPr>
      <t>screening visit and actual baseline visit dates</t>
    </r>
    <r>
      <rPr>
        <sz val="11"/>
        <rFont val="Arial"/>
        <family val="2"/>
      </rPr>
      <t xml:space="preserve"> to create the subject schedule. 
   - The treatment visit dates are automatically calculated
   - The expected dates are displayed under column E
Each treatment visit date also shows when the visit will be on the Early or Late threshold. So any dates outside these ranges will therefore be outside of the protocol defined window.
Towards the bottom of the calculator there is a place to record the </t>
    </r>
    <r>
      <rPr>
        <b/>
        <sz val="11"/>
        <rFont val="Arial"/>
        <family val="2"/>
      </rPr>
      <t>Early Withdrawal date</t>
    </r>
    <r>
      <rPr>
        <sz val="11"/>
        <rFont val="Arial"/>
        <family val="2"/>
      </rPr>
      <t xml:space="preserve"> if needed.
</t>
    </r>
  </si>
  <si>
    <t>Site Number :</t>
  </si>
  <si>
    <t>Date schedule created :</t>
  </si>
  <si>
    <t>Subject Number :</t>
  </si>
  <si>
    <t>Schedule created by :</t>
  </si>
  <si>
    <r>
      <rPr>
        <sz val="12"/>
        <rFont val="Arial"/>
        <family val="2"/>
      </rPr>
      <t xml:space="preserve">Earliest </t>
    </r>
    <r>
      <rPr>
        <sz val="10"/>
        <rFont val="Arial"/>
        <family val="2"/>
      </rPr>
      <t xml:space="preserve">
</t>
    </r>
    <r>
      <rPr>
        <sz val="9"/>
        <rFont val="Arial"/>
        <family val="2"/>
      </rPr>
      <t>Allowable Visit Date</t>
    </r>
  </si>
  <si>
    <r>
      <rPr>
        <sz val="12"/>
        <rFont val="Arial"/>
        <family val="2"/>
      </rPr>
      <t xml:space="preserve">Latest </t>
    </r>
    <r>
      <rPr>
        <sz val="10"/>
        <rFont val="Arial"/>
        <family val="2"/>
      </rPr>
      <t xml:space="preserve">
</t>
    </r>
    <r>
      <rPr>
        <sz val="9"/>
        <rFont val="Arial"/>
        <family val="2"/>
      </rPr>
      <t>Allowable Visit Date</t>
    </r>
  </si>
  <si>
    <t>to</t>
  </si>
  <si>
    <t>Week 2</t>
  </si>
  <si>
    <t>Week 12</t>
  </si>
  <si>
    <t>Week 24</t>
  </si>
  <si>
    <t>Week 36</t>
  </si>
  <si>
    <t>Week 48</t>
  </si>
  <si>
    <t>If the spreadsheet does not calculate for you when you open it, please go to the Excel instructions tab and follow the directions to download the needed add-Ins</t>
  </si>
  <si>
    <t>History of Changes</t>
  </si>
  <si>
    <t>Version</t>
  </si>
  <si>
    <t>Date</t>
  </si>
  <si>
    <t>Reason for Change</t>
  </si>
  <si>
    <t>A) Download addins:</t>
  </si>
  <si>
    <t>Go To Tools, click on Add-Ins</t>
  </si>
  <si>
    <t>B) Check the Analysis ToolPak and the Solver Ad-Ins as they appear below, Click OK</t>
  </si>
  <si>
    <t>Week 1</t>
  </si>
  <si>
    <t>Week 60</t>
  </si>
  <si>
    <t>Week 72</t>
  </si>
  <si>
    <t>Week 84</t>
  </si>
  <si>
    <t>Week 96</t>
  </si>
  <si>
    <t>Week 108</t>
  </si>
  <si>
    <t>Week 120</t>
  </si>
  <si>
    <t>Week 132</t>
  </si>
  <si>
    <t>Original</t>
  </si>
  <si>
    <t>GS-US-361-1157 Subject Visit Calculator</t>
  </si>
  <si>
    <t>Visit 5 (Day 84 +/- 7d)</t>
  </si>
  <si>
    <t>Visit 4 (Day 42 +/- 7d)</t>
  </si>
  <si>
    <t>Visit 3 (Day 14 +/- 3d)</t>
  </si>
  <si>
    <r>
      <t xml:space="preserve">Enter Date of Subjects ACTUAL Screening Visit, visit-1 (DD/MMM/YYYY).
(Note: this will </t>
    </r>
    <r>
      <rPr>
        <u/>
        <sz val="11"/>
        <color theme="1"/>
        <rFont val="Calibri"/>
        <family val="2"/>
        <scheme val="minor"/>
      </rPr>
      <t>not</t>
    </r>
    <r>
      <rPr>
        <sz val="11"/>
        <color theme="1"/>
        <rFont val="Calibri"/>
        <family val="2"/>
        <scheme val="minor"/>
      </rPr>
      <t xml:space="preserve"> calculate future visits)</t>
    </r>
  </si>
  <si>
    <r>
      <t xml:space="preserve">Enter Date of Subjects ACTUAL Randomization Visit, Visit-2, Day-1 (DD/MMM/YYYY).
</t>
    </r>
    <r>
      <rPr>
        <sz val="10"/>
        <color indexed="62"/>
        <rFont val="Arial"/>
        <family val="2"/>
      </rPr>
      <t>The spreadsheet will calculate the rest</t>
    </r>
  </si>
  <si>
    <t>Visit 6 (Day 126 +/- 7d)</t>
  </si>
  <si>
    <t>Visit 7 (Day 168 +/- 7d)</t>
  </si>
  <si>
    <t>Week 6</t>
  </si>
  <si>
    <t>Week 18</t>
  </si>
  <si>
    <t>Phone (Day 7 +/- 3d)</t>
  </si>
  <si>
    <t>Phone (Day 63 +/- 3d)</t>
  </si>
  <si>
    <t>Week 9</t>
  </si>
  <si>
    <t>Phone (Day 105 +/- 3d)</t>
  </si>
  <si>
    <t>Week 15</t>
  </si>
  <si>
    <t>Phone (Day 147 +/- 3d)</t>
  </si>
  <si>
    <t>Week 21</t>
  </si>
  <si>
    <t>+30d</t>
  </si>
  <si>
    <t xml:space="preserve"> Week #</t>
  </si>
  <si>
    <r>
      <t>If subject withdrew from the study, enter Date of Early Withdrawal</t>
    </r>
    <r>
      <rPr>
        <sz val="10"/>
        <color indexed="62"/>
        <rFont val="Arial"/>
        <family val="2"/>
      </rPr>
      <t/>
    </r>
  </si>
  <si>
    <r>
      <t>If subject completed End of Double Blind Treatment Period, enter Date of EDBT</t>
    </r>
    <r>
      <rPr>
        <sz val="10"/>
        <color indexed="62"/>
        <rFont val="Arial"/>
        <family val="2"/>
      </rPr>
      <t/>
    </r>
  </si>
  <si>
    <t>OPEN LABEL EXTENSION</t>
  </si>
  <si>
    <t>OLE Week 24</t>
  </si>
  <si>
    <t>OLE Week 48</t>
  </si>
  <si>
    <t>OLE Week 72</t>
  </si>
  <si>
    <t>OLE Week 96</t>
  </si>
  <si>
    <t>OLE Week 120</t>
  </si>
  <si>
    <t>OLE Week 144</t>
  </si>
  <si>
    <t>Follow Up (30d +/- 7d after ET)</t>
  </si>
  <si>
    <t>Visit 8 (every 84 days +/- 7d)</t>
  </si>
  <si>
    <t>Visit 9 (every 84 days +/- 7d)</t>
  </si>
  <si>
    <t>Visit 10 (every 84 days +/- 7d)</t>
  </si>
  <si>
    <t>Visit 11 (every 84 days +/- 7d)</t>
  </si>
  <si>
    <t>Visit 12 (every 84 days +/- 7d)</t>
  </si>
  <si>
    <t>Visit 13 (every 84 days +/- 7d)</t>
  </si>
  <si>
    <t>Visit 14 (every 84 days +/- 7d)</t>
  </si>
  <si>
    <t>Visit 15 (every 84 days +/- 7d)</t>
  </si>
  <si>
    <t>Visit 16 (every 84 days +/- 7d)</t>
  </si>
  <si>
    <t>Visit OLE.2 (every 168 days +/- 7d)</t>
  </si>
  <si>
    <t>Visit OLE.3 (every 168 days +/- 7d)</t>
  </si>
  <si>
    <t>Visit OLE.4 (every 168 days +/- 7d)</t>
  </si>
  <si>
    <t>Visit OLE.5 (every 168 days +/- 7d)</t>
  </si>
  <si>
    <t>Visit OLE.6 (every 168 days +/- 7d)</t>
  </si>
  <si>
    <t>This Visit Calculator has been created for the GS-US-361-1157 study.</t>
  </si>
  <si>
    <t>We Thank You for your participation in this study and hope that you find this Visit Calculator useful.
Best wishes, 
Gilead/PPD LIBERTY Team</t>
  </si>
  <si>
    <t>OLE.Phone (7 days +/- 3d)</t>
  </si>
  <si>
    <t>Visit OLE.1 (84 days +/- 7d)</t>
  </si>
  <si>
    <t>Visit OLE.1 (168 days +/- 7d)</t>
  </si>
  <si>
    <t>OLE Week 12</t>
  </si>
  <si>
    <t>OLE Week 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</si>
</sst>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d\-mmm\-yyyy;@"/>
  </numFmts>
  <fonts count="18" x14ac:knownFonts="1">
    <font>
      <sz val="11"/>
      <color theme="1"/>
      <name val="Calibri"/>
      <family val="2"/>
      <scheme val="minor"/>
    </font>
    <font>
      <b/>
      <sz val="14"/>
      <color rgb="FFFF0000"/>
      <name val="Arial"/>
      <family val="2"/>
    </font>
    <font>
      <b/>
      <i/>
      <sz val="12"/>
      <name val="Arial"/>
      <family val="2"/>
    </font>
    <font>
      <b/>
      <sz val="11"/>
      <name val="Arial"/>
      <family val="2"/>
    </font>
    <font>
      <sz val="11"/>
      <name val="Arial"/>
      <family val="2"/>
    </font>
    <font>
      <sz val="10"/>
      <name val="Arial"/>
      <family val="2"/>
    </font>
    <font>
      <i/>
      <sz val="9"/>
      <name val="Arial"/>
      <family val="2"/>
    </font>
    <font>
      <i/>
      <sz val="12"/>
      <color theme="3" tint="0.39994506668294322"/>
      <name val="Elephant"/>
      <family val="1"/>
    </font>
    <font>
      <b/>
      <sz val="10"/>
      <name val="Arial"/>
      <family val="2"/>
    </font>
    <font>
      <b/>
      <sz val="12"/>
      <color theme="0"/>
      <name val="Arial"/>
      <family val="2"/>
    </font>
    <font>
      <sz val="12"/>
      <name val="Arial"/>
      <family val="2"/>
    </font>
    <font>
      <sz val="9"/>
      <name val="Arial"/>
      <family val="2"/>
    </font>
    <font>
      <sz val="10"/>
      <color indexed="62"/>
      <name val="Arial"/>
      <family val="2"/>
    </font>
    <font>
      <b/>
      <sz val="12"/>
      <name val="Arial"/>
      <family val="2"/>
    </font>
    <font>
      <b/>
      <sz val="10"/>
      <color indexed="10"/>
      <name val="Arial"/>
      <family val="2"/>
    </font>
    <font>
      <u/>
      <sz val="11"/>
      <color theme="1"/>
      <name val="Calibri"/>
      <family val="2"/>
      <scheme val="minor"/>
    </font>
    <font>
      <i/>
      <sz val="12"/>
      <name val="Arial"/>
      <family val="2"/>
    </font>
    <font>
      <b/>
      <sz val="10"/>
      <color rgb="FFFF0000"/>
      <name val="Arial"/>
      <family val="2"/>
    </font>
  </fonts>
  <fills count="15">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92D050"/>
        <bgColor indexed="64"/>
      </patternFill>
    </fill>
    <fill>
      <patternFill patternType="solid">
        <fgColor rgb="FFFF99FF"/>
        <bgColor indexed="64"/>
      </patternFill>
    </fill>
    <fill>
      <patternFill patternType="solid">
        <fgColor theme="9" tint="0.59999389629810485"/>
        <bgColor indexed="64"/>
      </patternFill>
    </fill>
    <fill>
      <patternFill patternType="solid">
        <fgColor indexed="55"/>
        <bgColor indexed="64"/>
      </patternFill>
    </fill>
    <fill>
      <patternFill patternType="solid">
        <fgColor theme="0" tint="-0.249977111117893"/>
        <bgColor indexed="64"/>
      </patternFill>
    </fill>
    <fill>
      <patternFill patternType="solid">
        <fgColor rgb="FF99FF66"/>
        <bgColor indexed="64"/>
      </patternFill>
    </fill>
    <fill>
      <patternFill patternType="solid">
        <fgColor indexed="22"/>
        <bgColor indexed="64"/>
      </patternFill>
    </fill>
    <fill>
      <patternFill patternType="solid">
        <fgColor rgb="FFFF9933"/>
        <bgColor indexed="64"/>
      </patternFill>
    </fill>
    <fill>
      <patternFill patternType="solid">
        <fgColor theme="1"/>
        <bgColor indexed="64"/>
      </patternFill>
    </fill>
    <fill>
      <patternFill patternType="solid">
        <fgColor theme="4" tint="0.79998168889431442"/>
        <bgColor indexed="64"/>
      </patternFill>
    </fill>
  </fills>
  <borders count="29">
    <border>
      <left/>
      <right/>
      <top/>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right/>
      <top style="double">
        <color indexed="64"/>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thin">
        <color indexed="64"/>
      </right>
      <top/>
      <bottom style="medium">
        <color indexed="64"/>
      </bottom>
      <diagonal/>
    </border>
  </borders>
  <cellStyleXfs count="2">
    <xf numFmtId="0" fontId="0" fillId="0" borderId="0"/>
    <xf numFmtId="0" fontId="5" fillId="0" borderId="0"/>
  </cellStyleXfs>
  <cellXfs count="73">
    <xf numFmtId="0" fontId="0" fillId="0" borderId="0" xfId="0"/>
    <xf numFmtId="0" fontId="1" fillId="2" borderId="1"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3" fillId="4" borderId="2" xfId="0" applyFont="1" applyFill="1" applyBorder="1" applyAlignment="1">
      <alignment vertical="center" wrapText="1"/>
    </xf>
    <xf numFmtId="0" fontId="4" fillId="0" borderId="3" xfId="0" applyFont="1" applyBorder="1" applyAlignment="1">
      <alignment vertical="center" wrapText="1"/>
    </xf>
    <xf numFmtId="0" fontId="3" fillId="5" borderId="4" xfId="0" applyFont="1" applyFill="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7" fillId="6" borderId="1" xfId="0" applyFont="1" applyFill="1" applyBorder="1" applyAlignment="1">
      <alignment horizontal="center" vertical="top" wrapText="1"/>
    </xf>
    <xf numFmtId="164" fontId="8" fillId="7" borderId="7" xfId="0" applyNumberFormat="1" applyFont="1" applyFill="1" applyBorder="1" applyAlignment="1" applyProtection="1">
      <alignment vertical="center"/>
    </xf>
    <xf numFmtId="164" fontId="0" fillId="7" borderId="7" xfId="0" applyNumberFormat="1" applyFill="1" applyBorder="1" applyAlignment="1" applyProtection="1">
      <alignment horizontal="center" vertical="center"/>
      <protection locked="0"/>
    </xf>
    <xf numFmtId="164" fontId="0" fillId="0" borderId="0" xfId="0" applyNumberFormat="1" applyAlignment="1" applyProtection="1">
      <alignment horizontal="center" vertical="center"/>
      <protection locked="0"/>
    </xf>
    <xf numFmtId="0" fontId="0" fillId="0" borderId="0" xfId="0" applyAlignment="1" applyProtection="1">
      <alignment vertical="center"/>
      <protection locked="0"/>
    </xf>
    <xf numFmtId="0" fontId="0" fillId="8" borderId="10" xfId="0" applyFill="1" applyBorder="1" applyProtection="1">
      <protection locked="0"/>
    </xf>
    <xf numFmtId="164" fontId="5" fillId="0" borderId="7" xfId="0" applyNumberFormat="1" applyFont="1" applyBorder="1" applyAlignment="1" applyProtection="1">
      <alignment horizontal="center" vertical="center" wrapText="1"/>
    </xf>
    <xf numFmtId="164" fontId="0" fillId="9" borderId="0" xfId="0" applyNumberFormat="1" applyFill="1" applyBorder="1" applyAlignment="1" applyProtection="1">
      <alignment horizontal="center"/>
      <protection locked="0"/>
    </xf>
    <xf numFmtId="0" fontId="8" fillId="0" borderId="12" xfId="0" applyFont="1" applyBorder="1" applyAlignment="1" applyProtection="1">
      <alignment horizontal="center"/>
    </xf>
    <xf numFmtId="164" fontId="8" fillId="9" borderId="14" xfId="0" applyNumberFormat="1" applyFont="1" applyFill="1" applyBorder="1" applyAlignment="1" applyProtection="1">
      <alignment horizontal="center" vertical="center"/>
    </xf>
    <xf numFmtId="164" fontId="8" fillId="9" borderId="13" xfId="0" applyNumberFormat="1" applyFont="1" applyFill="1" applyBorder="1" applyAlignment="1" applyProtection="1">
      <alignment horizontal="center" vertical="center"/>
    </xf>
    <xf numFmtId="164" fontId="8" fillId="9" borderId="15" xfId="0" applyNumberFormat="1" applyFont="1" applyFill="1" applyBorder="1" applyAlignment="1" applyProtection="1">
      <alignment horizontal="center" vertical="center"/>
    </xf>
    <xf numFmtId="0" fontId="8" fillId="9" borderId="13" xfId="0" applyFont="1" applyFill="1" applyBorder="1" applyAlignment="1" applyProtection="1">
      <alignment horizontal="center" vertical="center"/>
    </xf>
    <xf numFmtId="0" fontId="13" fillId="0" borderId="16" xfId="0" applyFont="1" applyBorder="1" applyAlignment="1" applyProtection="1">
      <alignment horizontal="right"/>
    </xf>
    <xf numFmtId="164" fontId="10" fillId="11" borderId="11" xfId="0" applyNumberFormat="1" applyFont="1" applyFill="1" applyBorder="1" applyProtection="1">
      <protection locked="0"/>
    </xf>
    <xf numFmtId="164" fontId="10" fillId="11" borderId="0" xfId="0" applyNumberFormat="1" applyFont="1" applyFill="1" applyBorder="1" applyProtection="1">
      <protection locked="0"/>
    </xf>
    <xf numFmtId="0" fontId="10" fillId="11" borderId="0" xfId="0" applyFont="1" applyFill="1" applyBorder="1" applyProtection="1">
      <protection locked="0"/>
    </xf>
    <xf numFmtId="164" fontId="8" fillId="0" borderId="20" xfId="0" applyNumberFormat="1" applyFont="1" applyBorder="1" applyAlignment="1" applyProtection="1">
      <alignment horizontal="center"/>
    </xf>
    <xf numFmtId="0" fontId="8" fillId="0" borderId="20" xfId="0" applyFont="1" applyBorder="1" applyAlignment="1" applyProtection="1">
      <alignment horizontal="center"/>
    </xf>
    <xf numFmtId="164" fontId="0" fillId="0" borderId="0" xfId="0" applyNumberFormat="1" applyProtection="1">
      <protection locked="0"/>
    </xf>
    <xf numFmtId="0" fontId="0" fillId="0" borderId="0" xfId="0" applyProtection="1">
      <protection locked="0"/>
    </xf>
    <xf numFmtId="164" fontId="0" fillId="0" borderId="0" xfId="0" applyNumberFormat="1" applyAlignment="1" applyProtection="1">
      <alignment horizontal="center"/>
      <protection locked="0"/>
    </xf>
    <xf numFmtId="164" fontId="0" fillId="2" borderId="7" xfId="0" applyNumberFormat="1" applyFill="1" applyBorder="1" applyProtection="1">
      <protection locked="0"/>
    </xf>
    <xf numFmtId="164" fontId="0" fillId="0" borderId="7" xfId="0" applyNumberFormat="1" applyBorder="1" applyProtection="1">
      <protection locked="0"/>
    </xf>
    <xf numFmtId="1" fontId="5" fillId="0" borderId="7" xfId="0" applyNumberFormat="1" applyFont="1" applyBorder="1" applyProtection="1">
      <protection locked="0"/>
    </xf>
    <xf numFmtId="0" fontId="5" fillId="0" borderId="0" xfId="1"/>
    <xf numFmtId="0" fontId="8" fillId="0" borderId="0" xfId="1" applyFont="1"/>
    <xf numFmtId="164" fontId="8" fillId="13" borderId="20" xfId="0" applyNumberFormat="1" applyFont="1" applyFill="1" applyBorder="1" applyAlignment="1" applyProtection="1">
      <alignment horizontal="center"/>
    </xf>
    <xf numFmtId="0" fontId="8" fillId="13" borderId="20" xfId="0" applyFont="1" applyFill="1" applyBorder="1" applyAlignment="1" applyProtection="1">
      <alignment horizontal="center"/>
    </xf>
    <xf numFmtId="0" fontId="8" fillId="0" borderId="20" xfId="0" quotePrefix="1" applyFont="1" applyBorder="1" applyAlignment="1" applyProtection="1">
      <alignment horizontal="center"/>
    </xf>
    <xf numFmtId="165" fontId="8" fillId="0" borderId="17" xfId="0" applyNumberFormat="1" applyFont="1" applyBorder="1" applyAlignment="1" applyProtection="1">
      <alignment horizontal="center"/>
    </xf>
    <xf numFmtId="165" fontId="8" fillId="11" borderId="18" xfId="0" applyNumberFormat="1" applyFont="1" applyFill="1" applyBorder="1" applyAlignment="1" applyProtection="1">
      <alignment horizontal="center" wrapText="1"/>
    </xf>
    <xf numFmtId="165" fontId="8" fillId="13" borderId="18" xfId="0" applyNumberFormat="1" applyFont="1" applyFill="1" applyBorder="1" applyAlignment="1" applyProtection="1">
      <alignment horizontal="center" wrapText="1"/>
    </xf>
    <xf numFmtId="165" fontId="8" fillId="9" borderId="19" xfId="0" applyNumberFormat="1" applyFont="1" applyFill="1" applyBorder="1" applyAlignment="1" applyProtection="1">
      <alignment horizontal="center" wrapText="1"/>
    </xf>
    <xf numFmtId="165" fontId="8" fillId="13" borderId="19" xfId="0" applyNumberFormat="1" applyFont="1" applyFill="1" applyBorder="1" applyAlignment="1" applyProtection="1">
      <alignment horizontal="center" wrapText="1"/>
    </xf>
    <xf numFmtId="0" fontId="16" fillId="14" borderId="16" xfId="0" applyFont="1" applyFill="1" applyBorder="1" applyAlignment="1" applyProtection="1">
      <alignment horizontal="right"/>
    </xf>
    <xf numFmtId="165" fontId="17" fillId="10" borderId="27" xfId="0" applyNumberFormat="1" applyFont="1" applyFill="1" applyBorder="1" applyAlignment="1" applyProtection="1">
      <alignment horizontal="center" vertical="center"/>
      <protection locked="0"/>
    </xf>
    <xf numFmtId="165" fontId="17" fillId="12" borderId="17" xfId="0" applyNumberFormat="1" applyFont="1" applyFill="1" applyBorder="1" applyAlignment="1" applyProtection="1">
      <alignment horizontal="center"/>
    </xf>
    <xf numFmtId="164" fontId="8" fillId="12" borderId="8" xfId="0" applyNumberFormat="1" applyFont="1" applyFill="1" applyBorder="1" applyAlignment="1" applyProtection="1">
      <alignment horizontal="center" vertical="center" wrapText="1"/>
    </xf>
    <xf numFmtId="0" fontId="8" fillId="12" borderId="9" xfId="0" applyFont="1" applyFill="1" applyBorder="1" applyAlignment="1" applyProtection="1">
      <alignment horizontal="center" vertical="center" wrapText="1"/>
    </xf>
    <xf numFmtId="0" fontId="8" fillId="12" borderId="10" xfId="0" applyFont="1" applyFill="1" applyBorder="1" applyAlignment="1" applyProtection="1">
      <alignment horizontal="center" vertical="center" wrapText="1"/>
    </xf>
    <xf numFmtId="0" fontId="13" fillId="0" borderId="25" xfId="0" applyFont="1" applyBorder="1" applyAlignment="1" applyProtection="1">
      <alignment horizontal="right"/>
    </xf>
    <xf numFmtId="0" fontId="0" fillId="0" borderId="25" xfId="0" applyBorder="1" applyAlignment="1"/>
    <xf numFmtId="0" fontId="0" fillId="0" borderId="28" xfId="0" applyBorder="1" applyAlignment="1"/>
    <xf numFmtId="0" fontId="5" fillId="0" borderId="21" xfId="0" applyFont="1" applyBorder="1" applyAlignment="1" applyProtection="1">
      <alignment horizontal="left"/>
      <protection locked="0"/>
    </xf>
    <xf numFmtId="0" fontId="5" fillId="0" borderId="22" xfId="0" applyFont="1" applyBorder="1" applyAlignment="1" applyProtection="1">
      <alignment horizontal="left"/>
      <protection locked="0"/>
    </xf>
    <xf numFmtId="0" fontId="5" fillId="0" borderId="23" xfId="0" applyFont="1" applyBorder="1" applyAlignment="1" applyProtection="1">
      <alignment horizontal="left"/>
      <protection locked="0"/>
    </xf>
    <xf numFmtId="164" fontId="8" fillId="7" borderId="7" xfId="0" applyNumberFormat="1" applyFont="1" applyFill="1" applyBorder="1" applyAlignment="1" applyProtection="1">
      <alignment horizontal="left" vertical="center"/>
    </xf>
    <xf numFmtId="0" fontId="0" fillId="7" borderId="7" xfId="0" applyFill="1" applyBorder="1" applyAlignment="1" applyProtection="1">
      <alignment horizontal="center" vertical="center"/>
      <protection locked="0"/>
    </xf>
    <xf numFmtId="164" fontId="9" fillId="8" borderId="14" xfId="0" applyNumberFormat="1" applyFont="1" applyFill="1" applyBorder="1" applyAlignment="1" applyProtection="1">
      <alignment horizontal="center" vertical="center" wrapText="1"/>
    </xf>
    <xf numFmtId="164" fontId="0" fillId="8" borderId="15" xfId="0" applyNumberFormat="1"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164" fontId="0" fillId="8" borderId="9" xfId="0" applyNumberFormat="1" applyFill="1" applyBorder="1" applyAlignment="1" applyProtection="1">
      <alignment horizontal="center" vertical="center" wrapText="1"/>
    </xf>
    <xf numFmtId="164" fontId="8" fillId="10" borderId="24" xfId="0" applyNumberFormat="1" applyFont="1" applyFill="1" applyBorder="1" applyAlignment="1" applyProtection="1">
      <alignment horizontal="center" vertical="center" wrapText="1"/>
    </xf>
    <xf numFmtId="0" fontId="8" fillId="10" borderId="25" xfId="0" applyFont="1" applyFill="1" applyBorder="1" applyAlignment="1" applyProtection="1">
      <alignment horizontal="center" vertical="center" wrapText="1"/>
    </xf>
    <xf numFmtId="0" fontId="8" fillId="10" borderId="26" xfId="0" applyFont="1" applyFill="1" applyBorder="1" applyAlignment="1" applyProtection="1">
      <alignment horizontal="center" vertical="center" wrapText="1"/>
    </xf>
    <xf numFmtId="164" fontId="14" fillId="0" borderId="0" xfId="0" applyNumberFormat="1" applyFont="1" applyAlignment="1" applyProtection="1">
      <alignment horizontal="center" vertical="center" wrapText="1"/>
      <protection locked="0"/>
    </xf>
    <xf numFmtId="0" fontId="0" fillId="2" borderId="21" xfId="0" applyFill="1" applyBorder="1" applyAlignment="1" applyProtection="1">
      <alignment horizontal="center"/>
      <protection locked="0"/>
    </xf>
    <xf numFmtId="0" fontId="0" fillId="2" borderId="22" xfId="0" applyFill="1" applyBorder="1" applyAlignment="1" applyProtection="1">
      <alignment horizontal="center"/>
      <protection locked="0"/>
    </xf>
    <xf numFmtId="0" fontId="0" fillId="2" borderId="23" xfId="0" applyFill="1" applyBorder="1" applyAlignment="1" applyProtection="1">
      <alignment horizontal="center"/>
      <protection locked="0"/>
    </xf>
    <xf numFmtId="0" fontId="0" fillId="0" borderId="21" xfId="0" applyBorder="1" applyAlignment="1" applyProtection="1">
      <alignment horizontal="left"/>
      <protection locked="0"/>
    </xf>
    <xf numFmtId="0" fontId="0" fillId="0" borderId="22" xfId="0" applyBorder="1" applyAlignment="1" applyProtection="1">
      <alignment horizontal="left"/>
      <protection locked="0"/>
    </xf>
    <xf numFmtId="0" fontId="0" fillId="0" borderId="23" xfId="0" applyBorder="1" applyAlignment="1" applyProtection="1">
      <alignment horizontal="left"/>
      <protection locked="0"/>
    </xf>
    <xf numFmtId="164" fontId="0" fillId="2" borderId="7" xfId="0" applyNumberFormat="1" applyFill="1" applyBorder="1" applyAlignment="1" applyProtection="1">
      <alignment wrapText="1"/>
    </xf>
    <xf numFmtId="0" fontId="0" fillId="2" borderId="7" xfId="0" applyFill="1" applyBorder="1" applyAlignment="1"/>
  </cellXfs>
  <cellStyles count="2">
    <cellStyle name="Normal" xfId="0" builtinId="0"/>
    <cellStyle name="Normal 2" xfId="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1838325</xdr:colOff>
      <xdr:row>8</xdr:row>
      <xdr:rowOff>352425</xdr:rowOff>
    </xdr:from>
    <xdr:to>
      <xdr:col>0</xdr:col>
      <xdr:colOff>1971675</xdr:colOff>
      <xdr:row>8</xdr:row>
      <xdr:rowOff>600075</xdr:rowOff>
    </xdr:to>
    <xdr:sp macro="" textlink="">
      <xdr:nvSpPr>
        <xdr:cNvPr id="2" name="AutoShape 4"/>
        <xdr:cNvSpPr>
          <a:spLocks noChangeArrowheads="1"/>
        </xdr:cNvSpPr>
      </xdr:nvSpPr>
      <xdr:spPr bwMode="auto">
        <a:xfrm rot="-5400000">
          <a:off x="1781175" y="3724275"/>
          <a:ext cx="247650" cy="133350"/>
        </a:xfrm>
        <a:prstGeom prst="flowChartMerge">
          <a:avLst/>
        </a:prstGeom>
        <a:solidFill>
          <a:srgbClr val="FF0000"/>
        </a:solidFill>
        <a:ln w="9525">
          <a:solidFill>
            <a:srgbClr val="FFCC99"/>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47625</xdr:colOff>
      <xdr:row>4</xdr:row>
      <xdr:rowOff>0</xdr:rowOff>
    </xdr:from>
    <xdr:to>
      <xdr:col>4</xdr:col>
      <xdr:colOff>152400</xdr:colOff>
      <xdr:row>4</xdr:row>
      <xdr:rowOff>666750</xdr:rowOff>
    </xdr:to>
    <xdr:sp macro="" textlink="">
      <xdr:nvSpPr>
        <xdr:cNvPr id="2" name="AutoShape 4"/>
        <xdr:cNvSpPr>
          <a:spLocks noChangeArrowheads="1"/>
        </xdr:cNvSpPr>
      </xdr:nvSpPr>
      <xdr:spPr bwMode="auto">
        <a:xfrm rot="-5400000">
          <a:off x="3443288" y="1738312"/>
          <a:ext cx="666750" cy="104775"/>
        </a:xfrm>
        <a:prstGeom prst="flowChartMerge">
          <a:avLst/>
        </a:prstGeom>
        <a:solidFill>
          <a:srgbClr val="FF0000"/>
        </a:solidFill>
        <a:ln w="9525">
          <a:solidFill>
            <a:srgbClr val="FFCC99"/>
          </a:solidFill>
          <a:miter lim="800000"/>
          <a:headEnd/>
          <a:tailEnd/>
        </a:ln>
      </xdr:spPr>
    </xdr:sp>
    <xdr:clientData/>
  </xdr:twoCellAnchor>
  <xdr:twoCellAnchor>
    <xdr:from>
      <xdr:col>4</xdr:col>
      <xdr:colOff>57150</xdr:colOff>
      <xdr:row>25</xdr:row>
      <xdr:rowOff>0</xdr:rowOff>
    </xdr:from>
    <xdr:to>
      <xdr:col>4</xdr:col>
      <xdr:colOff>171450</xdr:colOff>
      <xdr:row>25</xdr:row>
      <xdr:rowOff>809625</xdr:rowOff>
    </xdr:to>
    <xdr:sp macro="" textlink="">
      <xdr:nvSpPr>
        <xdr:cNvPr id="3" name="AutoShape 4"/>
        <xdr:cNvSpPr>
          <a:spLocks noChangeArrowheads="1"/>
        </xdr:cNvSpPr>
      </xdr:nvSpPr>
      <xdr:spPr bwMode="auto">
        <a:xfrm rot="-5400000">
          <a:off x="3386137" y="6100763"/>
          <a:ext cx="809625" cy="114300"/>
        </a:xfrm>
        <a:prstGeom prst="flowChartMerge">
          <a:avLst/>
        </a:prstGeom>
        <a:solidFill>
          <a:srgbClr val="FF0000"/>
        </a:solidFill>
        <a:ln w="9525">
          <a:solidFill>
            <a:srgbClr val="FFCC99"/>
          </a:solidFill>
          <a:miter lim="800000"/>
          <a:headEnd/>
          <a:tailEnd/>
        </a:ln>
      </xdr:spPr>
    </xdr:sp>
    <xdr:clientData/>
  </xdr:twoCellAnchor>
  <xdr:twoCellAnchor>
    <xdr:from>
      <xdr:col>4</xdr:col>
      <xdr:colOff>57150</xdr:colOff>
      <xdr:row>23</xdr:row>
      <xdr:rowOff>0</xdr:rowOff>
    </xdr:from>
    <xdr:to>
      <xdr:col>4</xdr:col>
      <xdr:colOff>171450</xdr:colOff>
      <xdr:row>23</xdr:row>
      <xdr:rowOff>809625</xdr:rowOff>
    </xdr:to>
    <xdr:sp macro="" textlink="">
      <xdr:nvSpPr>
        <xdr:cNvPr id="4" name="AutoShape 4"/>
        <xdr:cNvSpPr>
          <a:spLocks noChangeArrowheads="1"/>
        </xdr:cNvSpPr>
      </xdr:nvSpPr>
      <xdr:spPr bwMode="auto">
        <a:xfrm rot="-5400000">
          <a:off x="4181475" y="6124575"/>
          <a:ext cx="361950" cy="114300"/>
        </a:xfrm>
        <a:prstGeom prst="flowChartMerge">
          <a:avLst/>
        </a:prstGeom>
        <a:solidFill>
          <a:srgbClr val="FF0000"/>
        </a:solidFill>
        <a:ln w="9525">
          <a:solidFill>
            <a:srgbClr val="FFCC99"/>
          </a:solidFill>
          <a:miter lim="800000"/>
          <a:headEnd/>
          <a:tailEnd/>
        </a:ln>
      </xdr:spPr>
    </xdr:sp>
    <xdr:clientData/>
  </xdr:twoCellAnchor>
  <xdr:twoCellAnchor>
    <xdr:from>
      <xdr:col>4</xdr:col>
      <xdr:colOff>57150</xdr:colOff>
      <xdr:row>25</xdr:row>
      <xdr:rowOff>0</xdr:rowOff>
    </xdr:from>
    <xdr:to>
      <xdr:col>4</xdr:col>
      <xdr:colOff>171450</xdr:colOff>
      <xdr:row>25</xdr:row>
      <xdr:rowOff>809625</xdr:rowOff>
    </xdr:to>
    <xdr:sp macro="" textlink="">
      <xdr:nvSpPr>
        <xdr:cNvPr id="5" name="AutoShape 4"/>
        <xdr:cNvSpPr>
          <a:spLocks noChangeArrowheads="1"/>
        </xdr:cNvSpPr>
      </xdr:nvSpPr>
      <xdr:spPr bwMode="auto">
        <a:xfrm rot="-5400000">
          <a:off x="4262437" y="5634038"/>
          <a:ext cx="200025" cy="114300"/>
        </a:xfrm>
        <a:prstGeom prst="flowChartMerge">
          <a:avLst/>
        </a:prstGeom>
        <a:solidFill>
          <a:srgbClr val="FF0000"/>
        </a:solidFill>
        <a:ln w="9525">
          <a:solidFill>
            <a:srgbClr val="FFCC99"/>
          </a:solidFill>
          <a:miter lim="800000"/>
          <a:headEnd/>
          <a:tailEnd/>
        </a:ln>
      </xdr:spPr>
    </xdr:sp>
    <xdr:clientData/>
  </xdr:twoCellAnchor>
  <xdr:twoCellAnchor>
    <xdr:from>
      <xdr:col>4</xdr:col>
      <xdr:colOff>47625</xdr:colOff>
      <xdr:row>3</xdr:row>
      <xdr:rowOff>0</xdr:rowOff>
    </xdr:from>
    <xdr:to>
      <xdr:col>4</xdr:col>
      <xdr:colOff>152400</xdr:colOff>
      <xdr:row>3</xdr:row>
      <xdr:rowOff>666750</xdr:rowOff>
    </xdr:to>
    <xdr:sp macro="" textlink="">
      <xdr:nvSpPr>
        <xdr:cNvPr id="6" name="AutoShape 4"/>
        <xdr:cNvSpPr>
          <a:spLocks noChangeArrowheads="1"/>
        </xdr:cNvSpPr>
      </xdr:nvSpPr>
      <xdr:spPr bwMode="auto">
        <a:xfrm rot="-5400000">
          <a:off x="4014788" y="1376362"/>
          <a:ext cx="666750" cy="104775"/>
        </a:xfrm>
        <a:prstGeom prst="flowChartMerge">
          <a:avLst/>
        </a:prstGeom>
        <a:solidFill>
          <a:srgbClr val="FF0000"/>
        </a:solidFill>
        <a:ln w="9525">
          <a:solidFill>
            <a:srgbClr val="FFCC99"/>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38100</xdr:colOff>
      <xdr:row>2</xdr:row>
      <xdr:rowOff>28575</xdr:rowOff>
    </xdr:from>
    <xdr:to>
      <xdr:col>9</xdr:col>
      <xdr:colOff>571500</xdr:colOff>
      <xdr:row>13</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214" r="53226" b="74609"/>
        <a:stretch>
          <a:fillRect/>
        </a:stretch>
      </xdr:blipFill>
      <xdr:spPr bwMode="auto">
        <a:xfrm>
          <a:off x="2476500" y="352425"/>
          <a:ext cx="4191000" cy="1857375"/>
        </a:xfrm>
        <a:prstGeom prst="rect">
          <a:avLst/>
        </a:prstGeom>
        <a:noFill/>
        <a:ln w="1">
          <a:solidFill>
            <a:srgbClr val="0000FF"/>
          </a:solidFill>
          <a:miter lim="800000"/>
          <a:headEnd/>
          <a:tailEnd/>
        </a:ln>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3</xdr:col>
      <xdr:colOff>28575</xdr:colOff>
      <xdr:row>16</xdr:row>
      <xdr:rowOff>9525</xdr:rowOff>
    </xdr:from>
    <xdr:to>
      <xdr:col>7</xdr:col>
      <xdr:colOff>304800</xdr:colOff>
      <xdr:row>37</xdr:row>
      <xdr:rowOff>142875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0488" t="20052" r="21680" b="31641"/>
        <a:stretch>
          <a:fillRect/>
        </a:stretch>
      </xdr:blipFill>
      <xdr:spPr bwMode="auto">
        <a:xfrm>
          <a:off x="2466975" y="2600325"/>
          <a:ext cx="2714625" cy="3533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0</xdr:col>
      <xdr:colOff>533400</xdr:colOff>
      <xdr:row>16</xdr:row>
      <xdr:rowOff>104775</xdr:rowOff>
    </xdr:from>
    <xdr:to>
      <xdr:col>3</xdr:col>
      <xdr:colOff>190500</xdr:colOff>
      <xdr:row>19</xdr:row>
      <xdr:rowOff>104775</xdr:rowOff>
    </xdr:to>
    <xdr:cxnSp macro="">
      <xdr:nvCxnSpPr>
        <xdr:cNvPr id="4" name="AutoShape 3"/>
        <xdr:cNvCxnSpPr>
          <a:cxnSpLocks noChangeShapeType="1"/>
        </xdr:cNvCxnSpPr>
      </xdr:nvCxnSpPr>
      <xdr:spPr bwMode="auto">
        <a:xfrm>
          <a:off x="1143000" y="2695575"/>
          <a:ext cx="1485900" cy="485775"/>
        </a:xfrm>
        <a:prstGeom prst="straightConnector1">
          <a:avLst/>
        </a:prstGeom>
        <a:noFill/>
        <a:ln w="25400">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514350</xdr:colOff>
      <xdr:row>17</xdr:row>
      <xdr:rowOff>85725</xdr:rowOff>
    </xdr:from>
    <xdr:to>
      <xdr:col>3</xdr:col>
      <xdr:colOff>180975</xdr:colOff>
      <xdr:row>20</xdr:row>
      <xdr:rowOff>57150</xdr:rowOff>
    </xdr:to>
    <xdr:cxnSp macro="">
      <xdr:nvCxnSpPr>
        <xdr:cNvPr id="5" name="AutoShape 4"/>
        <xdr:cNvCxnSpPr>
          <a:cxnSpLocks noChangeShapeType="1"/>
        </xdr:cNvCxnSpPr>
      </xdr:nvCxnSpPr>
      <xdr:spPr bwMode="auto">
        <a:xfrm>
          <a:off x="1123950" y="2838450"/>
          <a:ext cx="1495425" cy="457200"/>
        </a:xfrm>
        <a:prstGeom prst="straightConnector1">
          <a:avLst/>
        </a:prstGeom>
        <a:noFill/>
        <a:ln w="25400">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0</xdr:col>
      <xdr:colOff>476250</xdr:colOff>
      <xdr:row>21</xdr:row>
      <xdr:rowOff>104775</xdr:rowOff>
    </xdr:from>
    <xdr:to>
      <xdr:col>3</xdr:col>
      <xdr:colOff>142875</xdr:colOff>
      <xdr:row>24</xdr:row>
      <xdr:rowOff>76200</xdr:rowOff>
    </xdr:to>
    <xdr:cxnSp macro="">
      <xdr:nvCxnSpPr>
        <xdr:cNvPr id="6" name="AutoShape 5"/>
        <xdr:cNvCxnSpPr>
          <a:cxnSpLocks noChangeShapeType="1"/>
        </xdr:cNvCxnSpPr>
      </xdr:nvCxnSpPr>
      <xdr:spPr bwMode="auto">
        <a:xfrm>
          <a:off x="1085850" y="3505200"/>
          <a:ext cx="1495425" cy="457200"/>
        </a:xfrm>
        <a:prstGeom prst="straightConnector1">
          <a:avLst/>
        </a:prstGeom>
        <a:noFill/>
        <a:ln w="25400">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361950</xdr:colOff>
      <xdr:row>19</xdr:row>
      <xdr:rowOff>85725</xdr:rowOff>
    </xdr:from>
    <xdr:to>
      <xdr:col>8</xdr:col>
      <xdr:colOff>514350</xdr:colOff>
      <xdr:row>19</xdr:row>
      <xdr:rowOff>85725</xdr:rowOff>
    </xdr:to>
    <xdr:cxnSp macro="">
      <xdr:nvCxnSpPr>
        <xdr:cNvPr id="7" name="AutoShape 6"/>
        <xdr:cNvCxnSpPr>
          <a:cxnSpLocks noChangeShapeType="1"/>
        </xdr:cNvCxnSpPr>
      </xdr:nvCxnSpPr>
      <xdr:spPr bwMode="auto">
        <a:xfrm flipH="1">
          <a:off x="5238750" y="3162300"/>
          <a:ext cx="762000" cy="0"/>
        </a:xfrm>
        <a:prstGeom prst="straightConnector1">
          <a:avLst/>
        </a:prstGeom>
        <a:noFill/>
        <a:ln w="25400">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workbookViewId="0">
      <selection activeCell="J10" sqref="J10"/>
    </sheetView>
  </sheetViews>
  <sheetFormatPr defaultRowHeight="15" x14ac:dyDescent="0.25"/>
  <cols>
    <col min="1" max="1" width="77.140625" customWidth="1"/>
  </cols>
  <sheetData>
    <row r="1" spans="1:1" ht="37.5" thickTop="1" thickBot="1" x14ac:dyDescent="0.3">
      <c r="A1" s="1" t="s">
        <v>0</v>
      </c>
    </row>
    <row r="2" spans="1:1" ht="31.5" thickTop="1" thickBot="1" x14ac:dyDescent="0.3">
      <c r="A2" s="2" t="s">
        <v>81</v>
      </c>
    </row>
    <row r="3" spans="1:1" ht="15.75" thickTop="1" x14ac:dyDescent="0.25">
      <c r="A3" s="3" t="s">
        <v>1</v>
      </c>
    </row>
    <row r="4" spans="1:1" ht="100.5" thickBot="1" x14ac:dyDescent="0.3">
      <c r="A4" s="4" t="s">
        <v>2</v>
      </c>
    </row>
    <row r="5" spans="1:1" ht="16.5" thickTop="1" thickBot="1" x14ac:dyDescent="0.3">
      <c r="A5" s="5" t="s">
        <v>3</v>
      </c>
    </row>
    <row r="6" spans="1:1" ht="15.75" thickTop="1" x14ac:dyDescent="0.25">
      <c r="A6" s="6" t="s">
        <v>4</v>
      </c>
    </row>
    <row r="7" spans="1:1" ht="28.5" x14ac:dyDescent="0.25">
      <c r="A7" s="7" t="s">
        <v>5</v>
      </c>
    </row>
    <row r="8" spans="1:1" ht="30" x14ac:dyDescent="0.25">
      <c r="A8" s="7" t="s">
        <v>6</v>
      </c>
    </row>
    <row r="9" spans="1:1" ht="71.25" x14ac:dyDescent="0.25">
      <c r="A9" s="7" t="s">
        <v>7</v>
      </c>
    </row>
    <row r="10" spans="1:1" ht="174.75" thickBot="1" x14ac:dyDescent="0.3">
      <c r="A10" s="4" t="s">
        <v>8</v>
      </c>
    </row>
    <row r="11" spans="1:1" ht="67.5" thickTop="1" thickBot="1" x14ac:dyDescent="0.3">
      <c r="A11" s="8" t="s">
        <v>82</v>
      </c>
    </row>
    <row r="12" spans="1:1" ht="15.75" thickTop="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topLeftCell="A25" workbookViewId="0">
      <selection activeCell="K29" sqref="K29"/>
    </sheetView>
  </sheetViews>
  <sheetFormatPr defaultRowHeight="15" x14ac:dyDescent="0.25"/>
  <cols>
    <col min="1" max="1" width="17.7109375" bestFit="1" customWidth="1"/>
    <col min="2" max="2" width="10.140625" bestFit="1" customWidth="1"/>
    <col min="3" max="3" width="4.42578125" customWidth="1"/>
    <col min="4" max="4" width="38.140625" customWidth="1"/>
    <col min="5" max="5" width="22.85546875" bestFit="1" customWidth="1"/>
    <col min="6" max="6" width="11.7109375" bestFit="1" customWidth="1"/>
    <col min="7" max="7" width="2.7109375" bestFit="1" customWidth="1"/>
    <col min="8" max="8" width="11.7109375" bestFit="1" customWidth="1"/>
    <col min="9" max="9" width="13.7109375" customWidth="1"/>
  </cols>
  <sheetData>
    <row r="1" spans="1:9" x14ac:dyDescent="0.25">
      <c r="A1" s="55" t="s">
        <v>9</v>
      </c>
      <c r="B1" s="55"/>
      <c r="C1" s="56"/>
      <c r="D1" s="56"/>
      <c r="E1" s="9" t="s">
        <v>10</v>
      </c>
      <c r="F1" s="10"/>
      <c r="G1" s="11"/>
      <c r="H1" s="11"/>
      <c r="I1" s="12"/>
    </row>
    <row r="2" spans="1:9" ht="15.75" thickBot="1" x14ac:dyDescent="0.3">
      <c r="A2" s="55" t="s">
        <v>11</v>
      </c>
      <c r="B2" s="55"/>
      <c r="C2" s="56"/>
      <c r="D2" s="56"/>
      <c r="E2" s="9" t="s">
        <v>12</v>
      </c>
      <c r="F2" s="10"/>
      <c r="G2" s="11"/>
      <c r="H2" s="11"/>
      <c r="I2" s="12"/>
    </row>
    <row r="3" spans="1:9" ht="15.75" thickBot="1" x14ac:dyDescent="0.3">
      <c r="A3" s="57" t="s">
        <v>38</v>
      </c>
      <c r="B3" s="58"/>
      <c r="C3" s="59"/>
      <c r="D3" s="59"/>
      <c r="E3" s="58"/>
      <c r="F3" s="60"/>
      <c r="G3" s="60"/>
      <c r="H3" s="60"/>
      <c r="I3" s="13"/>
    </row>
    <row r="4" spans="1:9" ht="39.75" thickBot="1" x14ac:dyDescent="0.3">
      <c r="A4" s="71" t="s">
        <v>42</v>
      </c>
      <c r="B4" s="72"/>
      <c r="C4" s="72"/>
      <c r="D4" s="72"/>
      <c r="E4" s="44"/>
      <c r="F4" s="14" t="s">
        <v>13</v>
      </c>
      <c r="G4" s="15"/>
      <c r="H4" s="14" t="s">
        <v>14</v>
      </c>
      <c r="I4" s="16" t="s">
        <v>56</v>
      </c>
    </row>
    <row r="5" spans="1:9" ht="57" customHeight="1" thickBot="1" x14ac:dyDescent="0.3">
      <c r="A5" s="61" t="s">
        <v>43</v>
      </c>
      <c r="B5" s="62"/>
      <c r="C5" s="62"/>
      <c r="D5" s="63"/>
      <c r="E5" s="44"/>
      <c r="F5" s="17"/>
      <c r="G5" s="18"/>
      <c r="H5" s="19"/>
      <c r="I5" s="20"/>
    </row>
    <row r="6" spans="1:9" ht="16.5" thickBot="1" x14ac:dyDescent="0.3">
      <c r="A6" s="22"/>
      <c r="B6" s="23"/>
      <c r="C6" s="24"/>
      <c r="D6" s="43" t="s">
        <v>48</v>
      </c>
      <c r="E6" s="38">
        <f>EDATE(E5,0)+6</f>
        <v>6</v>
      </c>
      <c r="F6" s="39">
        <f>EDATE(E5,0)+3</f>
        <v>3</v>
      </c>
      <c r="G6" s="25" t="s">
        <v>15</v>
      </c>
      <c r="H6" s="41">
        <f>EDATE(E5,0)+9</f>
        <v>9</v>
      </c>
      <c r="I6" s="26" t="s">
        <v>29</v>
      </c>
    </row>
    <row r="7" spans="1:9" ht="16.5" thickBot="1" x14ac:dyDescent="0.3">
      <c r="A7" s="22"/>
      <c r="B7" s="23"/>
      <c r="C7" s="24"/>
      <c r="D7" s="21" t="s">
        <v>41</v>
      </c>
      <c r="E7" s="38">
        <f>EDATE(E5,0)+13</f>
        <v>13</v>
      </c>
      <c r="F7" s="39">
        <f>EDATE(E5,0)+10</f>
        <v>10</v>
      </c>
      <c r="G7" s="25" t="s">
        <v>15</v>
      </c>
      <c r="H7" s="41">
        <f>EDATE(E5,0)+16</f>
        <v>16</v>
      </c>
      <c r="I7" s="26" t="s">
        <v>16</v>
      </c>
    </row>
    <row r="8" spans="1:9" ht="16.5" thickBot="1" x14ac:dyDescent="0.3">
      <c r="A8" s="22"/>
      <c r="B8" s="23"/>
      <c r="C8" s="24"/>
      <c r="D8" s="21" t="s">
        <v>40</v>
      </c>
      <c r="E8" s="38">
        <f>EDATE(E5,0)+41</f>
        <v>41</v>
      </c>
      <c r="F8" s="39">
        <f>EDATE(E5,0)+34</f>
        <v>34</v>
      </c>
      <c r="G8" s="25" t="s">
        <v>15</v>
      </c>
      <c r="H8" s="41">
        <f>EDATE(E5,0)+48</f>
        <v>48</v>
      </c>
      <c r="I8" s="26" t="s">
        <v>46</v>
      </c>
    </row>
    <row r="9" spans="1:9" ht="16.5" thickBot="1" x14ac:dyDescent="0.3">
      <c r="A9" s="22"/>
      <c r="B9" s="23"/>
      <c r="C9" s="24"/>
      <c r="D9" s="43" t="s">
        <v>49</v>
      </c>
      <c r="E9" s="38">
        <f>EDATE(E5,0)+62</f>
        <v>62</v>
      </c>
      <c r="F9" s="39">
        <f>EDATE(E5,0)+59</f>
        <v>59</v>
      </c>
      <c r="G9" s="25"/>
      <c r="H9" s="41">
        <f>EDATE(E5,0)+65</f>
        <v>65</v>
      </c>
      <c r="I9" s="26" t="s">
        <v>50</v>
      </c>
    </row>
    <row r="10" spans="1:9" ht="16.5" thickBot="1" x14ac:dyDescent="0.3">
      <c r="A10" s="22"/>
      <c r="B10" s="23"/>
      <c r="C10" s="24"/>
      <c r="D10" s="21" t="s">
        <v>39</v>
      </c>
      <c r="E10" s="38">
        <f>EDATE(E5,0)+83</f>
        <v>83</v>
      </c>
      <c r="F10" s="39">
        <f>EDATE(E5,0)+76</f>
        <v>76</v>
      </c>
      <c r="G10" s="25" t="s">
        <v>15</v>
      </c>
      <c r="H10" s="41">
        <f>EDATE(E5,0)+90</f>
        <v>90</v>
      </c>
      <c r="I10" s="26" t="s">
        <v>17</v>
      </c>
    </row>
    <row r="11" spans="1:9" ht="16.5" thickBot="1" x14ac:dyDescent="0.3">
      <c r="A11" s="22"/>
      <c r="B11" s="23"/>
      <c r="C11" s="24"/>
      <c r="D11" s="43" t="s">
        <v>51</v>
      </c>
      <c r="E11" s="38">
        <f>EDATE(E5,0)+104</f>
        <v>104</v>
      </c>
      <c r="F11" s="39">
        <f>EDATE(E5,0)+101</f>
        <v>101</v>
      </c>
      <c r="G11" s="25"/>
      <c r="H11" s="41">
        <f>EDATE(E5,0)+107</f>
        <v>107</v>
      </c>
      <c r="I11" s="26" t="s">
        <v>52</v>
      </c>
    </row>
    <row r="12" spans="1:9" ht="16.5" thickBot="1" x14ac:dyDescent="0.3">
      <c r="A12" s="22"/>
      <c r="B12" s="23"/>
      <c r="C12" s="24"/>
      <c r="D12" s="21" t="s">
        <v>44</v>
      </c>
      <c r="E12" s="38">
        <f>EDATE(E5,0)+125</f>
        <v>125</v>
      </c>
      <c r="F12" s="39">
        <f>EDATE(E5,0)+118</f>
        <v>118</v>
      </c>
      <c r="G12" s="25" t="s">
        <v>15</v>
      </c>
      <c r="H12" s="41">
        <f>EDATE(E5,0)+132</f>
        <v>132</v>
      </c>
      <c r="I12" s="26" t="s">
        <v>47</v>
      </c>
    </row>
    <row r="13" spans="1:9" ht="16.5" thickBot="1" x14ac:dyDescent="0.3">
      <c r="A13" s="22"/>
      <c r="B13" s="23"/>
      <c r="C13" s="24"/>
      <c r="D13" s="43" t="s">
        <v>53</v>
      </c>
      <c r="E13" s="38">
        <f>EDATE(E5,0)+146</f>
        <v>146</v>
      </c>
      <c r="F13" s="39">
        <f>EDATE(E5,0)+143</f>
        <v>143</v>
      </c>
      <c r="G13" s="25"/>
      <c r="H13" s="41">
        <f>EDATE(E5,0)+149</f>
        <v>149</v>
      </c>
      <c r="I13" s="26" t="s">
        <v>54</v>
      </c>
    </row>
    <row r="14" spans="1:9" ht="16.5" thickBot="1" x14ac:dyDescent="0.3">
      <c r="A14" s="22"/>
      <c r="B14" s="23"/>
      <c r="C14" s="24"/>
      <c r="D14" s="21" t="s">
        <v>45</v>
      </c>
      <c r="E14" s="38">
        <f>EDATE(E5,0)+167</f>
        <v>167</v>
      </c>
      <c r="F14" s="39">
        <f>EDATE(E5,0)+160</f>
        <v>160</v>
      </c>
      <c r="G14" s="25" t="s">
        <v>15</v>
      </c>
      <c r="H14" s="41">
        <f>EDATE(E5,0)+174</f>
        <v>174</v>
      </c>
      <c r="I14" s="26" t="s">
        <v>18</v>
      </c>
    </row>
    <row r="15" spans="1:9" ht="16.5" thickBot="1" x14ac:dyDescent="0.3">
      <c r="A15" s="23"/>
      <c r="B15" s="23"/>
      <c r="C15" s="24"/>
      <c r="D15" s="21" t="s">
        <v>67</v>
      </c>
      <c r="E15" s="38">
        <f>EDATE($E14,0)+84</f>
        <v>251</v>
      </c>
      <c r="F15" s="39">
        <f>EDATE($E14,0)+77</f>
        <v>244</v>
      </c>
      <c r="G15" s="25" t="s">
        <v>15</v>
      </c>
      <c r="H15" s="41">
        <f>EDATE($E14,0)+91</f>
        <v>258</v>
      </c>
      <c r="I15" s="26" t="s">
        <v>19</v>
      </c>
    </row>
    <row r="16" spans="1:9" ht="16.5" thickBot="1" x14ac:dyDescent="0.3">
      <c r="A16" s="23"/>
      <c r="B16" s="23"/>
      <c r="C16" s="24"/>
      <c r="D16" s="21" t="s">
        <v>68</v>
      </c>
      <c r="E16" s="38">
        <f>EDATE($E15,0)+84</f>
        <v>335</v>
      </c>
      <c r="F16" s="39">
        <f>EDATE($E15,0)+77</f>
        <v>328</v>
      </c>
      <c r="G16" s="25" t="s">
        <v>15</v>
      </c>
      <c r="H16" s="41">
        <f>EDATE($E15,0)+91</f>
        <v>342</v>
      </c>
      <c r="I16" s="26" t="s">
        <v>20</v>
      </c>
    </row>
    <row r="17" spans="1:9" ht="16.5" thickBot="1" x14ac:dyDescent="0.3">
      <c r="A17" s="23"/>
      <c r="B17" s="23"/>
      <c r="C17" s="24"/>
      <c r="D17" s="21" t="s">
        <v>69</v>
      </c>
      <c r="E17" s="38">
        <f>EDATE($E16,0)+84</f>
        <v>419</v>
      </c>
      <c r="F17" s="39">
        <f>EDATE($E16,0)+77</f>
        <v>412</v>
      </c>
      <c r="G17" s="25" t="s">
        <v>15</v>
      </c>
      <c r="H17" s="41">
        <f>EDATE($E16,0)+91</f>
        <v>426</v>
      </c>
      <c r="I17" s="26" t="s">
        <v>30</v>
      </c>
    </row>
    <row r="18" spans="1:9" ht="16.5" thickBot="1" x14ac:dyDescent="0.3">
      <c r="A18" s="23"/>
      <c r="B18" s="23"/>
      <c r="C18" s="24"/>
      <c r="D18" s="21" t="s">
        <v>70</v>
      </c>
      <c r="E18" s="38">
        <f t="shared" ref="E18:E23" si="0">EDATE($E17,0)+84</f>
        <v>503</v>
      </c>
      <c r="F18" s="39">
        <f t="shared" ref="F18:F23" si="1">EDATE($E17,0)+77</f>
        <v>496</v>
      </c>
      <c r="G18" s="25" t="s">
        <v>15</v>
      </c>
      <c r="H18" s="41">
        <f t="shared" ref="H18:H23" si="2">EDATE($E17,0)+91</f>
        <v>510</v>
      </c>
      <c r="I18" s="26" t="s">
        <v>31</v>
      </c>
    </row>
    <row r="19" spans="1:9" ht="16.5" thickBot="1" x14ac:dyDescent="0.3">
      <c r="A19" s="23"/>
      <c r="B19" s="23"/>
      <c r="C19" s="24"/>
      <c r="D19" s="21" t="s">
        <v>71</v>
      </c>
      <c r="E19" s="38">
        <f t="shared" si="0"/>
        <v>587</v>
      </c>
      <c r="F19" s="39">
        <f t="shared" si="1"/>
        <v>580</v>
      </c>
      <c r="G19" s="25" t="s">
        <v>15</v>
      </c>
      <c r="H19" s="41">
        <f t="shared" si="2"/>
        <v>594</v>
      </c>
      <c r="I19" s="26" t="s">
        <v>32</v>
      </c>
    </row>
    <row r="20" spans="1:9" ht="16.5" thickBot="1" x14ac:dyDescent="0.3">
      <c r="A20" s="23"/>
      <c r="B20" s="23"/>
      <c r="C20" s="24"/>
      <c r="D20" s="21" t="s">
        <v>72</v>
      </c>
      <c r="E20" s="38">
        <f t="shared" si="0"/>
        <v>671</v>
      </c>
      <c r="F20" s="39">
        <f t="shared" si="1"/>
        <v>664</v>
      </c>
      <c r="G20" s="25" t="s">
        <v>15</v>
      </c>
      <c r="H20" s="41">
        <f t="shared" si="2"/>
        <v>678</v>
      </c>
      <c r="I20" s="26" t="s">
        <v>33</v>
      </c>
    </row>
    <row r="21" spans="1:9" ht="16.5" thickBot="1" x14ac:dyDescent="0.3">
      <c r="A21" s="23"/>
      <c r="B21" s="23"/>
      <c r="C21" s="24"/>
      <c r="D21" s="21" t="s">
        <v>73</v>
      </c>
      <c r="E21" s="38">
        <f t="shared" si="0"/>
        <v>755</v>
      </c>
      <c r="F21" s="39">
        <f t="shared" si="1"/>
        <v>748</v>
      </c>
      <c r="G21" s="25" t="s">
        <v>15</v>
      </c>
      <c r="H21" s="41">
        <f t="shared" si="2"/>
        <v>762</v>
      </c>
      <c r="I21" s="26" t="s">
        <v>34</v>
      </c>
    </row>
    <row r="22" spans="1:9" ht="16.5" thickBot="1" x14ac:dyDescent="0.3">
      <c r="A22" s="23"/>
      <c r="B22" s="23"/>
      <c r="C22" s="24"/>
      <c r="D22" s="21" t="s">
        <v>74</v>
      </c>
      <c r="E22" s="38">
        <f t="shared" si="0"/>
        <v>839</v>
      </c>
      <c r="F22" s="39">
        <f t="shared" si="1"/>
        <v>832</v>
      </c>
      <c r="G22" s="25" t="s">
        <v>15</v>
      </c>
      <c r="H22" s="41">
        <f t="shared" si="2"/>
        <v>846</v>
      </c>
      <c r="I22" s="26" t="s">
        <v>35</v>
      </c>
    </row>
    <row r="23" spans="1:9" ht="16.5" thickBot="1" x14ac:dyDescent="0.3">
      <c r="A23" s="23"/>
      <c r="B23" s="23"/>
      <c r="C23" s="24"/>
      <c r="D23" s="21" t="s">
        <v>75</v>
      </c>
      <c r="E23" s="38">
        <f t="shared" si="0"/>
        <v>923</v>
      </c>
      <c r="F23" s="39">
        <f t="shared" si="1"/>
        <v>916</v>
      </c>
      <c r="G23" s="25" t="s">
        <v>15</v>
      </c>
      <c r="H23" s="41">
        <f t="shared" si="2"/>
        <v>930</v>
      </c>
      <c r="I23" s="26" t="s">
        <v>36</v>
      </c>
    </row>
    <row r="24" spans="1:9" ht="15.75" customHeight="1" thickBot="1" x14ac:dyDescent="0.3">
      <c r="A24" s="46" t="s">
        <v>57</v>
      </c>
      <c r="B24" s="47"/>
      <c r="C24" s="47"/>
      <c r="D24" s="48"/>
      <c r="E24" s="45"/>
      <c r="F24" s="40"/>
      <c r="G24" s="35"/>
      <c r="H24" s="42"/>
      <c r="I24" s="36"/>
    </row>
    <row r="25" spans="1:9" ht="16.5" thickBot="1" x14ac:dyDescent="0.3">
      <c r="A25" s="23"/>
      <c r="B25" s="49" t="s">
        <v>66</v>
      </c>
      <c r="C25" s="50"/>
      <c r="D25" s="51"/>
      <c r="E25" s="38">
        <f>EDATE($E24,0)+30</f>
        <v>30</v>
      </c>
      <c r="F25" s="41">
        <f>EDATE($E24,0)+23</f>
        <v>23</v>
      </c>
      <c r="G25" s="25" t="s">
        <v>15</v>
      </c>
      <c r="H25" s="41">
        <f>EDATE($E24,0)+37</f>
        <v>37</v>
      </c>
      <c r="I25" s="37" t="s">
        <v>55</v>
      </c>
    </row>
    <row r="26" spans="1:9" ht="28.5" customHeight="1" thickBot="1" x14ac:dyDescent="0.3">
      <c r="A26" s="46" t="s">
        <v>58</v>
      </c>
      <c r="B26" s="47"/>
      <c r="C26" s="47"/>
      <c r="D26" s="48"/>
      <c r="E26" s="45"/>
      <c r="F26" s="40"/>
      <c r="G26" s="35"/>
      <c r="H26" s="42"/>
      <c r="I26" s="36"/>
    </row>
    <row r="27" spans="1:9" ht="16.5" thickBot="1" x14ac:dyDescent="0.3">
      <c r="A27" s="23" t="s">
        <v>59</v>
      </c>
      <c r="B27" s="23"/>
      <c r="C27" s="24"/>
      <c r="D27" s="43" t="s">
        <v>83</v>
      </c>
      <c r="E27" s="38">
        <f>EDATE($E26,0)+7</f>
        <v>7</v>
      </c>
      <c r="F27" s="39">
        <f>EDATE($E26,0)+4</f>
        <v>4</v>
      </c>
      <c r="G27" s="25" t="s">
        <v>15</v>
      </c>
      <c r="H27" s="41">
        <f>EDATE($E26,0)+10</f>
        <v>10</v>
      </c>
      <c r="I27" s="26" t="s">
        <v>87</v>
      </c>
    </row>
    <row r="28" spans="1:9" ht="16.5" thickBot="1" x14ac:dyDescent="0.3">
      <c r="A28" s="23"/>
      <c r="B28" s="23"/>
      <c r="C28" s="24"/>
      <c r="D28" s="21" t="s">
        <v>84</v>
      </c>
      <c r="E28" s="38">
        <f>EDATE($E26,0)+84</f>
        <v>84</v>
      </c>
      <c r="F28" s="39">
        <f>EDATE($E26,0)+77</f>
        <v>77</v>
      </c>
      <c r="G28" s="25" t="s">
        <v>15</v>
      </c>
      <c r="H28" s="41">
        <f>EDATE($E26,0)+91</f>
        <v>91</v>
      </c>
      <c r="I28" s="26" t="s">
        <v>86</v>
      </c>
    </row>
    <row r="29" spans="1:9" ht="16.5" thickBot="1" x14ac:dyDescent="0.3">
      <c r="A29" s="23"/>
      <c r="B29" s="23"/>
      <c r="C29" s="24"/>
      <c r="D29" s="21" t="s">
        <v>85</v>
      </c>
      <c r="E29" s="38">
        <f>EDATE($E26,0)+168</f>
        <v>168</v>
      </c>
      <c r="F29" s="39">
        <f>EDATE($E26,0)+161</f>
        <v>161</v>
      </c>
      <c r="G29" s="25" t="s">
        <v>15</v>
      </c>
      <c r="H29" s="41">
        <f>EDATE($E26,0)+175</f>
        <v>175</v>
      </c>
      <c r="I29" s="26" t="s">
        <v>60</v>
      </c>
    </row>
    <row r="30" spans="1:9" ht="16.5" thickBot="1" x14ac:dyDescent="0.3">
      <c r="A30" s="23"/>
      <c r="B30" s="23"/>
      <c r="C30" s="24"/>
      <c r="D30" s="21" t="s">
        <v>76</v>
      </c>
      <c r="E30" s="38">
        <f>EDATE($E29,0)+168</f>
        <v>336</v>
      </c>
      <c r="F30" s="39">
        <f>EDATE($E29,0)+161</f>
        <v>329</v>
      </c>
      <c r="G30" s="25"/>
      <c r="H30" s="41">
        <f>EDATE($E29,0)+175</f>
        <v>343</v>
      </c>
      <c r="I30" s="26" t="s">
        <v>61</v>
      </c>
    </row>
    <row r="31" spans="1:9" ht="16.5" thickBot="1" x14ac:dyDescent="0.3">
      <c r="A31" s="23"/>
      <c r="B31" s="23"/>
      <c r="C31" s="24"/>
      <c r="D31" s="21" t="s">
        <v>77</v>
      </c>
      <c r="E31" s="38">
        <f>EDATE($E30,0)+168</f>
        <v>504</v>
      </c>
      <c r="F31" s="39">
        <f>EDATE($E30,0)+161</f>
        <v>497</v>
      </c>
      <c r="G31" s="25"/>
      <c r="H31" s="41">
        <f>EDATE($E30,0)+175</f>
        <v>511</v>
      </c>
      <c r="I31" s="26" t="s">
        <v>62</v>
      </c>
    </row>
    <row r="32" spans="1:9" ht="17.25" customHeight="1" thickBot="1" x14ac:dyDescent="0.3">
      <c r="A32" s="23"/>
      <c r="B32" s="23"/>
      <c r="C32" s="24"/>
      <c r="D32" s="21" t="s">
        <v>78</v>
      </c>
      <c r="E32" s="38">
        <f t="shared" ref="E32:E34" si="3">EDATE($E31,0)+168</f>
        <v>672</v>
      </c>
      <c r="F32" s="39">
        <f t="shared" ref="F32:F34" si="4">EDATE($E31,0)+161</f>
        <v>665</v>
      </c>
      <c r="G32" s="25" t="s">
        <v>15</v>
      </c>
      <c r="H32" s="41">
        <f t="shared" ref="H32:H34" si="5">EDATE($E31,0)+175</f>
        <v>679</v>
      </c>
      <c r="I32" s="26" t="s">
        <v>63</v>
      </c>
    </row>
    <row r="33" spans="1:9" ht="17.25" customHeight="1" thickBot="1" x14ac:dyDescent="0.3">
      <c r="A33" s="23"/>
      <c r="B33" s="23"/>
      <c r="C33" s="24"/>
      <c r="D33" s="21" t="s">
        <v>79</v>
      </c>
      <c r="E33" s="38">
        <f t="shared" si="3"/>
        <v>840</v>
      </c>
      <c r="F33" s="39">
        <f t="shared" si="4"/>
        <v>833</v>
      </c>
      <c r="G33" s="25" t="s">
        <v>15</v>
      </c>
      <c r="H33" s="41">
        <f t="shared" si="5"/>
        <v>847</v>
      </c>
      <c r="I33" s="26" t="s">
        <v>64</v>
      </c>
    </row>
    <row r="34" spans="1:9" ht="17.25" customHeight="1" x14ac:dyDescent="0.25">
      <c r="A34" s="23"/>
      <c r="B34" s="23"/>
      <c r="C34" s="24"/>
      <c r="D34" s="21" t="s">
        <v>80</v>
      </c>
      <c r="E34" s="38">
        <f t="shared" si="3"/>
        <v>1008</v>
      </c>
      <c r="F34" s="39">
        <f t="shared" si="4"/>
        <v>1001</v>
      </c>
      <c r="G34" s="25" t="s">
        <v>15</v>
      </c>
      <c r="H34" s="41">
        <f t="shared" si="5"/>
        <v>1015</v>
      </c>
      <c r="I34" s="26" t="s">
        <v>65</v>
      </c>
    </row>
    <row r="35" spans="1:9" ht="46.5" customHeight="1" x14ac:dyDescent="0.25">
      <c r="A35" s="64" t="s">
        <v>21</v>
      </c>
      <c r="B35" s="64"/>
      <c r="C35" s="64"/>
      <c r="D35" s="64"/>
      <c r="E35" s="64"/>
      <c r="F35" s="64"/>
      <c r="G35" s="64"/>
      <c r="H35" s="64"/>
      <c r="I35" s="64"/>
    </row>
    <row r="36" spans="1:9" x14ac:dyDescent="0.25">
      <c r="A36" s="27"/>
      <c r="B36" s="27"/>
      <c r="C36" s="28"/>
      <c r="D36" s="28"/>
      <c r="E36" s="27"/>
      <c r="F36" s="29"/>
      <c r="G36" s="29"/>
      <c r="H36" s="29"/>
      <c r="I36" s="28"/>
    </row>
    <row r="37" spans="1:9" x14ac:dyDescent="0.25">
      <c r="A37" s="30" t="s">
        <v>22</v>
      </c>
      <c r="B37" s="30"/>
      <c r="C37" s="65"/>
      <c r="D37" s="66"/>
      <c r="E37" s="67"/>
      <c r="F37" s="29"/>
      <c r="G37" s="29"/>
      <c r="H37" s="29"/>
      <c r="I37" s="28"/>
    </row>
    <row r="38" spans="1:9" x14ac:dyDescent="0.25">
      <c r="A38" s="31" t="s">
        <v>23</v>
      </c>
      <c r="B38" s="31" t="s">
        <v>24</v>
      </c>
      <c r="C38" s="68" t="s">
        <v>25</v>
      </c>
      <c r="D38" s="69"/>
      <c r="E38" s="70"/>
      <c r="F38" s="29"/>
      <c r="G38" s="29"/>
      <c r="H38" s="29"/>
      <c r="I38" s="28"/>
    </row>
    <row r="39" spans="1:9" x14ac:dyDescent="0.25">
      <c r="A39" s="32">
        <v>1</v>
      </c>
      <c r="B39" s="31">
        <v>41872</v>
      </c>
      <c r="C39" s="52" t="s">
        <v>37</v>
      </c>
      <c r="D39" s="53"/>
      <c r="E39" s="54"/>
      <c r="F39" s="29"/>
      <c r="G39" s="29"/>
      <c r="H39" s="29"/>
      <c r="I39" s="28"/>
    </row>
    <row r="40" spans="1:9" x14ac:dyDescent="0.25">
      <c r="A40" s="32"/>
      <c r="B40" s="31"/>
      <c r="C40" s="52"/>
      <c r="D40" s="53"/>
      <c r="E40" s="54"/>
      <c r="F40" s="29"/>
      <c r="G40" s="29"/>
      <c r="H40" s="29"/>
      <c r="I40" s="28"/>
    </row>
  </sheetData>
  <protectedRanges>
    <protectedRange sqref="E4:E5" name="Date Entry"/>
  </protectedRanges>
  <mergeCells count="15">
    <mergeCell ref="A24:D24"/>
    <mergeCell ref="B25:D25"/>
    <mergeCell ref="C40:E40"/>
    <mergeCell ref="A1:B1"/>
    <mergeCell ref="C1:D1"/>
    <mergeCell ref="A2:B2"/>
    <mergeCell ref="C2:D2"/>
    <mergeCell ref="A3:H3"/>
    <mergeCell ref="A5:D5"/>
    <mergeCell ref="A26:D26"/>
    <mergeCell ref="A35:I35"/>
    <mergeCell ref="C37:E37"/>
    <mergeCell ref="C38:E38"/>
    <mergeCell ref="C39:E39"/>
    <mergeCell ref="A4:D4"/>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workbookViewId="0">
      <selection activeCell="M12" sqref="M12"/>
    </sheetView>
  </sheetViews>
  <sheetFormatPr defaultRowHeight="15" x14ac:dyDescent="0.25"/>
  <sheetData>
    <row r="1" spans="1:9" x14ac:dyDescent="0.25">
      <c r="A1" s="33"/>
      <c r="B1" s="34" t="s">
        <v>26</v>
      </c>
      <c r="C1" s="34"/>
      <c r="D1" s="33"/>
      <c r="E1" s="33"/>
      <c r="F1" s="33"/>
      <c r="G1" s="33"/>
      <c r="H1" s="33"/>
      <c r="I1" s="33"/>
    </row>
    <row r="2" spans="1:9" x14ac:dyDescent="0.25">
      <c r="A2" s="33"/>
      <c r="B2" s="34"/>
      <c r="C2" s="34" t="s">
        <v>27</v>
      </c>
      <c r="D2" s="33"/>
      <c r="E2" s="33"/>
      <c r="F2" s="33"/>
      <c r="G2" s="33"/>
      <c r="H2" s="33"/>
      <c r="I2" s="33"/>
    </row>
    <row r="3" spans="1:9" x14ac:dyDescent="0.25">
      <c r="A3" s="33"/>
      <c r="B3" s="33"/>
      <c r="C3" s="33"/>
      <c r="D3" s="33"/>
      <c r="E3" s="33"/>
      <c r="F3" s="33"/>
      <c r="G3" s="33"/>
      <c r="H3" s="33"/>
      <c r="I3" s="33"/>
    </row>
    <row r="4" spans="1:9" x14ac:dyDescent="0.25">
      <c r="A4" s="33"/>
      <c r="B4" s="33"/>
      <c r="C4" s="33"/>
      <c r="D4" s="33"/>
      <c r="E4" s="33"/>
      <c r="F4" s="33"/>
      <c r="G4" s="33"/>
      <c r="H4" s="33"/>
      <c r="I4" s="33"/>
    </row>
    <row r="5" spans="1:9" x14ac:dyDescent="0.25">
      <c r="A5" s="33"/>
      <c r="B5" s="33"/>
      <c r="C5" s="33"/>
      <c r="D5" s="33"/>
      <c r="E5" s="33"/>
      <c r="F5" s="33"/>
      <c r="G5" s="33"/>
      <c r="H5" s="33"/>
      <c r="I5" s="33"/>
    </row>
    <row r="6" spans="1:9" x14ac:dyDescent="0.25">
      <c r="A6" s="33"/>
      <c r="B6" s="33"/>
      <c r="C6" s="33"/>
      <c r="D6" s="33"/>
      <c r="E6" s="33"/>
      <c r="F6" s="33"/>
      <c r="G6" s="33"/>
      <c r="H6" s="33"/>
      <c r="I6" s="33"/>
    </row>
    <row r="7" spans="1:9" x14ac:dyDescent="0.25">
      <c r="A7" s="33"/>
      <c r="B7" s="33"/>
      <c r="C7" s="33"/>
      <c r="D7" s="33"/>
      <c r="E7" s="33"/>
      <c r="F7" s="33"/>
      <c r="G7" s="33"/>
      <c r="H7" s="33"/>
      <c r="I7" s="33"/>
    </row>
    <row r="8" spans="1:9" x14ac:dyDescent="0.25">
      <c r="A8" s="33"/>
      <c r="B8" s="33"/>
      <c r="C8" s="33"/>
      <c r="D8" s="33"/>
      <c r="E8" s="33"/>
      <c r="F8" s="33"/>
      <c r="G8" s="33"/>
      <c r="H8" s="33"/>
      <c r="I8" s="33"/>
    </row>
    <row r="9" spans="1:9" x14ac:dyDescent="0.25">
      <c r="A9" s="33"/>
      <c r="B9" s="33"/>
      <c r="C9" s="33"/>
      <c r="D9" s="33"/>
      <c r="E9" s="33"/>
      <c r="F9" s="33"/>
      <c r="G9" s="33"/>
      <c r="H9" s="33"/>
      <c r="I9" s="33"/>
    </row>
    <row r="10" spans="1:9" x14ac:dyDescent="0.25">
      <c r="A10" s="33"/>
      <c r="B10" s="33"/>
      <c r="C10" s="33"/>
      <c r="D10" s="33"/>
      <c r="E10" s="33"/>
      <c r="F10" s="33"/>
      <c r="G10" s="33"/>
      <c r="H10" s="33"/>
      <c r="I10" s="33"/>
    </row>
    <row r="11" spans="1:9" x14ac:dyDescent="0.25">
      <c r="A11" s="33"/>
      <c r="B11" s="33"/>
      <c r="C11" s="33"/>
      <c r="D11" s="33"/>
      <c r="E11" s="33"/>
      <c r="F11" s="33"/>
      <c r="G11" s="33"/>
      <c r="H11" s="33"/>
      <c r="I11" s="33"/>
    </row>
    <row r="12" spans="1:9" x14ac:dyDescent="0.25">
      <c r="A12" s="33"/>
      <c r="B12" s="33"/>
      <c r="C12" s="33"/>
      <c r="D12" s="33"/>
      <c r="E12" s="33"/>
      <c r="F12" s="33"/>
      <c r="G12" s="33"/>
      <c r="H12" s="33"/>
      <c r="I12" s="33"/>
    </row>
    <row r="13" spans="1:9" x14ac:dyDescent="0.25">
      <c r="A13" s="33"/>
      <c r="B13" s="33"/>
      <c r="C13" s="33"/>
      <c r="D13" s="33"/>
      <c r="E13" s="33"/>
      <c r="F13" s="33"/>
      <c r="G13" s="33"/>
      <c r="H13" s="33"/>
      <c r="I13" s="33"/>
    </row>
    <row r="14" spans="1:9" x14ac:dyDescent="0.25">
      <c r="A14" s="33"/>
      <c r="B14" s="33"/>
      <c r="C14" s="33"/>
      <c r="D14" s="33"/>
      <c r="E14" s="33"/>
      <c r="F14" s="33"/>
      <c r="G14" s="33"/>
      <c r="H14" s="33"/>
      <c r="I14" s="33"/>
    </row>
    <row r="15" spans="1:9" x14ac:dyDescent="0.25">
      <c r="A15" s="33"/>
      <c r="B15" s="34" t="s">
        <v>28</v>
      </c>
      <c r="C15" s="33"/>
      <c r="D15" s="33"/>
      <c r="E15" s="33"/>
      <c r="F15" s="33"/>
      <c r="G15" s="33"/>
      <c r="H15" s="33"/>
      <c r="I15" s="33"/>
    </row>
    <row r="16" spans="1:9" x14ac:dyDescent="0.25">
      <c r="A16" s="33"/>
      <c r="B16" s="33"/>
      <c r="C16" s="33"/>
      <c r="D16" s="33"/>
      <c r="E16" s="33"/>
      <c r="F16" s="33"/>
      <c r="G16" s="33"/>
      <c r="H16" s="33"/>
      <c r="I16" s="33"/>
    </row>
    <row r="17" spans="1:9" x14ac:dyDescent="0.25">
      <c r="A17" s="33"/>
      <c r="B17" s="33"/>
      <c r="C17" s="33"/>
      <c r="D17" s="33"/>
      <c r="E17" s="33"/>
      <c r="F17" s="33"/>
      <c r="G17" s="33"/>
      <c r="H17" s="33"/>
      <c r="I17" s="33"/>
    </row>
    <row r="18" spans="1:9" x14ac:dyDescent="0.25">
      <c r="A18" s="33"/>
      <c r="B18" s="33"/>
      <c r="C18" s="33"/>
      <c r="D18" s="33"/>
      <c r="E18" s="33"/>
      <c r="F18" s="33"/>
      <c r="G18" s="33"/>
      <c r="H18" s="33"/>
      <c r="I18" s="33"/>
    </row>
    <row r="19" spans="1:9" x14ac:dyDescent="0.25">
      <c r="A19" s="33"/>
      <c r="B19" s="33"/>
      <c r="C19" s="33"/>
      <c r="D19" s="33"/>
      <c r="E19" s="33"/>
      <c r="F19" s="33"/>
      <c r="G19" s="33"/>
      <c r="H19" s="33"/>
      <c r="I19" s="33"/>
    </row>
    <row r="20" spans="1:9" x14ac:dyDescent="0.25">
      <c r="A20" s="33"/>
      <c r="B20" s="33"/>
      <c r="C20" s="33"/>
      <c r="D20" s="33"/>
      <c r="E20" s="33"/>
      <c r="F20" s="33"/>
      <c r="G20" s="33"/>
      <c r="H20" s="33"/>
      <c r="I20" s="33"/>
    </row>
    <row r="21" spans="1:9" x14ac:dyDescent="0.25">
      <c r="A21" s="33"/>
      <c r="B21" s="33"/>
      <c r="C21" s="33"/>
      <c r="D21" s="33"/>
      <c r="E21" s="33"/>
      <c r="F21" s="33"/>
      <c r="G21" s="33"/>
      <c r="H21" s="33"/>
      <c r="I21" s="33"/>
    </row>
    <row r="22" spans="1:9" x14ac:dyDescent="0.25">
      <c r="A22" s="33"/>
      <c r="B22" s="33"/>
      <c r="C22" s="33"/>
      <c r="D22" s="33"/>
      <c r="E22" s="33"/>
      <c r="F22" s="33"/>
      <c r="G22" s="33"/>
      <c r="H22" s="33"/>
      <c r="I22" s="33"/>
    </row>
    <row r="23" spans="1:9" x14ac:dyDescent="0.25">
      <c r="A23" s="33"/>
      <c r="B23" s="33"/>
      <c r="C23" s="33"/>
      <c r="D23" s="33"/>
      <c r="E23" s="33"/>
      <c r="F23" s="33"/>
      <c r="G23" s="33"/>
      <c r="H23" s="33"/>
      <c r="I23" s="33"/>
    </row>
    <row r="24" spans="1:9" x14ac:dyDescent="0.25">
      <c r="A24" s="33"/>
      <c r="B24" s="33"/>
      <c r="C24" s="33"/>
      <c r="D24" s="33"/>
      <c r="E24" s="33"/>
      <c r="F24" s="33"/>
      <c r="G24" s="33"/>
      <c r="H24" s="33"/>
      <c r="I24" s="33"/>
    </row>
    <row r="25" spans="1:9" x14ac:dyDescent="0.25">
      <c r="A25" s="33"/>
      <c r="B25" s="33"/>
      <c r="C25" s="33"/>
      <c r="D25" s="33"/>
      <c r="E25" s="33"/>
      <c r="F25" s="33"/>
      <c r="G25" s="33"/>
      <c r="H25" s="33"/>
      <c r="I25" s="33"/>
    </row>
    <row r="26" spans="1:9" x14ac:dyDescent="0.25">
      <c r="A26" s="33"/>
      <c r="B26" s="33"/>
      <c r="C26" s="33"/>
      <c r="D26" s="33"/>
      <c r="E26" s="33"/>
      <c r="F26" s="33"/>
      <c r="G26" s="33"/>
      <c r="H26" s="33"/>
      <c r="I26" s="33"/>
    </row>
    <row r="27" spans="1:9" x14ac:dyDescent="0.25">
      <c r="A27" s="33"/>
      <c r="B27" s="33"/>
      <c r="C27" s="33"/>
      <c r="D27" s="33"/>
      <c r="E27" s="33"/>
      <c r="F27" s="33"/>
      <c r="G27" s="33"/>
      <c r="H27" s="33"/>
      <c r="I27" s="33"/>
    </row>
    <row r="28" spans="1:9" x14ac:dyDescent="0.25">
      <c r="A28" s="33"/>
      <c r="B28" s="33"/>
      <c r="C28" s="33"/>
      <c r="D28" s="33"/>
      <c r="E28" s="33"/>
      <c r="F28" s="33"/>
      <c r="G28" s="33"/>
      <c r="H28" s="33"/>
      <c r="I28" s="33"/>
    </row>
    <row r="29" spans="1:9" x14ac:dyDescent="0.25">
      <c r="A29" s="33"/>
      <c r="B29" s="33"/>
      <c r="C29" s="33"/>
      <c r="D29" s="33"/>
      <c r="E29" s="33"/>
      <c r="F29" s="33"/>
      <c r="G29" s="33"/>
      <c r="H29" s="33"/>
      <c r="I29" s="33"/>
    </row>
    <row r="30" spans="1:9" x14ac:dyDescent="0.25">
      <c r="A30" s="33"/>
      <c r="B30" s="33"/>
      <c r="C30" s="33"/>
      <c r="D30" s="33"/>
      <c r="E30" s="33"/>
      <c r="F30" s="33"/>
      <c r="G30" s="33"/>
      <c r="H30" s="33"/>
      <c r="I30" s="33"/>
    </row>
    <row r="31" spans="1:9" x14ac:dyDescent="0.25">
      <c r="A31" s="33"/>
      <c r="B31" s="33"/>
      <c r="C31" s="33"/>
      <c r="D31" s="33"/>
      <c r="E31" s="33"/>
      <c r="F31" s="33"/>
      <c r="G31" s="33"/>
      <c r="H31" s="33"/>
      <c r="I31" s="33"/>
    </row>
    <row r="32" spans="1:9" x14ac:dyDescent="0.25">
      <c r="A32" s="33"/>
      <c r="B32" s="33"/>
      <c r="C32" s="33"/>
      <c r="D32" s="33"/>
      <c r="E32" s="33"/>
      <c r="F32" s="33"/>
      <c r="G32" s="33"/>
      <c r="H32" s="33"/>
      <c r="I32" s="33"/>
    </row>
    <row r="33" spans="1:9" x14ac:dyDescent="0.25">
      <c r="A33" s="33"/>
      <c r="B33" s="33"/>
      <c r="C33" s="33"/>
      <c r="D33" s="33"/>
      <c r="E33" s="33"/>
      <c r="F33" s="33"/>
      <c r="G33" s="33"/>
      <c r="H33" s="33"/>
      <c r="I33" s="33"/>
    </row>
    <row r="34" spans="1:9" x14ac:dyDescent="0.25">
      <c r="A34" s="33"/>
      <c r="B34" s="33"/>
      <c r="C34" s="33"/>
      <c r="D34" s="33"/>
      <c r="E34" s="33"/>
      <c r="F34" s="33"/>
      <c r="G34" s="33"/>
      <c r="H34" s="33"/>
      <c r="I34" s="33"/>
    </row>
    <row r="35" spans="1:9" x14ac:dyDescent="0.25">
      <c r="A35" s="33"/>
      <c r="B35" s="33"/>
      <c r="C35" s="33"/>
      <c r="D35" s="33"/>
      <c r="E35" s="33"/>
      <c r="F35" s="33"/>
      <c r="G35" s="33"/>
      <c r="H35" s="33"/>
      <c r="I35" s="33"/>
    </row>
    <row r="36" spans="1:9" x14ac:dyDescent="0.25">
      <c r="A36" s="33"/>
      <c r="B36" s="33"/>
      <c r="C36" s="33"/>
      <c r="D36" s="33"/>
      <c r="E36" s="33"/>
      <c r="F36" s="33"/>
      <c r="G36" s="33"/>
      <c r="H36" s="33"/>
      <c r="I36" s="33"/>
    </row>
    <row r="37" spans="1:9" x14ac:dyDescent="0.25">
      <c r="A37" s="33"/>
      <c r="B37" s="33"/>
      <c r="C37" s="33"/>
      <c r="D37" s="33"/>
      <c r="E37" s="33"/>
      <c r="F37" s="33"/>
      <c r="G37" s="33"/>
      <c r="H37" s="33"/>
      <c r="I37" s="33"/>
    </row>
    <row r="38" spans="1:9" x14ac:dyDescent="0.25">
      <c r="A38" s="33"/>
      <c r="B38" s="33"/>
      <c r="C38" s="33"/>
      <c r="D38" s="33"/>
      <c r="E38" s="33"/>
      <c r="F38" s="33"/>
      <c r="G38" s="33"/>
      <c r="H38" s="33"/>
      <c r="I38" s="33"/>
    </row>
    <row r="39" spans="1:9" x14ac:dyDescent="0.25">
      <c r="A39" s="33"/>
      <c r="B39" s="33"/>
      <c r="C39" s="33"/>
      <c r="D39" s="33"/>
      <c r="E39" s="33"/>
      <c r="F39" s="33"/>
      <c r="G39" s="33"/>
      <c r="H39" s="33"/>
      <c r="I39" s="3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Instructions</vt:lpstr>
      <vt:lpstr>Visit Calculator</vt:lpstr>
      <vt:lpstr>Excel Instructions</vt:lpstr>
    </vt:vector>
  </TitlesOfParts>
  <Company>PPD,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Abigail Miller</dc:creator>
  <cp:lastModifiedBy>Abigail Miller</cp:lastModifiedBy>
  <dcterms:created xsi:type="dcterms:W3CDTF">2014-07-30T14:19:14Z</dcterms:created>
  <dcterms:modified xsi:type="dcterms:W3CDTF">2015-02-04T20:59:25Z</dcterms:modified>
</cp:coreProperties>
</file>