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15befaaf83411bd/UTB/Docencia/Analisis Financiero/Unidad 3/"/>
    </mc:Choice>
  </mc:AlternateContent>
  <xr:revisionPtr revIDLastSave="1098" documentId="11_AD4D2F04E46CFB4ACB3E209EAD51F504683EDF10" xr6:coauthVersionLast="47" xr6:coauthVersionMax="47" xr10:uidLastSave="{180504BA-12F4-4E1A-A387-A319B2A4D4A3}"/>
  <bookViews>
    <workbookView xWindow="-110" yWindow="-110" windowWidth="19420" windowHeight="10420" xr2:uid="{BAD29070-E16A-4809-AA59-586D7DC3B54D}"/>
  </bookViews>
  <sheets>
    <sheet name="Mod_proyeccion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1" i="1"/>
  <c r="B7" i="1"/>
  <c r="B8" i="1" s="1"/>
  <c r="B9" i="1" s="1"/>
  <c r="B10" i="1" s="1"/>
  <c r="D2" i="1" l="1"/>
  <c r="E2" i="1" l="1"/>
  <c r="F2" i="1" l="1"/>
  <c r="G2" i="1" l="1"/>
  <c r="H2" i="1" l="1"/>
  <c r="I2" i="1" l="1"/>
  <c r="J2" i="1" s="1"/>
  <c r="K2" i="1" s="1"/>
  <c r="L2" i="1" s="1"/>
  <c r="M2" i="1" s="1"/>
  <c r="C118" i="1" l="1"/>
  <c r="C111" i="1"/>
  <c r="C107" i="1"/>
  <c r="C98" i="1"/>
  <c r="C46" i="1"/>
  <c r="C61" i="1" s="1"/>
  <c r="C64" i="1" s="1"/>
  <c r="C102" i="1" l="1"/>
  <c r="C112" i="1" s="1"/>
  <c r="C65" i="1"/>
  <c r="C66" i="1" l="1"/>
  <c r="C123" i="1" s="1"/>
  <c r="C114" i="1"/>
  <c r="C116" i="1" l="1"/>
  <c r="C119" i="1" s="1"/>
  <c r="C124" i="1"/>
  <c r="C125" i="1" l="1"/>
  <c r="C3" i="1" l="1"/>
  <c r="D3" i="1" l="1"/>
  <c r="E3" i="1" l="1"/>
  <c r="F3" i="1" l="1"/>
  <c r="H3" i="1" l="1"/>
  <c r="G3" i="1"/>
</calcChain>
</file>

<file path=xl/sharedStrings.xml><?xml version="1.0" encoding="utf-8"?>
<sst xmlns="http://schemas.openxmlformats.org/spreadsheetml/2006/main" count="185" uniqueCount="162">
  <si>
    <t>Año 0</t>
  </si>
  <si>
    <t>Año 1</t>
  </si>
  <si>
    <t>Año 2</t>
  </si>
  <si>
    <t>Año 3</t>
  </si>
  <si>
    <t>Año 4</t>
  </si>
  <si>
    <t>Año 5</t>
  </si>
  <si>
    <t>Datos de entrada</t>
  </si>
  <si>
    <t>SUPUESTOS TRIBUTARIOS</t>
  </si>
  <si>
    <t>Impto de Renta (%)</t>
  </si>
  <si>
    <t>SUPUESTOS EMPRESARIALES</t>
  </si>
  <si>
    <t>Crecimiento Gastos variables  (% sobre Ventas)</t>
  </si>
  <si>
    <t>Rotación de Cartera (días)</t>
  </si>
  <si>
    <t>Rotación de Proveedores (días)</t>
  </si>
  <si>
    <t>Depreciación Maq y Eq (%)</t>
  </si>
  <si>
    <t>Valor Depreciación</t>
  </si>
  <si>
    <t>Depreciación Mueb y Ens (%)</t>
  </si>
  <si>
    <t>Depreciación Veh (%)</t>
  </si>
  <si>
    <t>Total Depreciación</t>
  </si>
  <si>
    <t>Amortización Diferidos (% anual)</t>
  </si>
  <si>
    <t xml:space="preserve">Total Amortización </t>
  </si>
  <si>
    <t>Provisión de Cartera M/L (%)</t>
  </si>
  <si>
    <t>Crecimiento Real Ventas (%)</t>
  </si>
  <si>
    <t>Ventas</t>
  </si>
  <si>
    <t>(-)</t>
  </si>
  <si>
    <t>Costo de ventas</t>
  </si>
  <si>
    <t>Inventario Inicial</t>
  </si>
  <si>
    <t>(+)</t>
  </si>
  <si>
    <t>Compras</t>
  </si>
  <si>
    <t>Inventario Final</t>
  </si>
  <si>
    <t>(=)</t>
  </si>
  <si>
    <t>Utilidad Bruta</t>
  </si>
  <si>
    <t>Gastos de operación</t>
  </si>
  <si>
    <t xml:space="preserve">Sueldos y prestaciones </t>
  </si>
  <si>
    <t>Servicios al Personal</t>
  </si>
  <si>
    <t>Cesantías</t>
  </si>
  <si>
    <t>Gastos de Viaje</t>
  </si>
  <si>
    <t>Arrendamientos</t>
  </si>
  <si>
    <t>Publicidad</t>
  </si>
  <si>
    <t>Provision de cartera</t>
  </si>
  <si>
    <t>Servicios Públicos</t>
  </si>
  <si>
    <t>Mantenimiento Vehículos</t>
  </si>
  <si>
    <t>Papelería y Timbres</t>
  </si>
  <si>
    <t>Depreciación</t>
  </si>
  <si>
    <t>Amortización Diferidos</t>
  </si>
  <si>
    <t>Gastos Variables</t>
  </si>
  <si>
    <t>Gastos Financieros</t>
  </si>
  <si>
    <t>Ingresos Financieros</t>
  </si>
  <si>
    <t>Provision Imporrenta</t>
  </si>
  <si>
    <t>Utilidad Neta</t>
  </si>
  <si>
    <t>Estado de resultados proyectado (miles de COP)</t>
  </si>
  <si>
    <t>Flujo de caja proyectado (miles de COP)</t>
  </si>
  <si>
    <t>INGRESOS</t>
  </si>
  <si>
    <t>Ventas de Contado</t>
  </si>
  <si>
    <t>Recuperacion de Cartera</t>
  </si>
  <si>
    <t>Recuperacion Otros Deudores</t>
  </si>
  <si>
    <t>TOTAL INGRESOS</t>
  </si>
  <si>
    <t>EGRESOS</t>
  </si>
  <si>
    <t xml:space="preserve">Compras de contado </t>
  </si>
  <si>
    <t>Pago de Imporrenta</t>
  </si>
  <si>
    <t>Pagos a Proveedores</t>
  </si>
  <si>
    <t>Pago Prestaciones (Cesantías)</t>
  </si>
  <si>
    <t>Pagos Obligaciones Bancarias</t>
  </si>
  <si>
    <t>TOTAL EGRESOS</t>
  </si>
  <si>
    <t>FLUJO NETO DEL PERIODO</t>
  </si>
  <si>
    <t>SALDO INICIAL DE CAJA</t>
  </si>
  <si>
    <t>SALDO FINAL DE CAJA</t>
  </si>
  <si>
    <t>Estado de situación financiera proyectado (miles de COP)</t>
  </si>
  <si>
    <t>Efectivo</t>
  </si>
  <si>
    <t>Cartera Neta</t>
  </si>
  <si>
    <t xml:space="preserve">Cuentas por Cobrar                                   </t>
  </si>
  <si>
    <t xml:space="preserve">Prov. Deudas Malas                             </t>
  </si>
  <si>
    <t xml:space="preserve">Inventarios                     </t>
  </si>
  <si>
    <t>ACTIVO CORRIENTE</t>
  </si>
  <si>
    <t>Maquinaria y Equipo</t>
  </si>
  <si>
    <t xml:space="preserve">Muebles y Enseres               </t>
  </si>
  <si>
    <t xml:space="preserve">Vehículos                        </t>
  </si>
  <si>
    <t xml:space="preserve">Deprec. Acumulada     </t>
  </si>
  <si>
    <t>ACTIVO FIJO</t>
  </si>
  <si>
    <t>Activo Diferido</t>
  </si>
  <si>
    <t xml:space="preserve">Amortiz. Diferidos             </t>
  </si>
  <si>
    <t>OTROS</t>
  </si>
  <si>
    <t>TOTAL ACTIVO</t>
  </si>
  <si>
    <t xml:space="preserve">Proveedores  </t>
  </si>
  <si>
    <t>Impuesto por Pagar</t>
  </si>
  <si>
    <t>Cesantías por pagar</t>
  </si>
  <si>
    <t>PASIVO CORRIENTE</t>
  </si>
  <si>
    <t>Obligaciones Bancarias Reestructuradas</t>
  </si>
  <si>
    <t>PASIVO LARGO PLAZO</t>
  </si>
  <si>
    <t>TOTAL PASIVO</t>
  </si>
  <si>
    <t xml:space="preserve">Capital Social                       </t>
  </si>
  <si>
    <t xml:space="preserve">Reserva Legal </t>
  </si>
  <si>
    <t>TOTAL PATRIMONIO</t>
  </si>
  <si>
    <t>TOTAL PASIVO Y PATRIMONIO</t>
  </si>
  <si>
    <t>Check ESF (BG)</t>
  </si>
  <si>
    <t>DATOS HISTÓRICOS</t>
  </si>
  <si>
    <t>Años</t>
  </si>
  <si>
    <t>Periodos proyectados</t>
  </si>
  <si>
    <t>Crecimiento Real Gastos (%)</t>
  </si>
  <si>
    <t>Tasa ingresos financieros (%)</t>
  </si>
  <si>
    <t>Saldo inicial</t>
  </si>
  <si>
    <t>Pago de intereses</t>
  </si>
  <si>
    <t>Abono a capital</t>
  </si>
  <si>
    <t>Saldo final</t>
  </si>
  <si>
    <t>Cuota</t>
  </si>
  <si>
    <t xml:space="preserve">Utilidad / Pérdida del Ejercicio            </t>
  </si>
  <si>
    <t>Año 6</t>
  </si>
  <si>
    <t>Año 7</t>
  </si>
  <si>
    <t>Año 8</t>
  </si>
  <si>
    <t>Año 9</t>
  </si>
  <si>
    <t>Año 10</t>
  </si>
  <si>
    <t>Rotación Inventario (días)</t>
  </si>
  <si>
    <t>Ingresos por intereses financieros</t>
  </si>
  <si>
    <t xml:space="preserve">Utilidad / Pérdidas Acumuladas          </t>
  </si>
  <si>
    <t>TABLA DE AMORTIZACIÓN</t>
  </si>
  <si>
    <t>Crecimiento Real Costo de ventas (%)</t>
  </si>
  <si>
    <t>Tasa de Interés deuda</t>
  </si>
  <si>
    <t>Información cualitativa:</t>
  </si>
  <si>
    <t>La deuda financiera actual ($535.000) se refinanció a 10 años, con una tasa del 12% EA.</t>
  </si>
  <si>
    <t>La empresa estima dejar en inventarios un equivalente a 50 días.</t>
  </si>
  <si>
    <t>La tasa del impuesto de renta es del 33% para todos los años proyectados.</t>
  </si>
  <si>
    <t>El Crecimiento Real de Gastos (%) para todos los años proyectados ya está incluído en la plantilla.</t>
  </si>
  <si>
    <t>El Crecimiento Real del Costo de ventas (%) para todos los años proyectados ya está incluído en la plantilla.</t>
  </si>
  <si>
    <t>El Crecimiento Real de Gastos Variables (%) para todos los años proyectados ya está incluído en la plantilla.</t>
  </si>
  <si>
    <t>Las ventas históricas (últimos 5 años) ya están incluídas en la plantilla.</t>
  </si>
  <si>
    <t>Maquinaria y Equipos y Muebles y Enseres se depreciación anualmente al 10%.</t>
  </si>
  <si>
    <t>Vehículos se depreciación anualmente al 20%.</t>
  </si>
  <si>
    <t>Los activos diferidos ($68.000) se amortizarán a 8 años (12,5% anual)</t>
  </si>
  <si>
    <t xml:space="preserve">Otros Deudores        </t>
  </si>
  <si>
    <t xml:space="preserve">Los otros deudores corresponden a préstamos a socios, los cuales se cobrarán en el primer año proyectado. </t>
  </si>
  <si>
    <t>Se mantendrá una provisión para posibles deudas malas, equivalente al 6% del saldo de cuentas por cobrar comerciales al inicio de cada período.</t>
  </si>
  <si>
    <t>Indicadores financieros liquidez</t>
  </si>
  <si>
    <t>KTNO</t>
  </si>
  <si>
    <t>PKT</t>
  </si>
  <si>
    <t>PC</t>
  </si>
  <si>
    <t>Razón Corriente</t>
  </si>
  <si>
    <t>Prueba Ácida</t>
  </si>
  <si>
    <t>Indicadores financieros rotación</t>
  </si>
  <si>
    <t>Rotación cartera</t>
  </si>
  <si>
    <t>Rotación inventarios</t>
  </si>
  <si>
    <t>Rotación proveedores</t>
  </si>
  <si>
    <t>Ciclo de efectivo</t>
  </si>
  <si>
    <t>Indicadores financieros endeudamiento</t>
  </si>
  <si>
    <t>Endeudamiento</t>
  </si>
  <si>
    <t>Apalancamiento financiero</t>
  </si>
  <si>
    <t>Razón Deuda/Capital</t>
  </si>
  <si>
    <t>Cobertura de intereses</t>
  </si>
  <si>
    <t>Indicadores financieros rentabilidad</t>
  </si>
  <si>
    <t>Margen bruto</t>
  </si>
  <si>
    <t>Margen operativo</t>
  </si>
  <si>
    <t>Margen neto</t>
  </si>
  <si>
    <t>ROA</t>
  </si>
  <si>
    <t>ROE</t>
  </si>
  <si>
    <t>EBITDA</t>
  </si>
  <si>
    <t>Margen EBITDA</t>
  </si>
  <si>
    <t>DuPont (ROE)</t>
  </si>
  <si>
    <t>Magen Neto</t>
  </si>
  <si>
    <t>Rot. Activos totales</t>
  </si>
  <si>
    <t>El plazo de ventas a crédito es de 75 días y se espera un recaudo de la cartera neta.</t>
  </si>
  <si>
    <t>Los proveedores dan plazos de 70 días.</t>
  </si>
  <si>
    <t>Se espera obtener un 3% EA en rendimietos financieros.</t>
  </si>
  <si>
    <t>Utilidad Antes de interés e impuestos</t>
  </si>
  <si>
    <t>Utilidad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</si>
</sst>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%"/>
    <numFmt numFmtId="166" formatCode="&quot;Ventas año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sz val="8"/>
      <name val="Calibri"/>
      <family val="2"/>
      <scheme val="minor"/>
    </font>
    <font>
      <sz val="10"/>
      <name val="Arial"/>
      <family val="2"/>
    </font>
    <font>
      <i/>
      <sz val="10"/>
      <color theme="1"/>
      <name val="Bahnschrift"/>
      <family val="2"/>
    </font>
    <font>
      <b/>
      <i/>
      <sz val="10"/>
      <color theme="1"/>
      <name val="Bahnschrift"/>
      <family val="2"/>
    </font>
    <font>
      <b/>
      <i/>
      <sz val="10"/>
      <name val="Bahnschrift"/>
      <family val="2"/>
    </font>
    <font>
      <i/>
      <sz val="10"/>
      <name val="Bahnschrift"/>
      <family val="2"/>
    </font>
    <font>
      <sz val="10"/>
      <name val="Bahnschrift"/>
      <family val="2"/>
    </font>
    <font>
      <b/>
      <sz val="10"/>
      <name val="Bahnschrift"/>
      <family val="2"/>
    </font>
    <font>
      <sz val="9"/>
      <color theme="1"/>
      <name val="Bahnschrift"/>
      <family val="2"/>
    </font>
    <font>
      <b/>
      <sz val="9"/>
      <color theme="1"/>
      <name val="Bahnschrift"/>
      <family val="2"/>
    </font>
    <font>
      <b/>
      <sz val="8"/>
      <color theme="1"/>
      <name val="Bahnschrift"/>
      <family val="2"/>
    </font>
    <font>
      <i/>
      <sz val="9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10" fillId="0" borderId="0" xfId="1" applyNumberFormat="1" applyFont="1" applyFill="1" applyAlignment="1">
      <alignment vertical="center"/>
    </xf>
    <xf numFmtId="164" fontId="6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5" fontId="10" fillId="0" borderId="1" xfId="1" applyNumberFormat="1" applyFont="1" applyFill="1" applyBorder="1" applyAlignment="1">
      <alignment vertical="center"/>
    </xf>
    <xf numFmtId="3" fontId="10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9" fontId="2" fillId="0" borderId="0" xfId="1" applyFont="1" applyBorder="1" applyAlignment="1">
      <alignment vertical="center"/>
    </xf>
    <xf numFmtId="3" fontId="2" fillId="3" borderId="3" xfId="0" applyNumberFormat="1" applyFont="1" applyFill="1" applyBorder="1" applyAlignment="1">
      <alignment vertical="center"/>
    </xf>
    <xf numFmtId="165" fontId="2" fillId="3" borderId="3" xfId="1" applyNumberFormat="1" applyFont="1" applyFill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43" fontId="2" fillId="0" borderId="0" xfId="4" applyFont="1" applyAlignment="1">
      <alignment vertical="center"/>
    </xf>
  </cellXfs>
  <cellStyles count="5">
    <cellStyle name="Millares" xfId="4" builtinId="3"/>
    <cellStyle name="Normal" xfId="0" builtinId="0"/>
    <cellStyle name="Normal 2" xfId="2" xr:uid="{50D03514-CED4-4E8D-BA77-73654909FD04}"/>
    <cellStyle name="Normal 3" xfId="3" xr:uid="{252365C9-BCDB-4F8D-8F4A-0776933A1439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showGridLines="0" tabSelected="1" zoomScale="115" zoomScaleNormal="115" workbookViewId="0">
      <pane ySplit="3" topLeftCell="A54" activePane="bottomLeft" state="frozen"/>
      <selection pane="bottomLeft" activeCell="B64" sqref="B64"/>
    </sheetView>
  </sheetViews>
  <sheetFormatPr baseColWidth="10" defaultColWidth="8.7265625" defaultRowHeight="12.5" x14ac:dyDescent="0.35"/>
  <cols>
    <col min="1" max="1" width="3.08984375" style="1" bestFit="1" customWidth="1"/>
    <col min="2" max="2" width="35.6328125" style="1" customWidth="1"/>
    <col min="3" max="3" width="10" style="1" bestFit="1" customWidth="1"/>
    <col min="4" max="4" width="9.90625" style="6" customWidth="1"/>
    <col min="5" max="5" width="13.26953125" style="1" customWidth="1"/>
    <col min="6" max="8" width="10.90625" style="1" customWidth="1"/>
    <col min="9" max="16384" width="8.7265625" style="1"/>
  </cols>
  <sheetData>
    <row r="1" spans="2:13" x14ac:dyDescent="0.35">
      <c r="B1" s="8" t="s">
        <v>96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</row>
    <row r="2" spans="2:13" x14ac:dyDescent="0.35">
      <c r="B2" s="8" t="s">
        <v>95</v>
      </c>
      <c r="C2" s="9">
        <v>2024</v>
      </c>
      <c r="D2" s="10">
        <f>+C2+1</f>
        <v>2025</v>
      </c>
      <c r="E2" s="9">
        <f t="shared" ref="E2:M2" si="0">+D2+1</f>
        <v>2026</v>
      </c>
      <c r="F2" s="9">
        <f t="shared" si="0"/>
        <v>2027</v>
      </c>
      <c r="G2" s="9">
        <f t="shared" si="0"/>
        <v>2028</v>
      </c>
      <c r="H2" s="9">
        <f t="shared" si="0"/>
        <v>2029</v>
      </c>
      <c r="I2" s="9">
        <f t="shared" si="0"/>
        <v>2030</v>
      </c>
      <c r="J2" s="9">
        <f t="shared" si="0"/>
        <v>2031</v>
      </c>
      <c r="K2" s="9">
        <f t="shared" si="0"/>
        <v>2032</v>
      </c>
      <c r="L2" s="9">
        <f t="shared" si="0"/>
        <v>2033</v>
      </c>
      <c r="M2" s="9">
        <f t="shared" si="0"/>
        <v>2034</v>
      </c>
    </row>
    <row r="3" spans="2:13" x14ac:dyDescent="0.35">
      <c r="B3" s="12" t="s">
        <v>93</v>
      </c>
      <c r="C3" s="8">
        <f t="shared" ref="C3:H3" si="1">+SUM(C112,-C125)</f>
        <v>0</v>
      </c>
      <c r="D3" s="11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</row>
    <row r="4" spans="2:13" x14ac:dyDescent="0.35">
      <c r="B4" s="13" t="s">
        <v>6</v>
      </c>
    </row>
    <row r="5" spans="2:13" x14ac:dyDescent="0.35">
      <c r="B5" s="14" t="s">
        <v>94</v>
      </c>
    </row>
    <row r="6" spans="2:13" x14ac:dyDescent="0.35">
      <c r="B6" s="15">
        <v>2020</v>
      </c>
      <c r="C6" s="16">
        <v>540000</v>
      </c>
    </row>
    <row r="7" spans="2:13" x14ac:dyDescent="0.35">
      <c r="B7" s="15">
        <f>+B6+1</f>
        <v>2021</v>
      </c>
      <c r="C7" s="16">
        <v>580000</v>
      </c>
    </row>
    <row r="8" spans="2:13" x14ac:dyDescent="0.35">
      <c r="B8" s="15">
        <f t="shared" ref="B8:B10" si="2">+B7+1</f>
        <v>2022</v>
      </c>
      <c r="C8" s="16">
        <v>690000</v>
      </c>
    </row>
    <row r="9" spans="2:13" x14ac:dyDescent="0.35">
      <c r="B9" s="15">
        <f t="shared" si="2"/>
        <v>2023</v>
      </c>
      <c r="C9" s="16">
        <v>784000</v>
      </c>
    </row>
    <row r="10" spans="2:13" x14ac:dyDescent="0.35">
      <c r="B10" s="15">
        <f t="shared" si="2"/>
        <v>2024</v>
      </c>
      <c r="C10" s="16">
        <v>935000</v>
      </c>
    </row>
    <row r="11" spans="2:13" x14ac:dyDescent="0.35">
      <c r="B11" s="14" t="s">
        <v>7</v>
      </c>
    </row>
    <row r="12" spans="2:13" x14ac:dyDescent="0.35">
      <c r="B12" s="17" t="s">
        <v>8</v>
      </c>
      <c r="C12" s="18">
        <v>0.33</v>
      </c>
      <c r="D12" s="19">
        <v>0.33</v>
      </c>
      <c r="E12" s="18">
        <v>0.33</v>
      </c>
      <c r="F12" s="18">
        <v>0.33</v>
      </c>
      <c r="G12" s="18">
        <v>0.33</v>
      </c>
      <c r="H12" s="18">
        <v>0.33</v>
      </c>
    </row>
    <row r="13" spans="2:13" x14ac:dyDescent="0.35">
      <c r="B13" s="14" t="s">
        <v>9</v>
      </c>
    </row>
    <row r="14" spans="2:13" x14ac:dyDescent="0.35">
      <c r="B14" s="17" t="s">
        <v>21</v>
      </c>
      <c r="C14" s="24"/>
      <c r="D14" s="20"/>
      <c r="E14" s="20"/>
      <c r="F14" s="20"/>
      <c r="G14" s="20"/>
      <c r="H14" s="20"/>
    </row>
    <row r="15" spans="2:13" x14ac:dyDescent="0.35">
      <c r="B15" s="17" t="s">
        <v>114</v>
      </c>
      <c r="D15" s="19">
        <v>7.0000000000000007E-2</v>
      </c>
      <c r="E15" s="18">
        <v>0.09</v>
      </c>
      <c r="F15" s="18">
        <v>8.5000000000000006E-2</v>
      </c>
      <c r="G15" s="18">
        <v>0.08</v>
      </c>
      <c r="H15" s="18">
        <v>0.08</v>
      </c>
    </row>
    <row r="16" spans="2:13" x14ac:dyDescent="0.35">
      <c r="B16" s="17" t="s">
        <v>97</v>
      </c>
      <c r="D16" s="19">
        <v>0.05</v>
      </c>
      <c r="E16" s="18">
        <v>0.05</v>
      </c>
      <c r="F16" s="18">
        <v>0.06</v>
      </c>
      <c r="G16" s="18">
        <v>0.06</v>
      </c>
      <c r="H16" s="18">
        <v>0.06</v>
      </c>
    </row>
    <row r="17" spans="2:13" x14ac:dyDescent="0.35">
      <c r="B17" s="28" t="s">
        <v>10</v>
      </c>
      <c r="D17" s="19">
        <v>1.4999999999999999E-2</v>
      </c>
      <c r="E17" s="18">
        <v>1.4999999999999999E-2</v>
      </c>
      <c r="F17" s="18">
        <v>1.4999999999999999E-2</v>
      </c>
      <c r="G17" s="18">
        <v>1.4999999999999999E-2</v>
      </c>
      <c r="H17" s="18">
        <v>1.4999999999999999E-2</v>
      </c>
    </row>
    <row r="18" spans="2:13" x14ac:dyDescent="0.35">
      <c r="B18" s="17" t="s">
        <v>11</v>
      </c>
      <c r="D18" s="21">
        <v>75</v>
      </c>
      <c r="E18" s="22">
        <v>75</v>
      </c>
      <c r="F18" s="22">
        <v>75</v>
      </c>
      <c r="G18" s="22">
        <v>75</v>
      </c>
      <c r="H18" s="22">
        <v>75</v>
      </c>
      <c r="I18" s="4"/>
      <c r="J18" s="4"/>
      <c r="K18" s="4"/>
      <c r="L18" s="4"/>
      <c r="M18" s="4"/>
    </row>
    <row r="19" spans="2:13" x14ac:dyDescent="0.35">
      <c r="B19" s="17" t="s">
        <v>110</v>
      </c>
      <c r="D19" s="21">
        <v>50</v>
      </c>
      <c r="E19" s="25">
        <v>50</v>
      </c>
      <c r="F19" s="22">
        <v>50</v>
      </c>
      <c r="G19" s="22">
        <v>50</v>
      </c>
      <c r="H19" s="22">
        <v>50</v>
      </c>
      <c r="I19" s="4"/>
      <c r="J19" s="4"/>
      <c r="K19" s="4"/>
      <c r="L19" s="4"/>
      <c r="M19" s="4"/>
    </row>
    <row r="20" spans="2:13" x14ac:dyDescent="0.35">
      <c r="B20" s="17" t="s">
        <v>12</v>
      </c>
      <c r="D20" s="21">
        <v>70</v>
      </c>
      <c r="E20" s="25">
        <v>70</v>
      </c>
      <c r="F20" s="22">
        <v>70</v>
      </c>
      <c r="G20" s="22">
        <v>70</v>
      </c>
      <c r="H20" s="22">
        <v>70</v>
      </c>
      <c r="I20" s="4"/>
      <c r="J20" s="4"/>
      <c r="K20" s="4"/>
      <c r="L20" s="4"/>
      <c r="M20" s="4"/>
    </row>
    <row r="21" spans="2:13" x14ac:dyDescent="0.35">
      <c r="B21" s="17" t="s">
        <v>115</v>
      </c>
      <c r="D21" s="19">
        <v>0.12</v>
      </c>
      <c r="E21" s="26">
        <v>0.12</v>
      </c>
      <c r="F21" s="18">
        <v>0.12</v>
      </c>
      <c r="G21" s="18">
        <v>0.12</v>
      </c>
      <c r="H21" s="18">
        <v>0.12</v>
      </c>
      <c r="I21" s="18">
        <v>0.12</v>
      </c>
      <c r="J21" s="18">
        <v>0.12</v>
      </c>
      <c r="K21" s="18">
        <v>0.12</v>
      </c>
      <c r="L21" s="18">
        <v>0.12</v>
      </c>
      <c r="M21" s="18">
        <v>0.12</v>
      </c>
    </row>
    <row r="22" spans="2:13" x14ac:dyDescent="0.35">
      <c r="B22" s="17" t="s">
        <v>13</v>
      </c>
      <c r="D22" s="19">
        <v>0.1</v>
      </c>
      <c r="E22" s="26">
        <v>0.1</v>
      </c>
      <c r="F22" s="18">
        <v>0.1</v>
      </c>
      <c r="G22" s="18">
        <v>0.1</v>
      </c>
      <c r="H22" s="18">
        <v>0.1</v>
      </c>
    </row>
    <row r="23" spans="2:13" x14ac:dyDescent="0.35">
      <c r="B23" s="17" t="s">
        <v>14</v>
      </c>
      <c r="D23" s="23"/>
      <c r="E23" s="23"/>
      <c r="F23" s="23"/>
      <c r="G23" s="23"/>
      <c r="H23" s="23"/>
    </row>
    <row r="24" spans="2:13" x14ac:dyDescent="0.35">
      <c r="B24" s="17" t="s">
        <v>15</v>
      </c>
      <c r="D24" s="19">
        <v>0.1</v>
      </c>
      <c r="E24" s="26">
        <v>0.1</v>
      </c>
      <c r="F24" s="18">
        <v>0.1</v>
      </c>
      <c r="G24" s="18">
        <v>0.1</v>
      </c>
      <c r="H24" s="18">
        <v>0.1</v>
      </c>
    </row>
    <row r="25" spans="2:13" x14ac:dyDescent="0.35">
      <c r="B25" s="17" t="s">
        <v>14</v>
      </c>
      <c r="D25" s="23"/>
      <c r="E25" s="27"/>
      <c r="F25" s="17"/>
      <c r="G25" s="17"/>
      <c r="H25" s="17"/>
    </row>
    <row r="26" spans="2:13" x14ac:dyDescent="0.35">
      <c r="B26" s="17" t="s">
        <v>16</v>
      </c>
      <c r="D26" s="19">
        <v>0.2</v>
      </c>
      <c r="E26" s="26">
        <v>0.2</v>
      </c>
      <c r="F26" s="18">
        <v>0.2</v>
      </c>
      <c r="G26" s="18">
        <v>0.2</v>
      </c>
      <c r="H26" s="18">
        <v>0.2</v>
      </c>
    </row>
    <row r="27" spans="2:13" x14ac:dyDescent="0.35">
      <c r="B27" s="17" t="s">
        <v>14</v>
      </c>
      <c r="D27" s="23"/>
      <c r="E27" s="27"/>
      <c r="F27" s="17"/>
      <c r="G27" s="17"/>
      <c r="H27" s="17"/>
    </row>
    <row r="28" spans="2:13" x14ac:dyDescent="0.35">
      <c r="B28" s="17" t="s">
        <v>17</v>
      </c>
      <c r="D28" s="23"/>
      <c r="E28" s="27"/>
      <c r="F28" s="17"/>
      <c r="G28" s="17"/>
      <c r="H28" s="17"/>
    </row>
    <row r="29" spans="2:13" x14ac:dyDescent="0.35">
      <c r="B29" s="17" t="s">
        <v>18</v>
      </c>
      <c r="D29" s="19">
        <v>0.125</v>
      </c>
      <c r="E29" s="26">
        <v>0.125</v>
      </c>
      <c r="F29" s="18">
        <v>0.125</v>
      </c>
      <c r="G29" s="18">
        <v>0.125</v>
      </c>
      <c r="H29" s="18">
        <v>0.125</v>
      </c>
      <c r="I29" s="3"/>
      <c r="J29" s="3"/>
      <c r="K29" s="3"/>
      <c r="L29" s="3"/>
      <c r="M29" s="3"/>
    </row>
    <row r="30" spans="2:13" x14ac:dyDescent="0.35">
      <c r="B30" s="17" t="s">
        <v>19</v>
      </c>
      <c r="D30" s="23"/>
      <c r="E30" s="27"/>
      <c r="F30" s="17"/>
      <c r="G30" s="17"/>
      <c r="H30" s="17"/>
    </row>
    <row r="31" spans="2:13" x14ac:dyDescent="0.35">
      <c r="B31" s="17" t="s">
        <v>20</v>
      </c>
      <c r="D31" s="19">
        <v>0.06</v>
      </c>
      <c r="E31" s="26">
        <v>0.06</v>
      </c>
      <c r="F31" s="18">
        <v>0.06</v>
      </c>
      <c r="G31" s="18">
        <v>0.06</v>
      </c>
      <c r="H31" s="18">
        <v>0.06</v>
      </c>
      <c r="I31" s="3"/>
      <c r="J31" s="3"/>
      <c r="K31" s="3"/>
      <c r="L31" s="3"/>
      <c r="M31" s="3"/>
    </row>
    <row r="32" spans="2:13" x14ac:dyDescent="0.35">
      <c r="B32" s="17" t="s">
        <v>98</v>
      </c>
      <c r="D32" s="19">
        <v>0.03</v>
      </c>
      <c r="E32" s="26">
        <v>0.03</v>
      </c>
      <c r="F32" s="18">
        <v>0.03</v>
      </c>
      <c r="G32" s="18">
        <v>0.03</v>
      </c>
      <c r="H32" s="18">
        <v>0.03</v>
      </c>
    </row>
    <row r="33" spans="1:13" x14ac:dyDescent="0.35">
      <c r="B33" s="14" t="s">
        <v>113</v>
      </c>
    </row>
    <row r="34" spans="1:13" x14ac:dyDescent="0.35">
      <c r="B34" s="17" t="s">
        <v>99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35">
      <c r="B35" s="17" t="s">
        <v>100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35">
      <c r="B36" s="17" t="s">
        <v>103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35">
      <c r="B37" s="17" t="s">
        <v>101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35">
      <c r="B38" s="17" t="s">
        <v>102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40" spans="1:13" x14ac:dyDescent="0.35">
      <c r="B40" s="31" t="s">
        <v>49</v>
      </c>
      <c r="D40" s="7"/>
      <c r="E40" s="34"/>
      <c r="F40" s="34"/>
      <c r="G40" s="34"/>
      <c r="H40" s="34"/>
    </row>
    <row r="41" spans="1:13" x14ac:dyDescent="0.35">
      <c r="B41" s="14" t="s">
        <v>22</v>
      </c>
      <c r="C41" s="14">
        <f>+C10</f>
        <v>935000</v>
      </c>
      <c r="D41" s="29"/>
      <c r="E41" s="29"/>
      <c r="F41" s="29"/>
      <c r="G41" s="29"/>
      <c r="H41" s="29"/>
    </row>
    <row r="42" spans="1:13" x14ac:dyDescent="0.35">
      <c r="A42" s="5" t="s">
        <v>23</v>
      </c>
      <c r="B42" s="17" t="s">
        <v>24</v>
      </c>
      <c r="C42" s="16">
        <v>430000</v>
      </c>
      <c r="D42" s="23"/>
      <c r="E42" s="23"/>
      <c r="F42" s="23"/>
      <c r="G42" s="23"/>
      <c r="H42" s="23"/>
    </row>
    <row r="43" spans="1:13" x14ac:dyDescent="0.35">
      <c r="A43" s="5"/>
      <c r="B43" s="17" t="s">
        <v>25</v>
      </c>
      <c r="D43" s="23"/>
      <c r="E43" s="17"/>
      <c r="F43" s="17"/>
      <c r="G43" s="17"/>
      <c r="H43" s="17"/>
    </row>
    <row r="44" spans="1:13" x14ac:dyDescent="0.35">
      <c r="A44" s="5" t="s">
        <v>26</v>
      </c>
      <c r="B44" s="17" t="s">
        <v>27</v>
      </c>
      <c r="D44" s="23"/>
      <c r="E44" s="17"/>
      <c r="F44" s="17"/>
      <c r="G44" s="17"/>
      <c r="H44" s="17"/>
    </row>
    <row r="45" spans="1:13" x14ac:dyDescent="0.35">
      <c r="A45" s="5" t="s">
        <v>23</v>
      </c>
      <c r="B45" s="17" t="s">
        <v>28</v>
      </c>
      <c r="D45" s="23"/>
      <c r="E45" s="17"/>
      <c r="F45" s="17"/>
      <c r="G45" s="17"/>
      <c r="H45" s="17"/>
    </row>
    <row r="46" spans="1:13" x14ac:dyDescent="0.35">
      <c r="A46" s="5" t="s">
        <v>29</v>
      </c>
      <c r="B46" s="14" t="s">
        <v>30</v>
      </c>
      <c r="C46" s="14">
        <f>+SUM(C41,-C42)</f>
        <v>505000</v>
      </c>
      <c r="D46" s="14"/>
      <c r="E46" s="14"/>
      <c r="F46" s="14"/>
      <c r="G46" s="14"/>
      <c r="H46" s="14"/>
    </row>
    <row r="47" spans="1:13" x14ac:dyDescent="0.35">
      <c r="A47" s="5" t="s">
        <v>23</v>
      </c>
      <c r="B47" s="17" t="s">
        <v>31</v>
      </c>
      <c r="C47" s="17">
        <f>+SUM(C48:C60)</f>
        <v>382913</v>
      </c>
      <c r="D47" s="17"/>
      <c r="E47" s="17"/>
      <c r="F47" s="17"/>
      <c r="G47" s="17"/>
      <c r="H47" s="17"/>
    </row>
    <row r="48" spans="1:13" x14ac:dyDescent="0.35">
      <c r="B48" s="8" t="s">
        <v>32</v>
      </c>
      <c r="C48" s="30">
        <v>113000</v>
      </c>
      <c r="D48" s="11"/>
      <c r="E48" s="8"/>
      <c r="F48" s="8"/>
      <c r="G48" s="8"/>
      <c r="H48" s="8"/>
    </row>
    <row r="49" spans="1:8" x14ac:dyDescent="0.35">
      <c r="B49" s="8" t="s">
        <v>33</v>
      </c>
      <c r="C49" s="30">
        <v>62300</v>
      </c>
      <c r="D49" s="11"/>
      <c r="E49" s="8"/>
      <c r="F49" s="8"/>
      <c r="G49" s="8"/>
      <c r="H49" s="8"/>
    </row>
    <row r="50" spans="1:8" x14ac:dyDescent="0.35">
      <c r="B50" s="8" t="s">
        <v>34</v>
      </c>
      <c r="C50" s="30">
        <v>42650</v>
      </c>
      <c r="D50" s="11"/>
      <c r="E50" s="8"/>
      <c r="F50" s="8"/>
      <c r="G50" s="8"/>
      <c r="H50" s="8"/>
    </row>
    <row r="51" spans="1:8" x14ac:dyDescent="0.35">
      <c r="B51" s="8" t="s">
        <v>35</v>
      </c>
      <c r="C51" s="30">
        <v>15600</v>
      </c>
      <c r="D51" s="11"/>
      <c r="E51" s="8"/>
      <c r="F51" s="8"/>
      <c r="G51" s="8"/>
      <c r="H51" s="8"/>
    </row>
    <row r="52" spans="1:8" x14ac:dyDescent="0.35">
      <c r="B52" s="8" t="s">
        <v>36</v>
      </c>
      <c r="C52" s="30">
        <v>18970</v>
      </c>
      <c r="D52" s="11"/>
      <c r="E52" s="8"/>
      <c r="F52" s="8"/>
      <c r="G52" s="8"/>
      <c r="H52" s="8"/>
    </row>
    <row r="53" spans="1:8" x14ac:dyDescent="0.35">
      <c r="B53" s="8" t="s">
        <v>37</v>
      </c>
      <c r="C53" s="30">
        <v>9782</v>
      </c>
      <c r="D53" s="11"/>
      <c r="E53" s="8"/>
      <c r="F53" s="8"/>
      <c r="G53" s="8"/>
      <c r="H53" s="8"/>
    </row>
    <row r="54" spans="1:8" x14ac:dyDescent="0.35">
      <c r="B54" s="8" t="s">
        <v>38</v>
      </c>
      <c r="C54" s="30">
        <v>12000</v>
      </c>
      <c r="D54" s="11"/>
      <c r="E54" s="8"/>
      <c r="F54" s="8"/>
      <c r="G54" s="8"/>
      <c r="H54" s="8"/>
    </row>
    <row r="55" spans="1:8" x14ac:dyDescent="0.35">
      <c r="B55" s="8" t="s">
        <v>39</v>
      </c>
      <c r="C55" s="30">
        <v>12546</v>
      </c>
      <c r="D55" s="11"/>
      <c r="E55" s="8"/>
      <c r="F55" s="8"/>
      <c r="G55" s="8"/>
      <c r="H55" s="8"/>
    </row>
    <row r="56" spans="1:8" x14ac:dyDescent="0.35">
      <c r="B56" s="8" t="s">
        <v>40</v>
      </c>
      <c r="C56" s="30">
        <v>9785</v>
      </c>
      <c r="D56" s="11"/>
      <c r="E56" s="8"/>
      <c r="F56" s="8"/>
      <c r="G56" s="8"/>
      <c r="H56" s="8"/>
    </row>
    <row r="57" spans="1:8" x14ac:dyDescent="0.35">
      <c r="B57" s="8" t="s">
        <v>41</v>
      </c>
      <c r="C57" s="30">
        <v>12480</v>
      </c>
      <c r="D57" s="11"/>
      <c r="E57" s="8"/>
      <c r="F57" s="8"/>
      <c r="G57" s="8"/>
      <c r="H57" s="8"/>
    </row>
    <row r="58" spans="1:8" x14ac:dyDescent="0.35">
      <c r="B58" s="8" t="s">
        <v>42</v>
      </c>
      <c r="C58" s="30">
        <v>51300</v>
      </c>
      <c r="D58" s="11"/>
      <c r="E58" s="8"/>
      <c r="F58" s="8"/>
      <c r="G58" s="8"/>
      <c r="H58" s="8"/>
    </row>
    <row r="59" spans="1:8" x14ac:dyDescent="0.35">
      <c r="B59" s="8" t="s">
        <v>43</v>
      </c>
      <c r="C59" s="30">
        <v>8500</v>
      </c>
      <c r="D59" s="11"/>
      <c r="E59" s="8"/>
      <c r="F59" s="8"/>
      <c r="G59" s="8"/>
      <c r="H59" s="8"/>
    </row>
    <row r="60" spans="1:8" x14ac:dyDescent="0.35">
      <c r="B60" s="8" t="s">
        <v>44</v>
      </c>
      <c r="C60" s="30">
        <v>14000</v>
      </c>
      <c r="D60" s="11"/>
      <c r="E60" s="11"/>
      <c r="F60" s="11"/>
      <c r="G60" s="11"/>
      <c r="H60" s="11"/>
    </row>
    <row r="61" spans="1:8" x14ac:dyDescent="0.35">
      <c r="A61" s="1" t="s">
        <v>29</v>
      </c>
      <c r="B61" s="14" t="s">
        <v>160</v>
      </c>
      <c r="C61" s="14">
        <f>+SUM(C46,-C47)</f>
        <v>122087</v>
      </c>
      <c r="D61" s="14"/>
      <c r="E61" s="14"/>
      <c r="F61" s="14"/>
      <c r="G61" s="14"/>
      <c r="H61" s="14"/>
    </row>
    <row r="62" spans="1:8" x14ac:dyDescent="0.35">
      <c r="A62" s="1" t="s">
        <v>23</v>
      </c>
      <c r="B62" s="17" t="s">
        <v>45</v>
      </c>
      <c r="C62" s="16">
        <v>80654</v>
      </c>
      <c r="D62" s="23"/>
      <c r="E62" s="17"/>
      <c r="F62" s="17"/>
      <c r="G62" s="17"/>
      <c r="H62" s="17"/>
    </row>
    <row r="63" spans="1:8" x14ac:dyDescent="0.35">
      <c r="A63" s="1" t="s">
        <v>26</v>
      </c>
      <c r="B63" s="17" t="s">
        <v>46</v>
      </c>
      <c r="C63" s="16">
        <v>7654</v>
      </c>
      <c r="D63" s="23"/>
      <c r="E63" s="17"/>
      <c r="F63" s="17"/>
      <c r="G63" s="17"/>
      <c r="H63" s="17"/>
    </row>
    <row r="64" spans="1:8" x14ac:dyDescent="0.35">
      <c r="A64" s="1" t="s">
        <v>29</v>
      </c>
      <c r="B64" s="14" t="s">
        <v>161</v>
      </c>
      <c r="C64" s="14">
        <f>+SUM(C61,-C62,C63)</f>
        <v>49087</v>
      </c>
      <c r="D64" s="14"/>
      <c r="E64" s="14"/>
      <c r="F64" s="14"/>
      <c r="G64" s="14"/>
      <c r="H64" s="14"/>
    </row>
    <row r="65" spans="1:8" x14ac:dyDescent="0.35">
      <c r="A65" s="1" t="s">
        <v>23</v>
      </c>
      <c r="B65" s="17" t="s">
        <v>47</v>
      </c>
      <c r="C65" s="17">
        <f t="shared" ref="C65" si="3">IF(C64&gt;0,C64*C12,0)</f>
        <v>16198.710000000001</v>
      </c>
      <c r="D65" s="17"/>
      <c r="E65" s="17"/>
      <c r="F65" s="17"/>
      <c r="G65" s="17"/>
      <c r="H65" s="17"/>
    </row>
    <row r="66" spans="1:8" x14ac:dyDescent="0.35">
      <c r="A66" s="1" t="s">
        <v>29</v>
      </c>
      <c r="B66" s="14" t="s">
        <v>48</v>
      </c>
      <c r="C66" s="14">
        <f>+SUM(C64,-C65)</f>
        <v>32888.29</v>
      </c>
      <c r="D66" s="14"/>
      <c r="E66" s="14"/>
      <c r="F66" s="14"/>
      <c r="G66" s="14"/>
      <c r="H66" s="14"/>
    </row>
    <row r="68" spans="1:8" x14ac:dyDescent="0.35">
      <c r="B68" s="13" t="s">
        <v>50</v>
      </c>
    </row>
    <row r="69" spans="1:8" x14ac:dyDescent="0.35">
      <c r="B69" s="14" t="s">
        <v>51</v>
      </c>
    </row>
    <row r="70" spans="1:8" x14ac:dyDescent="0.35">
      <c r="B70" s="17" t="s">
        <v>52</v>
      </c>
      <c r="D70" s="23"/>
      <c r="E70" s="17"/>
      <c r="F70" s="17"/>
      <c r="G70" s="17"/>
      <c r="H70" s="17"/>
    </row>
    <row r="71" spans="1:8" x14ac:dyDescent="0.35">
      <c r="B71" s="17" t="s">
        <v>53</v>
      </c>
      <c r="D71" s="23"/>
      <c r="E71" s="17"/>
      <c r="F71" s="17"/>
      <c r="G71" s="17"/>
      <c r="H71" s="17"/>
    </row>
    <row r="72" spans="1:8" x14ac:dyDescent="0.35">
      <c r="B72" s="17" t="s">
        <v>54</v>
      </c>
      <c r="D72" s="23"/>
      <c r="E72" s="17"/>
      <c r="F72" s="17"/>
      <c r="G72" s="17"/>
      <c r="H72" s="17"/>
    </row>
    <row r="73" spans="1:8" x14ac:dyDescent="0.35">
      <c r="B73" s="17" t="s">
        <v>111</v>
      </c>
      <c r="D73" s="23"/>
      <c r="E73" s="17"/>
      <c r="F73" s="17"/>
      <c r="G73" s="17"/>
      <c r="H73" s="17"/>
    </row>
    <row r="74" spans="1:8" x14ac:dyDescent="0.35">
      <c r="B74" s="14" t="s">
        <v>55</v>
      </c>
      <c r="D74" s="29"/>
      <c r="E74" s="14"/>
      <c r="F74" s="14"/>
      <c r="G74" s="14"/>
      <c r="H74" s="14"/>
    </row>
    <row r="75" spans="1:8" x14ac:dyDescent="0.35">
      <c r="B75" s="14" t="s">
        <v>56</v>
      </c>
    </row>
    <row r="76" spans="1:8" x14ac:dyDescent="0.35">
      <c r="B76" s="17" t="s">
        <v>57</v>
      </c>
      <c r="D76" s="23"/>
      <c r="E76" s="17"/>
      <c r="F76" s="17"/>
      <c r="G76" s="17"/>
      <c r="H76" s="17"/>
    </row>
    <row r="77" spans="1:8" x14ac:dyDescent="0.35">
      <c r="B77" s="17" t="s">
        <v>32</v>
      </c>
      <c r="D77" s="23"/>
      <c r="E77" s="17"/>
      <c r="F77" s="17"/>
      <c r="G77" s="17"/>
      <c r="H77" s="17"/>
    </row>
    <row r="78" spans="1:8" x14ac:dyDescent="0.35">
      <c r="B78" s="17" t="s">
        <v>33</v>
      </c>
      <c r="D78" s="23"/>
      <c r="E78" s="17"/>
      <c r="F78" s="17"/>
      <c r="G78" s="17"/>
      <c r="H78" s="17"/>
    </row>
    <row r="79" spans="1:8" x14ac:dyDescent="0.35">
      <c r="B79" s="17" t="s">
        <v>35</v>
      </c>
      <c r="D79" s="23"/>
      <c r="E79" s="17"/>
      <c r="F79" s="17"/>
      <c r="G79" s="17"/>
      <c r="H79" s="17"/>
    </row>
    <row r="80" spans="1:8" x14ac:dyDescent="0.35">
      <c r="B80" s="17" t="s">
        <v>36</v>
      </c>
      <c r="D80" s="23"/>
      <c r="E80" s="17"/>
      <c r="F80" s="17"/>
      <c r="G80" s="17"/>
      <c r="H80" s="17"/>
    </row>
    <row r="81" spans="1:8" x14ac:dyDescent="0.35">
      <c r="B81" s="17" t="s">
        <v>37</v>
      </c>
      <c r="D81" s="23"/>
      <c r="E81" s="17"/>
      <c r="F81" s="17"/>
      <c r="G81" s="17"/>
      <c r="H81" s="17"/>
    </row>
    <row r="82" spans="1:8" x14ac:dyDescent="0.35">
      <c r="B82" s="17" t="s">
        <v>39</v>
      </c>
      <c r="D82" s="23"/>
      <c r="E82" s="17"/>
      <c r="F82" s="17"/>
      <c r="G82" s="17"/>
      <c r="H82" s="17"/>
    </row>
    <row r="83" spans="1:8" x14ac:dyDescent="0.35">
      <c r="B83" s="17" t="s">
        <v>40</v>
      </c>
      <c r="D83" s="23"/>
      <c r="E83" s="17"/>
      <c r="F83" s="17"/>
      <c r="G83" s="17"/>
      <c r="H83" s="17"/>
    </row>
    <row r="84" spans="1:8" x14ac:dyDescent="0.35">
      <c r="B84" s="17" t="s">
        <v>41</v>
      </c>
      <c r="D84" s="23"/>
      <c r="E84" s="17"/>
      <c r="F84" s="17"/>
      <c r="G84" s="17"/>
      <c r="H84" s="17"/>
    </row>
    <row r="85" spans="1:8" x14ac:dyDescent="0.35">
      <c r="B85" s="17" t="s">
        <v>44</v>
      </c>
      <c r="D85" s="23"/>
      <c r="E85" s="17"/>
      <c r="F85" s="17"/>
      <c r="G85" s="17"/>
      <c r="H85" s="17"/>
    </row>
    <row r="86" spans="1:8" x14ac:dyDescent="0.35">
      <c r="B86" s="17" t="s">
        <v>58</v>
      </c>
      <c r="D86" s="23"/>
      <c r="E86" s="17"/>
      <c r="F86" s="17"/>
      <c r="G86" s="17"/>
      <c r="H86" s="17"/>
    </row>
    <row r="87" spans="1:8" x14ac:dyDescent="0.35">
      <c r="B87" s="17" t="s">
        <v>59</v>
      </c>
      <c r="D87" s="23"/>
      <c r="E87" s="17"/>
      <c r="F87" s="17"/>
      <c r="G87" s="17"/>
      <c r="H87" s="17"/>
    </row>
    <row r="88" spans="1:8" x14ac:dyDescent="0.35">
      <c r="B88" s="17" t="s">
        <v>60</v>
      </c>
      <c r="D88" s="23"/>
      <c r="E88" s="17"/>
      <c r="F88" s="17"/>
      <c r="G88" s="17"/>
      <c r="H88" s="17"/>
    </row>
    <row r="89" spans="1:8" x14ac:dyDescent="0.35">
      <c r="B89" s="17" t="s">
        <v>61</v>
      </c>
      <c r="D89" s="23"/>
      <c r="E89" s="17"/>
      <c r="F89" s="17"/>
      <c r="G89" s="17"/>
      <c r="H89" s="17"/>
    </row>
    <row r="90" spans="1:8" x14ac:dyDescent="0.35">
      <c r="B90" s="17" t="s">
        <v>45</v>
      </c>
      <c r="D90" s="23"/>
      <c r="E90" s="17"/>
      <c r="F90" s="17"/>
      <c r="G90" s="17"/>
      <c r="H90" s="17"/>
    </row>
    <row r="91" spans="1:8" x14ac:dyDescent="0.35">
      <c r="B91" s="14" t="s">
        <v>62</v>
      </c>
      <c r="D91" s="29"/>
      <c r="E91" s="14"/>
      <c r="F91" s="14"/>
      <c r="G91" s="14"/>
      <c r="H91" s="14"/>
    </row>
    <row r="92" spans="1:8" x14ac:dyDescent="0.35">
      <c r="B92" s="14" t="s">
        <v>63</v>
      </c>
      <c r="D92" s="29"/>
      <c r="E92" s="14"/>
      <c r="F92" s="14"/>
      <c r="G92" s="14"/>
      <c r="H92" s="14"/>
    </row>
    <row r="93" spans="1:8" x14ac:dyDescent="0.35">
      <c r="A93" s="1" t="s">
        <v>26</v>
      </c>
      <c r="B93" s="14" t="s">
        <v>64</v>
      </c>
      <c r="D93" s="29"/>
      <c r="E93" s="14"/>
      <c r="F93" s="14"/>
      <c r="G93" s="14"/>
      <c r="H93" s="14"/>
    </row>
    <row r="94" spans="1:8" x14ac:dyDescent="0.35">
      <c r="A94" s="1" t="s">
        <v>29</v>
      </c>
      <c r="B94" s="14" t="s">
        <v>65</v>
      </c>
      <c r="D94" s="29"/>
      <c r="E94" s="14"/>
      <c r="F94" s="14"/>
      <c r="G94" s="14"/>
      <c r="H94" s="14"/>
    </row>
    <row r="96" spans="1:8" x14ac:dyDescent="0.35">
      <c r="B96" s="32" t="s">
        <v>66</v>
      </c>
    </row>
    <row r="97" spans="2:8" x14ac:dyDescent="0.35">
      <c r="B97" s="17" t="s">
        <v>67</v>
      </c>
      <c r="C97" s="16">
        <v>81735</v>
      </c>
      <c r="D97" s="23"/>
      <c r="E97" s="17"/>
      <c r="F97" s="17"/>
      <c r="G97" s="17"/>
      <c r="H97" s="17"/>
    </row>
    <row r="98" spans="2:8" x14ac:dyDescent="0.35">
      <c r="B98" s="17" t="s">
        <v>68</v>
      </c>
      <c r="C98" s="17">
        <f>+SUM(C99:C100)</f>
        <v>293000</v>
      </c>
      <c r="D98" s="23"/>
      <c r="E98" s="17"/>
      <c r="F98" s="17"/>
      <c r="G98" s="17"/>
      <c r="H98" s="17"/>
    </row>
    <row r="99" spans="2:8" x14ac:dyDescent="0.35">
      <c r="B99" s="17" t="s">
        <v>69</v>
      </c>
      <c r="C99" s="16">
        <v>305000</v>
      </c>
      <c r="D99" s="23"/>
      <c r="E99" s="17"/>
      <c r="F99" s="17"/>
      <c r="G99" s="17"/>
      <c r="H99" s="17"/>
    </row>
    <row r="100" spans="2:8" x14ac:dyDescent="0.35">
      <c r="B100" s="17" t="s">
        <v>70</v>
      </c>
      <c r="C100" s="16">
        <v>-12000</v>
      </c>
      <c r="D100" s="23"/>
      <c r="E100" s="17"/>
      <c r="F100" s="17"/>
      <c r="G100" s="17"/>
      <c r="H100" s="17"/>
    </row>
    <row r="101" spans="2:8" x14ac:dyDescent="0.35">
      <c r="B101" s="17" t="s">
        <v>71</v>
      </c>
      <c r="C101" s="16">
        <v>350000</v>
      </c>
      <c r="D101" s="23"/>
      <c r="E101" s="17"/>
      <c r="F101" s="17"/>
      <c r="G101" s="17"/>
      <c r="H101" s="17"/>
    </row>
    <row r="102" spans="2:8" x14ac:dyDescent="0.35">
      <c r="B102" s="14" t="s">
        <v>72</v>
      </c>
      <c r="C102" s="14">
        <f>+SUM(C97,C98,C101)</f>
        <v>724735</v>
      </c>
      <c r="D102" s="29"/>
      <c r="E102" s="14"/>
      <c r="F102" s="14"/>
      <c r="G102" s="14"/>
      <c r="H102" s="14"/>
    </row>
    <row r="103" spans="2:8" x14ac:dyDescent="0.35">
      <c r="B103" s="17" t="s">
        <v>73</v>
      </c>
      <c r="C103" s="16">
        <v>245000</v>
      </c>
      <c r="D103" s="23"/>
      <c r="E103" s="17"/>
      <c r="F103" s="17"/>
      <c r="G103" s="17"/>
      <c r="H103" s="17"/>
    </row>
    <row r="104" spans="2:8" x14ac:dyDescent="0.35">
      <c r="B104" s="17" t="s">
        <v>74</v>
      </c>
      <c r="C104" s="16">
        <v>156000</v>
      </c>
      <c r="D104" s="23"/>
      <c r="E104" s="17"/>
      <c r="F104" s="17"/>
      <c r="G104" s="17"/>
      <c r="H104" s="17"/>
    </row>
    <row r="105" spans="2:8" x14ac:dyDescent="0.35">
      <c r="B105" s="17" t="s">
        <v>75</v>
      </c>
      <c r="C105" s="16">
        <v>56000</v>
      </c>
      <c r="D105" s="23"/>
      <c r="E105" s="17"/>
      <c r="F105" s="17"/>
      <c r="G105" s="17"/>
      <c r="H105" s="17"/>
    </row>
    <row r="106" spans="2:8" x14ac:dyDescent="0.35">
      <c r="B106" s="17" t="s">
        <v>76</v>
      </c>
      <c r="C106" s="16">
        <v>-15000</v>
      </c>
      <c r="D106" s="23"/>
      <c r="E106" s="17"/>
      <c r="F106" s="17"/>
      <c r="G106" s="17"/>
      <c r="H106" s="17"/>
    </row>
    <row r="107" spans="2:8" x14ac:dyDescent="0.35">
      <c r="B107" s="14" t="s">
        <v>77</v>
      </c>
      <c r="C107" s="14">
        <f>+SUM(C103:C106)</f>
        <v>442000</v>
      </c>
      <c r="D107" s="29"/>
      <c r="E107" s="14"/>
      <c r="F107" s="14"/>
      <c r="G107" s="14"/>
      <c r="H107" s="14"/>
    </row>
    <row r="108" spans="2:8" x14ac:dyDescent="0.35">
      <c r="B108" s="17" t="s">
        <v>78</v>
      </c>
      <c r="C108" s="16">
        <v>68000</v>
      </c>
      <c r="D108" s="23"/>
      <c r="E108" s="17"/>
      <c r="F108" s="17"/>
      <c r="G108" s="17"/>
      <c r="H108" s="17"/>
    </row>
    <row r="109" spans="2:8" x14ac:dyDescent="0.35">
      <c r="B109" s="17" t="s">
        <v>79</v>
      </c>
      <c r="C109" s="16">
        <v>-8500</v>
      </c>
      <c r="D109" s="23"/>
      <c r="E109" s="17"/>
      <c r="F109" s="17"/>
      <c r="G109" s="17"/>
      <c r="H109" s="17"/>
    </row>
    <row r="110" spans="2:8" x14ac:dyDescent="0.35">
      <c r="B110" s="17" t="s">
        <v>127</v>
      </c>
      <c r="C110" s="16">
        <v>49500</v>
      </c>
      <c r="D110" s="23"/>
      <c r="E110" s="17"/>
      <c r="F110" s="17"/>
      <c r="G110" s="17"/>
      <c r="H110" s="17"/>
    </row>
    <row r="111" spans="2:8" x14ac:dyDescent="0.35">
      <c r="B111" s="14" t="s">
        <v>80</v>
      </c>
      <c r="C111" s="14">
        <f>+SUM(C108:C110)</f>
        <v>109000</v>
      </c>
      <c r="D111" s="29"/>
      <c r="E111" s="14"/>
      <c r="F111" s="14"/>
      <c r="G111" s="14"/>
      <c r="H111" s="14"/>
    </row>
    <row r="112" spans="2:8" x14ac:dyDescent="0.35">
      <c r="B112" s="14" t="s">
        <v>81</v>
      </c>
      <c r="C112" s="14">
        <f t="shared" ref="C112" si="4">+SUM(C102,C107,C111)</f>
        <v>1275735</v>
      </c>
      <c r="D112" s="29"/>
      <c r="E112" s="14"/>
      <c r="F112" s="14"/>
      <c r="G112" s="14"/>
      <c r="H112" s="14"/>
    </row>
    <row r="113" spans="2:8" x14ac:dyDescent="0.35">
      <c r="B113" s="17" t="s">
        <v>82</v>
      </c>
      <c r="C113" s="16">
        <v>325000</v>
      </c>
      <c r="D113" s="23"/>
      <c r="E113" s="17"/>
      <c r="F113" s="17"/>
      <c r="G113" s="17"/>
      <c r="H113" s="17"/>
    </row>
    <row r="114" spans="2:8" x14ac:dyDescent="0.35">
      <c r="B114" s="17" t="s">
        <v>83</v>
      </c>
      <c r="C114" s="16">
        <f t="shared" ref="C114" si="5">+C65</f>
        <v>16198.710000000001</v>
      </c>
      <c r="D114" s="23"/>
      <c r="E114" s="17"/>
      <c r="F114" s="17"/>
      <c r="G114" s="17"/>
      <c r="H114" s="17"/>
    </row>
    <row r="115" spans="2:8" x14ac:dyDescent="0.35">
      <c r="B115" s="17" t="s">
        <v>84</v>
      </c>
      <c r="C115" s="16">
        <v>42650</v>
      </c>
      <c r="D115" s="23"/>
      <c r="E115" s="17"/>
      <c r="F115" s="17"/>
      <c r="G115" s="17"/>
      <c r="H115" s="17"/>
    </row>
    <row r="116" spans="2:8" x14ac:dyDescent="0.35">
      <c r="B116" s="14" t="s">
        <v>85</v>
      </c>
      <c r="C116" s="14">
        <f>+SUM(C113:C115)</f>
        <v>383848.71</v>
      </c>
      <c r="D116" s="29"/>
      <c r="E116" s="14"/>
      <c r="F116" s="14"/>
      <c r="G116" s="14"/>
      <c r="H116" s="14"/>
    </row>
    <row r="117" spans="2:8" x14ac:dyDescent="0.35">
      <c r="B117" s="17" t="s">
        <v>86</v>
      </c>
      <c r="C117" s="16">
        <v>535000</v>
      </c>
      <c r="D117" s="23"/>
      <c r="E117" s="17"/>
      <c r="F117" s="17"/>
      <c r="G117" s="17"/>
      <c r="H117" s="17"/>
    </row>
    <row r="118" spans="2:8" x14ac:dyDescent="0.35">
      <c r="B118" s="14" t="s">
        <v>87</v>
      </c>
      <c r="C118" s="14">
        <f>+C117</f>
        <v>535000</v>
      </c>
      <c r="D118" s="29"/>
      <c r="E118" s="14"/>
      <c r="F118" s="14"/>
      <c r="G118" s="14"/>
      <c r="H118" s="14"/>
    </row>
    <row r="119" spans="2:8" x14ac:dyDescent="0.35">
      <c r="B119" s="14" t="s">
        <v>88</v>
      </c>
      <c r="C119" s="14">
        <f>+SUM(C116,C118)</f>
        <v>918848.71</v>
      </c>
      <c r="D119" s="29"/>
      <c r="E119" s="14"/>
      <c r="F119" s="14"/>
      <c r="G119" s="14"/>
      <c r="H119" s="14"/>
    </row>
    <row r="120" spans="2:8" x14ac:dyDescent="0.35">
      <c r="B120" s="17" t="s">
        <v>89</v>
      </c>
      <c r="C120" s="16">
        <v>320000</v>
      </c>
      <c r="D120" s="23"/>
      <c r="E120" s="17"/>
      <c r="F120" s="17"/>
      <c r="G120" s="17"/>
      <c r="H120" s="17"/>
    </row>
    <row r="121" spans="2:8" x14ac:dyDescent="0.35">
      <c r="B121" s="17" t="s">
        <v>90</v>
      </c>
      <c r="C121" s="16">
        <v>15000</v>
      </c>
      <c r="D121" s="23"/>
      <c r="E121" s="17"/>
      <c r="F121" s="17"/>
      <c r="G121" s="17"/>
      <c r="H121" s="17"/>
    </row>
    <row r="122" spans="2:8" x14ac:dyDescent="0.35">
      <c r="B122" s="17" t="s">
        <v>112</v>
      </c>
      <c r="C122" s="16">
        <v>-11002</v>
      </c>
      <c r="D122" s="23"/>
      <c r="E122" s="17"/>
      <c r="F122" s="17"/>
      <c r="G122" s="17"/>
      <c r="H122" s="17"/>
    </row>
    <row r="123" spans="2:8" x14ac:dyDescent="0.35">
      <c r="B123" s="17" t="s">
        <v>104</v>
      </c>
      <c r="C123" s="16">
        <f>+C66</f>
        <v>32888.29</v>
      </c>
      <c r="D123" s="23"/>
      <c r="E123" s="17"/>
      <c r="F123" s="17"/>
      <c r="G123" s="17"/>
      <c r="H123" s="17"/>
    </row>
    <row r="124" spans="2:8" x14ac:dyDescent="0.35">
      <c r="B124" s="14" t="s">
        <v>91</v>
      </c>
      <c r="C124" s="14">
        <f>+SUM(C120:C123)</f>
        <v>356886.29</v>
      </c>
      <c r="D124" s="29"/>
      <c r="E124" s="14"/>
      <c r="F124" s="14"/>
      <c r="G124" s="14"/>
      <c r="H124" s="14"/>
    </row>
    <row r="125" spans="2:8" x14ac:dyDescent="0.35">
      <c r="B125" s="14" t="s">
        <v>92</v>
      </c>
      <c r="C125" s="14">
        <f>+SUM(C119,C124)</f>
        <v>1275735</v>
      </c>
      <c r="D125" s="29"/>
      <c r="E125" s="14"/>
      <c r="F125" s="14"/>
      <c r="G125" s="14"/>
      <c r="H125" s="14"/>
    </row>
    <row r="127" spans="2:8" x14ac:dyDescent="0.35">
      <c r="B127" s="13" t="s">
        <v>130</v>
      </c>
      <c r="C127" s="17"/>
      <c r="D127" s="23"/>
      <c r="E127" s="17"/>
      <c r="F127" s="17"/>
      <c r="G127" s="17"/>
      <c r="H127" s="17"/>
    </row>
    <row r="128" spans="2:8" x14ac:dyDescent="0.35">
      <c r="B128" s="17" t="s">
        <v>131</v>
      </c>
      <c r="C128" s="17"/>
      <c r="D128" s="23"/>
      <c r="E128" s="17"/>
      <c r="F128" s="17"/>
      <c r="G128" s="17"/>
      <c r="H128" s="17"/>
    </row>
    <row r="129" spans="2:8" x14ac:dyDescent="0.35">
      <c r="B129" s="17" t="s">
        <v>132</v>
      </c>
      <c r="C129" s="17"/>
      <c r="D129" s="23"/>
      <c r="E129" s="17"/>
      <c r="F129" s="17"/>
      <c r="G129" s="17"/>
      <c r="H129" s="17"/>
    </row>
    <row r="130" spans="2:8" x14ac:dyDescent="0.35">
      <c r="B130" s="17" t="s">
        <v>133</v>
      </c>
      <c r="C130" s="17"/>
      <c r="D130" s="23"/>
      <c r="E130" s="17"/>
      <c r="F130" s="17"/>
      <c r="G130" s="17"/>
      <c r="H130" s="17"/>
    </row>
    <row r="131" spans="2:8" x14ac:dyDescent="0.35">
      <c r="B131" s="17" t="s">
        <v>134</v>
      </c>
      <c r="C131" s="17"/>
      <c r="D131" s="23"/>
      <c r="E131" s="17"/>
      <c r="F131" s="17"/>
      <c r="G131" s="17"/>
      <c r="H131" s="17"/>
    </row>
    <row r="132" spans="2:8" x14ac:dyDescent="0.35">
      <c r="B132" s="17" t="s">
        <v>135</v>
      </c>
      <c r="C132" s="17"/>
      <c r="D132" s="23"/>
      <c r="E132" s="17"/>
      <c r="F132" s="17"/>
      <c r="G132" s="17"/>
      <c r="H132" s="17"/>
    </row>
    <row r="133" spans="2:8" x14ac:dyDescent="0.35">
      <c r="B133" s="13" t="s">
        <v>136</v>
      </c>
      <c r="C133" s="17"/>
      <c r="D133" s="23"/>
      <c r="E133" s="17"/>
      <c r="F133" s="17"/>
      <c r="G133" s="17"/>
      <c r="H133" s="17"/>
    </row>
    <row r="134" spans="2:8" x14ac:dyDescent="0.35">
      <c r="B134" s="17" t="s">
        <v>137</v>
      </c>
      <c r="C134" s="17"/>
      <c r="D134" s="23"/>
      <c r="E134" s="17"/>
      <c r="F134" s="17"/>
      <c r="G134" s="17"/>
      <c r="H134" s="17"/>
    </row>
    <row r="135" spans="2:8" x14ac:dyDescent="0.35">
      <c r="B135" s="17" t="s">
        <v>138</v>
      </c>
      <c r="C135" s="17"/>
      <c r="D135" s="23"/>
      <c r="E135" s="17"/>
      <c r="F135" s="17"/>
      <c r="G135" s="17"/>
      <c r="H135" s="17"/>
    </row>
    <row r="136" spans="2:8" x14ac:dyDescent="0.35">
      <c r="B136" s="17" t="s">
        <v>139</v>
      </c>
      <c r="C136" s="17"/>
      <c r="D136" s="23"/>
      <c r="E136" s="17"/>
      <c r="F136" s="17"/>
      <c r="G136" s="17"/>
      <c r="H136" s="17"/>
    </row>
    <row r="137" spans="2:8" x14ac:dyDescent="0.35">
      <c r="B137" s="17" t="s">
        <v>140</v>
      </c>
      <c r="C137" s="17"/>
      <c r="D137" s="23"/>
      <c r="E137" s="17"/>
      <c r="F137" s="17"/>
      <c r="G137" s="17"/>
      <c r="H137" s="17"/>
    </row>
    <row r="138" spans="2:8" x14ac:dyDescent="0.35">
      <c r="B138" s="13" t="s">
        <v>141</v>
      </c>
      <c r="C138" s="17"/>
      <c r="D138" s="23"/>
      <c r="E138" s="17"/>
      <c r="F138" s="17"/>
      <c r="G138" s="17"/>
      <c r="H138" s="17"/>
    </row>
    <row r="139" spans="2:8" x14ac:dyDescent="0.35">
      <c r="B139" s="17" t="s">
        <v>142</v>
      </c>
      <c r="C139" s="17"/>
      <c r="D139" s="23"/>
      <c r="E139" s="17"/>
      <c r="F139" s="17"/>
      <c r="G139" s="17"/>
      <c r="H139" s="17"/>
    </row>
    <row r="140" spans="2:8" x14ac:dyDescent="0.35">
      <c r="B140" s="17" t="s">
        <v>143</v>
      </c>
      <c r="C140" s="17"/>
      <c r="D140" s="23"/>
      <c r="E140" s="17"/>
      <c r="F140" s="17"/>
      <c r="G140" s="17"/>
      <c r="H140" s="17"/>
    </row>
    <row r="141" spans="2:8" x14ac:dyDescent="0.35">
      <c r="B141" s="17" t="s">
        <v>144</v>
      </c>
      <c r="C141" s="17"/>
      <c r="D141" s="23"/>
      <c r="E141" s="17"/>
      <c r="F141" s="17"/>
      <c r="G141" s="17"/>
      <c r="H141" s="17"/>
    </row>
    <row r="142" spans="2:8" x14ac:dyDescent="0.35">
      <c r="B142" s="17" t="s">
        <v>145</v>
      </c>
      <c r="C142" s="17"/>
      <c r="D142" s="23"/>
      <c r="E142" s="17"/>
      <c r="F142" s="17"/>
      <c r="G142" s="17"/>
      <c r="H142" s="17"/>
    </row>
    <row r="143" spans="2:8" x14ac:dyDescent="0.35">
      <c r="B143" s="13" t="s">
        <v>146</v>
      </c>
      <c r="C143" s="17"/>
      <c r="D143" s="23"/>
      <c r="E143" s="17"/>
      <c r="F143" s="17"/>
      <c r="G143" s="17"/>
      <c r="H143" s="17"/>
    </row>
    <row r="144" spans="2:8" x14ac:dyDescent="0.35">
      <c r="B144" s="17" t="s">
        <v>147</v>
      </c>
      <c r="C144" s="17"/>
      <c r="D144" s="23"/>
      <c r="E144" s="17"/>
      <c r="F144" s="17"/>
      <c r="G144" s="17"/>
      <c r="H144" s="17"/>
    </row>
    <row r="145" spans="2:8" x14ac:dyDescent="0.35">
      <c r="B145" s="17" t="s">
        <v>148</v>
      </c>
      <c r="C145" s="17"/>
      <c r="D145" s="23"/>
      <c r="E145" s="17"/>
      <c r="F145" s="17"/>
      <c r="G145" s="17"/>
      <c r="H145" s="17"/>
    </row>
    <row r="146" spans="2:8" x14ac:dyDescent="0.35">
      <c r="B146" s="17" t="s">
        <v>149</v>
      </c>
      <c r="C146" s="17"/>
      <c r="D146" s="23"/>
      <c r="E146" s="17"/>
      <c r="F146" s="17"/>
      <c r="G146" s="17"/>
      <c r="H146" s="17"/>
    </row>
    <row r="147" spans="2:8" x14ac:dyDescent="0.35">
      <c r="B147" s="17" t="s">
        <v>150</v>
      </c>
      <c r="C147" s="17"/>
      <c r="D147" s="23"/>
      <c r="E147" s="17"/>
      <c r="F147" s="17"/>
      <c r="G147" s="17"/>
      <c r="H147" s="17"/>
    </row>
    <row r="148" spans="2:8" x14ac:dyDescent="0.35">
      <c r="B148" s="17" t="s">
        <v>151</v>
      </c>
      <c r="C148" s="17"/>
      <c r="D148" s="23"/>
      <c r="E148" s="17"/>
      <c r="F148" s="17"/>
      <c r="G148" s="17"/>
      <c r="H148" s="17"/>
    </row>
    <row r="149" spans="2:8" x14ac:dyDescent="0.35">
      <c r="B149" s="17" t="s">
        <v>152</v>
      </c>
      <c r="C149" s="17"/>
      <c r="D149" s="23"/>
      <c r="E149" s="17"/>
      <c r="F149" s="17"/>
      <c r="G149" s="17"/>
      <c r="H149" s="17"/>
    </row>
    <row r="150" spans="2:8" x14ac:dyDescent="0.35">
      <c r="B150" s="17" t="s">
        <v>153</v>
      </c>
      <c r="C150" s="17"/>
      <c r="D150" s="23"/>
      <c r="E150" s="17"/>
      <c r="F150" s="17"/>
      <c r="G150" s="17"/>
      <c r="H150" s="17"/>
    </row>
    <row r="151" spans="2:8" x14ac:dyDescent="0.35">
      <c r="B151" s="17" t="s">
        <v>154</v>
      </c>
      <c r="C151" s="17"/>
      <c r="D151" s="23"/>
      <c r="E151" s="17"/>
      <c r="F151" s="17"/>
      <c r="G151" s="17"/>
      <c r="H151" s="17"/>
    </row>
    <row r="152" spans="2:8" x14ac:dyDescent="0.35">
      <c r="B152" s="33" t="s">
        <v>155</v>
      </c>
      <c r="C152" s="17"/>
      <c r="D152" s="23"/>
      <c r="E152" s="17"/>
      <c r="F152" s="17"/>
      <c r="G152" s="17"/>
      <c r="H152" s="17"/>
    </row>
    <row r="153" spans="2:8" x14ac:dyDescent="0.35">
      <c r="B153" s="33" t="s">
        <v>156</v>
      </c>
      <c r="C153" s="17"/>
      <c r="D153" s="23"/>
      <c r="E153" s="17"/>
      <c r="F153" s="17"/>
      <c r="G153" s="17"/>
      <c r="H153" s="17"/>
    </row>
    <row r="154" spans="2:8" x14ac:dyDescent="0.35">
      <c r="B154" s="33" t="s">
        <v>143</v>
      </c>
      <c r="C154" s="17"/>
      <c r="D154" s="23"/>
      <c r="E154" s="17"/>
      <c r="F154" s="17"/>
      <c r="G154" s="17"/>
      <c r="H154" s="17"/>
    </row>
    <row r="156" spans="2:8" x14ac:dyDescent="0.35">
      <c r="B156" s="2" t="s">
        <v>116</v>
      </c>
    </row>
    <row r="157" spans="2:8" x14ac:dyDescent="0.35">
      <c r="B157" s="1" t="s">
        <v>123</v>
      </c>
    </row>
    <row r="158" spans="2:8" x14ac:dyDescent="0.35">
      <c r="B158" s="1" t="s">
        <v>117</v>
      </c>
    </row>
    <row r="159" spans="2:8" x14ac:dyDescent="0.35">
      <c r="B159" s="1" t="s">
        <v>126</v>
      </c>
    </row>
    <row r="160" spans="2:8" x14ac:dyDescent="0.35">
      <c r="B160" s="1" t="s">
        <v>157</v>
      </c>
    </row>
    <row r="161" spans="2:2" x14ac:dyDescent="0.35">
      <c r="B161" s="1" t="s">
        <v>129</v>
      </c>
    </row>
    <row r="162" spans="2:2" x14ac:dyDescent="0.35">
      <c r="B162" s="1" t="s">
        <v>118</v>
      </c>
    </row>
    <row r="163" spans="2:2" x14ac:dyDescent="0.35">
      <c r="B163" s="1" t="s">
        <v>119</v>
      </c>
    </row>
    <row r="164" spans="2:2" x14ac:dyDescent="0.35">
      <c r="B164" s="1" t="s">
        <v>121</v>
      </c>
    </row>
    <row r="165" spans="2:2" x14ac:dyDescent="0.35">
      <c r="B165" s="1" t="s">
        <v>120</v>
      </c>
    </row>
    <row r="166" spans="2:2" x14ac:dyDescent="0.35">
      <c r="B166" s="1" t="s">
        <v>122</v>
      </c>
    </row>
    <row r="167" spans="2:2" x14ac:dyDescent="0.35">
      <c r="B167" s="1" t="s">
        <v>158</v>
      </c>
    </row>
    <row r="168" spans="2:2" x14ac:dyDescent="0.35">
      <c r="B168" s="1" t="s">
        <v>124</v>
      </c>
    </row>
    <row r="169" spans="2:2" x14ac:dyDescent="0.35">
      <c r="B169" s="1" t="s">
        <v>125</v>
      </c>
    </row>
    <row r="170" spans="2:2" x14ac:dyDescent="0.35">
      <c r="B170" s="1" t="s">
        <v>159</v>
      </c>
    </row>
    <row r="171" spans="2:2" x14ac:dyDescent="0.35">
      <c r="B171" s="1" t="s">
        <v>128</v>
      </c>
    </row>
  </sheetData>
  <phoneticPr fontId="4" type="noConversion"/>
  <pageMargins left="0.7" right="0.7" top="0.75" bottom="0.75" header="0.3" footer="0.3"/>
  <ignoredErrors>
    <ignoredError sqref="C9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Mod_proyeccion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VERGARA</dc:creator>
  <cp:lastModifiedBy>José Vergara</cp:lastModifiedBy>
  <dcterms:created xsi:type="dcterms:W3CDTF">2015-06-05T18:19:34Z</dcterms:created>
  <dcterms:modified xsi:type="dcterms:W3CDTF">2025-05-04T17:52:09Z</dcterms:modified>
</cp:coreProperties>
</file>