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arco V\Desktop\Proyecto\"/>
    </mc:Choice>
  </mc:AlternateContent>
  <bookViews>
    <workbookView minimized="1" xWindow="0" yWindow="0" windowWidth="7470" windowHeight="2760" activeTab="1"/>
  </bookViews>
  <sheets>
    <sheet name="Procedimiento clase" sheetId="1" r:id="rId1"/>
    <sheet name="Procedimiento Romero" sheetId="2" r:id="rId2"/>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3" i="1" l="1"/>
  <c r="I9" i="1"/>
  <c r="B15" i="2" l="1"/>
  <c r="B13" i="1"/>
  <c r="F18" i="2"/>
  <c r="F19" i="2"/>
  <c r="F17" i="2"/>
  <c r="F46" i="2" s="1"/>
  <c r="F32" i="2"/>
  <c r="F12" i="2"/>
  <c r="F48" i="1"/>
  <c r="F46" i="1"/>
  <c r="F40" i="1"/>
  <c r="F70" i="2" l="1"/>
  <c r="F71" i="2" s="1"/>
  <c r="F39" i="1"/>
  <c r="F41" i="1" s="1"/>
  <c r="F10" i="1"/>
  <c r="F49" i="1" l="1"/>
  <c r="F16" i="1"/>
  <c r="F35" i="1" s="1"/>
  <c r="F37" i="1" l="1"/>
  <c r="F36" i="1"/>
  <c r="F17" i="1"/>
  <c r="S14" i="1"/>
  <c r="U13" i="1" s="1"/>
  <c r="J9" i="1" l="1"/>
  <c r="K9" i="1" s="1"/>
  <c r="I10" i="1" s="1"/>
  <c r="J10" i="1" s="1"/>
  <c r="K10" i="1" s="1"/>
  <c r="L10" i="1" s="1"/>
  <c r="F33" i="1"/>
  <c r="F38" i="1"/>
  <c r="F44" i="1" l="1"/>
  <c r="F47" i="1"/>
  <c r="F45" i="1"/>
  <c r="F31" i="2"/>
  <c r="F42" i="1"/>
  <c r="I11" i="1"/>
  <c r="J11" i="1" s="1"/>
  <c r="K11" i="1" s="1"/>
  <c r="I12" i="1" s="1"/>
  <c r="J12" i="1" s="1"/>
  <c r="K12" i="1" s="1"/>
  <c r="L9" i="1"/>
  <c r="F66" i="2" l="1"/>
  <c r="F72" i="2" s="1"/>
  <c r="F73" i="2" s="1"/>
  <c r="F40" i="2"/>
  <c r="F41" i="2"/>
  <c r="F42" i="2" s="1"/>
  <c r="F36" i="2"/>
  <c r="L11" i="1"/>
  <c r="L12" i="1"/>
  <c r="I13" i="1"/>
  <c r="J13" i="1" s="1"/>
  <c r="K13" i="1" s="1"/>
  <c r="F58" i="2" l="1"/>
  <c r="F47" i="2"/>
  <c r="F48" i="2" s="1"/>
  <c r="F52" i="2" s="1"/>
  <c r="F62" i="2"/>
  <c r="I14" i="1"/>
  <c r="J14" i="1" s="1"/>
  <c r="K14" i="1" s="1"/>
  <c r="L13" i="1"/>
  <c r="L14" i="1" l="1"/>
  <c r="I15" i="1"/>
  <c r="J15" i="1" l="1"/>
  <c r="K15" i="1" s="1"/>
  <c r="L15" i="1" s="1"/>
  <c r="F34" i="1"/>
</calcChain>
</file>

<file path=xl/sharedStrings.xml><?xml version="1.0" encoding="utf-8"?>
<sst xmlns="http://schemas.openxmlformats.org/spreadsheetml/2006/main" count="268" uniqueCount="154">
  <si>
    <t>Q</t>
  </si>
  <si>
    <t>Re</t>
  </si>
  <si>
    <t>v</t>
  </si>
  <si>
    <t>m</t>
  </si>
  <si>
    <t>m/d</t>
  </si>
  <si>
    <t>m/s</t>
  </si>
  <si>
    <t>cm/s</t>
  </si>
  <si>
    <t xml:space="preserve"> </t>
  </si>
  <si>
    <t>d</t>
  </si>
  <si>
    <t>cm</t>
  </si>
  <si>
    <t>seg</t>
  </si>
  <si>
    <t>s</t>
  </si>
  <si>
    <t>Viscosidad cinemática</t>
  </si>
  <si>
    <t>e</t>
  </si>
  <si>
    <t>l</t>
  </si>
  <si>
    <t>w</t>
  </si>
  <si>
    <t>a</t>
  </si>
  <si>
    <t>Velocidad de sedimentación crítica</t>
  </si>
  <si>
    <t>Largo de la placa</t>
  </si>
  <si>
    <t>Espesor de la placa</t>
  </si>
  <si>
    <t>Ancho de placa</t>
  </si>
  <si>
    <t xml:space="preserve">Ángulo de inclinación de la placa </t>
  </si>
  <si>
    <r>
      <t>m</t>
    </r>
    <r>
      <rPr>
        <vertAlign val="superscript"/>
        <sz val="11"/>
        <color theme="1"/>
        <rFont val="Calibri"/>
        <family val="2"/>
        <scheme val="minor"/>
      </rPr>
      <t>3</t>
    </r>
    <r>
      <rPr>
        <sz val="11"/>
        <color theme="1"/>
        <rFont val="Calibri"/>
        <family val="2"/>
        <scheme val="minor"/>
      </rPr>
      <t>/s</t>
    </r>
  </si>
  <si>
    <r>
      <t>m</t>
    </r>
    <r>
      <rPr>
        <vertAlign val="superscript"/>
        <sz val="11"/>
        <color theme="1"/>
        <rFont val="Calibri"/>
        <family val="2"/>
        <scheme val="minor"/>
      </rPr>
      <t>2</t>
    </r>
    <r>
      <rPr>
        <sz val="11"/>
        <color theme="1"/>
        <rFont val="Calibri"/>
        <family val="2"/>
        <scheme val="minor"/>
      </rPr>
      <t>/s</t>
    </r>
  </si>
  <si>
    <t>Espacio entre placas</t>
  </si>
  <si>
    <t>°</t>
  </si>
  <si>
    <t>θ</t>
  </si>
  <si>
    <t>Diferencia</t>
  </si>
  <si>
    <t>Tiempo de retención en cada canal</t>
  </si>
  <si>
    <t>N</t>
  </si>
  <si>
    <t>und</t>
  </si>
  <si>
    <t>Longitud ocupada por las placas</t>
  </si>
  <si>
    <r>
      <t>L</t>
    </r>
    <r>
      <rPr>
        <i/>
        <vertAlign val="subscript"/>
        <sz val="11"/>
        <color theme="1"/>
        <rFont val="Cambria"/>
        <family val="1"/>
      </rPr>
      <t>p</t>
    </r>
  </si>
  <si>
    <t>Altura de las placas</t>
  </si>
  <si>
    <t>Número de módulos</t>
  </si>
  <si>
    <t>Caudal por módulo</t>
  </si>
  <si>
    <t>Caudal de diseño (QMD)</t>
  </si>
  <si>
    <t>Referencias bibliográficas:</t>
  </si>
  <si>
    <t>1.</t>
  </si>
  <si>
    <t>Referencia 1</t>
  </si>
  <si>
    <t xml:space="preserve">2. </t>
  </si>
  <si>
    <t>Referencia 2, Referencia 3</t>
  </si>
  <si>
    <t>3.</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</si>
  <si>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191.</t>
    </r>
  </si>
  <si>
    <r>
      <t>Iteraciones para el calculo de V</t>
    </r>
    <r>
      <rPr>
        <b/>
        <vertAlign val="subscript"/>
        <sz val="11"/>
        <color theme="1"/>
        <rFont val="Calibri"/>
        <family val="2"/>
        <scheme val="minor"/>
      </rPr>
      <t>0</t>
    </r>
  </si>
  <si>
    <t>Velocidad promedio de flujo (iteración)</t>
  </si>
  <si>
    <t>Velocidad promedio de flujo correjida (iteración)</t>
  </si>
  <si>
    <t>Velocidad promedio de flujo correjida (despeje)</t>
  </si>
  <si>
    <t>Número de canales por módulo</t>
  </si>
  <si>
    <t>V_sc/S [senθ+(l/e-0,058 (V_0  .e)/v)cosθ]</t>
  </si>
  <si>
    <r>
      <t>h</t>
    </r>
    <r>
      <rPr>
        <i/>
        <vertAlign val="subscript"/>
        <sz val="11"/>
        <color theme="1"/>
        <rFont val="Cambria"/>
        <family val="1"/>
      </rPr>
      <t>p</t>
    </r>
  </si>
  <si>
    <t>DATOS DE ENTRADA:</t>
  </si>
  <si>
    <r>
      <t>h</t>
    </r>
    <r>
      <rPr>
        <i/>
        <vertAlign val="subscript"/>
        <sz val="11"/>
        <color theme="1"/>
        <rFont val="Cambria"/>
        <family val="1"/>
      </rPr>
      <t>a</t>
    </r>
  </si>
  <si>
    <t>DETERMINACIÓN DE LOS PARÁMETROS BÁSICOS DE DISEÑO:</t>
  </si>
  <si>
    <t>Distancia entre canaletas de recolección</t>
  </si>
  <si>
    <t>Referencia 4</t>
  </si>
  <si>
    <t>4.</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</si>
  <si>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206.</t>
    </r>
  </si>
  <si>
    <t>Nivel del agua sobre las placas</t>
  </si>
  <si>
    <t>Borde libre</t>
  </si>
  <si>
    <t>bl</t>
  </si>
  <si>
    <t>Referencia 5</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</si>
  <si>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192.</t>
    </r>
  </si>
  <si>
    <t>5.</t>
  </si>
  <si>
    <t>Distancia vertical orificios de distribución a placas</t>
  </si>
  <si>
    <t>Referencia 6</t>
  </si>
  <si>
    <t>6.</t>
  </si>
  <si>
    <r>
      <t>h</t>
    </r>
    <r>
      <rPr>
        <i/>
        <vertAlign val="subscript"/>
        <sz val="11"/>
        <color theme="1"/>
        <rFont val="Cambria"/>
        <family val="1"/>
      </rPr>
      <t>d</t>
    </r>
  </si>
  <si>
    <r>
      <t>h</t>
    </r>
    <r>
      <rPr>
        <i/>
        <vertAlign val="subscript"/>
        <sz val="11"/>
        <color theme="1"/>
        <rFont val="Cambria"/>
        <family val="1"/>
      </rPr>
      <t>s</t>
    </r>
  </si>
  <si>
    <t>Altura de sedimentación</t>
  </si>
  <si>
    <r>
      <t>w</t>
    </r>
    <r>
      <rPr>
        <i/>
        <vertAlign val="subscript"/>
        <sz val="11"/>
        <color theme="1"/>
        <rFont val="Cambria"/>
        <family val="1"/>
      </rPr>
      <t>d</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</si>
  <si>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207.</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</si>
  <si>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215.</t>
    </r>
  </si>
  <si>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210.</t>
    </r>
  </si>
  <si>
    <t>Ancho interno de canales de distribución</t>
  </si>
  <si>
    <r>
      <t>t</t>
    </r>
    <r>
      <rPr>
        <i/>
        <vertAlign val="subscript"/>
        <sz val="11"/>
        <color theme="1"/>
        <rFont val="Cambria"/>
        <family val="1"/>
      </rPr>
      <t>c</t>
    </r>
  </si>
  <si>
    <t>Tiempo de retención total en el tanque</t>
  </si>
  <si>
    <r>
      <t>t</t>
    </r>
    <r>
      <rPr>
        <i/>
        <vertAlign val="subscript"/>
        <sz val="11"/>
        <color theme="1"/>
        <rFont val="Cambria"/>
        <family val="1"/>
      </rPr>
      <t>t</t>
    </r>
  </si>
  <si>
    <t>Volumen de cada tanque de sedimentación</t>
  </si>
  <si>
    <r>
      <t>V</t>
    </r>
    <r>
      <rPr>
        <i/>
        <vertAlign val="subscript"/>
        <sz val="11"/>
        <color theme="1"/>
        <rFont val="Cambria"/>
        <family val="1"/>
      </rPr>
      <t>t</t>
    </r>
  </si>
  <si>
    <t>min</t>
  </si>
  <si>
    <r>
      <t>v</t>
    </r>
    <r>
      <rPr>
        <b/>
        <i/>
        <vertAlign val="subscript"/>
        <sz val="11"/>
        <color theme="1"/>
        <rFont val="Cambria"/>
        <family val="1"/>
      </rPr>
      <t>0</t>
    </r>
  </si>
  <si>
    <t>L_c=L-L´</t>
  </si>
  <si>
    <r>
      <t>m</t>
    </r>
    <r>
      <rPr>
        <vertAlign val="superscript"/>
        <sz val="11"/>
        <color theme="1"/>
        <rFont val="Calibri"/>
        <family val="2"/>
        <scheme val="minor"/>
      </rPr>
      <t>3</t>
    </r>
  </si>
  <si>
    <t>L : A</t>
  </si>
  <si>
    <t>Espesor de muros y placas de concreto</t>
  </si>
  <si>
    <r>
      <t>e</t>
    </r>
    <r>
      <rPr>
        <i/>
        <vertAlign val="subscript"/>
        <sz val="11"/>
        <color theme="1"/>
        <rFont val="Cambria"/>
        <family val="1"/>
      </rPr>
      <t>c</t>
    </r>
  </si>
  <si>
    <t>Pendiente tranversal de la tolva de lodos</t>
  </si>
  <si>
    <t>Referencia 7</t>
  </si>
  <si>
    <r>
      <t xml:space="preserve">Romero, J. A. (2006). </t>
    </r>
    <r>
      <rPr>
        <i/>
        <sz val="11"/>
        <color theme="1"/>
        <rFont val="Calibri"/>
        <family val="2"/>
        <scheme val="minor"/>
      </rPr>
      <t>Purificación del agua</t>
    </r>
    <r>
      <rPr>
        <sz val="11"/>
        <color theme="1"/>
        <rFont val="Calibri"/>
        <family val="2"/>
        <scheme val="minor"/>
      </rPr>
      <t>. (2da ed.). Editorial Escuela Colombiana de Ingeniería, p. 186.</t>
    </r>
  </si>
  <si>
    <t>7.</t>
  </si>
  <si>
    <t>Altura de la tolva de lodos</t>
  </si>
  <si>
    <r>
      <t>h</t>
    </r>
    <r>
      <rPr>
        <i/>
        <vertAlign val="subscript"/>
        <sz val="11"/>
        <color theme="1"/>
        <rFont val="Cambria"/>
        <family val="1"/>
      </rPr>
      <t>t</t>
    </r>
  </si>
  <si>
    <t>Longitud de la sección plana de la tolva de lodos</t>
  </si>
  <si>
    <t>Referencia 8</t>
  </si>
  <si>
    <r>
      <t xml:space="preserve">Lozano - Rivas, W. A. &amp; Lozano, G (2015). </t>
    </r>
    <r>
      <rPr>
        <i/>
        <sz val="11"/>
        <color theme="1"/>
        <rFont val="Calibri"/>
        <family val="2"/>
        <scheme val="minor"/>
      </rPr>
      <t>Potabilización del agua.Principios de diseño, control de procesos y laborator</t>
    </r>
    <r>
      <rPr>
        <sz val="11"/>
        <color theme="1"/>
        <rFont val="Calibri"/>
        <family val="2"/>
        <scheme val="minor"/>
      </rPr>
      <t>io, Universidad Piloto de Colombia, p. 216.</t>
    </r>
  </si>
  <si>
    <t xml:space="preserve">Relación longitud / ancho de cada tanque </t>
  </si>
  <si>
    <r>
      <t>p</t>
    </r>
    <r>
      <rPr>
        <i/>
        <vertAlign val="subscript"/>
        <sz val="11"/>
        <color theme="1"/>
        <rFont val="Cambria"/>
        <family val="1"/>
      </rPr>
      <t>t</t>
    </r>
  </si>
  <si>
    <t>α</t>
  </si>
  <si>
    <t>Altura total del sedimentador</t>
  </si>
  <si>
    <t>H</t>
  </si>
  <si>
    <t>Largo total del sedimentador</t>
  </si>
  <si>
    <t>L</t>
  </si>
  <si>
    <t>Ancho total del sedimentador</t>
  </si>
  <si>
    <t>A</t>
  </si>
  <si>
    <t>Carga superficial</t>
  </si>
  <si>
    <t>CS</t>
  </si>
  <si>
    <r>
      <t>m</t>
    </r>
    <r>
      <rPr>
        <vertAlign val="superscript"/>
        <sz val="11"/>
        <color theme="1"/>
        <rFont val="Calibri"/>
        <family val="2"/>
        <scheme val="minor"/>
      </rPr>
      <t>3</t>
    </r>
    <r>
      <rPr>
        <sz val="11"/>
        <color theme="1"/>
        <rFont val="Calibri"/>
        <family val="2"/>
        <scheme val="minor"/>
      </rPr>
      <t>/m</t>
    </r>
    <r>
      <rPr>
        <vertAlign val="superscript"/>
        <sz val="11"/>
        <color theme="1"/>
        <rFont val="Calibri"/>
        <family val="2"/>
        <scheme val="minor"/>
      </rPr>
      <t>2</t>
    </r>
    <r>
      <rPr>
        <sz val="11"/>
        <color theme="1"/>
        <rFont val="Calibri"/>
        <family val="2"/>
        <scheme val="minor"/>
      </rPr>
      <t>/dia</t>
    </r>
  </si>
  <si>
    <r>
      <t>Q</t>
    </r>
    <r>
      <rPr>
        <i/>
        <vertAlign val="subscript"/>
        <sz val="11"/>
        <color theme="1"/>
        <rFont val="Cambria"/>
        <family val="1"/>
      </rPr>
      <t>mod</t>
    </r>
  </si>
  <si>
    <t>8.</t>
  </si>
  <si>
    <t>Longitud de cada tanque</t>
  </si>
  <si>
    <t>Velocidad promedio del flujo</t>
  </si>
  <si>
    <t>Largo de placa</t>
  </si>
  <si>
    <t>Ancho de la placa</t>
  </si>
  <si>
    <r>
      <t>L</t>
    </r>
    <r>
      <rPr>
        <i/>
        <vertAlign val="subscript"/>
        <sz val="11"/>
        <color theme="1"/>
        <rFont val="Cambria"/>
        <family val="1"/>
      </rPr>
      <t>ep</t>
    </r>
  </si>
  <si>
    <t>Longitud efectiva ocupada por las placas</t>
  </si>
  <si>
    <t>Número de placas</t>
  </si>
  <si>
    <t>Longitud relativa del sedimentador</t>
  </si>
  <si>
    <t>Longitud relativa para la region de transición</t>
  </si>
  <si>
    <t>L´</t>
  </si>
  <si>
    <t>Longitud relativa del sedimentador corregida</t>
  </si>
  <si>
    <r>
      <t>L</t>
    </r>
    <r>
      <rPr>
        <i/>
        <vertAlign val="subscript"/>
        <sz val="11"/>
        <color theme="1"/>
        <rFont val="Cambria"/>
        <family val="1"/>
      </rPr>
      <t>c</t>
    </r>
  </si>
  <si>
    <t>Se calcula la carga superficial</t>
  </si>
  <si>
    <t>A partir del área transversal efectiva se calcula velocidad promedio del flujo. Para ello se tendrá en cuenta la longitud ocupada por las placas realmente efectiva, por lo cual se descontará la proyección horizontal de la primera placa. Se descontará también el volumen que ocupa cada placa.</t>
  </si>
  <si>
    <t xml:space="preserve">Velocidad de sedimentación crítica </t>
  </si>
  <si>
    <r>
      <rPr>
        <sz val="11"/>
        <color theme="1"/>
        <rFont val="Cambria"/>
        <family val="1"/>
      </rPr>
      <t>v</t>
    </r>
    <r>
      <rPr>
        <i/>
        <vertAlign val="subscript"/>
        <sz val="11"/>
        <color theme="1"/>
        <rFont val="Cambria"/>
        <family val="1"/>
      </rPr>
      <t>sc</t>
    </r>
  </si>
  <si>
    <t>Tipo de sedimentador de alta tasa</t>
  </si>
  <si>
    <t>Placas paralelas</t>
  </si>
  <si>
    <r>
      <t>S</t>
    </r>
    <r>
      <rPr>
        <i/>
        <vertAlign val="subscript"/>
        <sz val="11"/>
        <color theme="1"/>
        <rFont val="Cambria"/>
        <family val="1"/>
      </rPr>
      <t>c</t>
    </r>
  </si>
  <si>
    <r>
      <rPr>
        <sz val="11"/>
        <color theme="1"/>
        <rFont val="Cambria"/>
        <family val="1"/>
      </rPr>
      <t>v</t>
    </r>
    <r>
      <rPr>
        <vertAlign val="subscript"/>
        <sz val="11"/>
        <color theme="1"/>
        <rFont val="Cambria"/>
        <family val="1"/>
      </rPr>
      <t>0</t>
    </r>
  </si>
  <si>
    <t>Número de Reynolds</t>
  </si>
  <si>
    <t>OTROS DATOS PARA EL DIMENSIONAMIENTO:</t>
  </si>
  <si>
    <t>PROCEDIMIENTO:</t>
  </si>
  <si>
    <t>Se asume longitud y ancho para cada tanque. A fin de encontrar una comparación didáctica de los cálculos arrojados se usará el mismo largo del tanque calculado siguiendo el procedimiento dictado en clase.</t>
  </si>
  <si>
    <t>B</t>
  </si>
  <si>
    <t>CONCLUSIÓN:</t>
  </si>
  <si>
    <r>
      <t xml:space="preserve">Para iguales datos de entrada los parámetros básicos de diseño del sedimentador de alta tasa determinados son iguales siguiendo el método descrito por libro </t>
    </r>
    <r>
      <rPr>
        <i/>
        <sz val="11"/>
        <color theme="1"/>
        <rFont val="Calibri"/>
        <family val="2"/>
        <scheme val="minor"/>
      </rPr>
      <t>Purificación de agua</t>
    </r>
    <r>
      <rPr>
        <sz val="11"/>
        <color theme="1"/>
        <rFont val="Calibri"/>
        <family val="2"/>
        <scheme val="minor"/>
      </rPr>
      <t xml:space="preserve">, 2a Edición, de autor Romero Rojas, J.A. En este procedimiento en especifico no se requiere iteraciones para encontrar la velocidad, </t>
    </r>
    <r>
      <rPr>
        <sz val="11"/>
        <color theme="1"/>
        <rFont val="Cambria"/>
        <family val="1"/>
      </rPr>
      <t>v</t>
    </r>
    <r>
      <rPr>
        <vertAlign val="subscript"/>
        <sz val="11"/>
        <color theme="1"/>
        <rFont val="Cambria"/>
        <family val="1"/>
      </rPr>
      <t xml:space="preserve">0 </t>
    </r>
    <r>
      <rPr>
        <sz val="11"/>
        <color theme="1"/>
        <rFont val="Calibri"/>
        <family val="2"/>
        <scheme val="minor"/>
      </rPr>
      <t>, promedio del flujo. Si no fuese  este caso,  la comparación de resultados entre los dos métodos, el de Romero parte estimando una longitud para el tanque de sedimentación la cual habrá de ajustarse hasta encontrar valores ideales de parametros del diseño tales como la carga superificial, la velocidad crítica de sedimentación y número de Reynolds.</t>
    </r>
  </si>
  <si>
    <t>Utilizando la separación entre placas asignada, se calcula la longitud relativa de sedimentación:</t>
  </si>
  <si>
    <t>Se calcula la velocidad crítica de asentamiento o carga superficial de sedimentación de alta tasa según la ecuación de Yao:</t>
  </si>
  <si>
    <t>Se verifica ahora el número de Reynolds para el flujo laminar:</t>
  </si>
  <si>
    <t>Se calcula el tiempo de retención en los canales lamelares:</t>
  </si>
  <si>
    <t>Se calcula el número de placas despejando N de la longitud ocupada por las placas:</t>
  </si>
  <si>
    <r>
      <t xml:space="preserve">El valor de </t>
    </r>
    <r>
      <rPr>
        <sz val="11"/>
        <color theme="1"/>
        <rFont val="Cambria"/>
        <family val="1"/>
      </rPr>
      <t>v</t>
    </r>
    <r>
      <rPr>
        <vertAlign val="subscript"/>
        <sz val="11"/>
        <color theme="1"/>
        <rFont val="Cambria"/>
        <family val="1"/>
      </rPr>
      <t>sc</t>
    </r>
    <r>
      <rPr>
        <sz val="11"/>
        <color theme="1"/>
        <rFont val="Calibri"/>
        <family val="2"/>
        <scheme val="minor"/>
      </rPr>
      <t xml:space="preserve"> es comparable con la velocidad de sedimentación convencional de diseño la cual según Lozano - Rivas para floc de alumbre es de 12 - 23 m/d.</t>
    </r>
  </si>
  <si>
    <t>Se calcula el tiempo de retención total en el tanque. En esta caso también se descontará el volumen ocupado por cada lámina:</t>
  </si>
  <si>
    <t>EJERCICIO DE SEDIMENTADORES DE ALTA TASA</t>
  </si>
  <si>
    <t>UNIVERSIDAD MANUEL BELTRÁN</t>
  </si>
  <si>
    <t>ESPECIALIZACIÓN EN AGUAS Y SANEAMIENTO AMBIENTAL</t>
  </si>
  <si>
    <t>DISEÑOS II DE PLANTAS DE POTABILIZACIÓN (0EAS0201-101_A1)</t>
  </si>
  <si>
    <t>INTEGRANTES DEL GRUPO 01:</t>
  </si>
  <si>
    <t>Luis Feiver Fonseca</t>
  </si>
  <si>
    <t>Hernando Ariel Puerto Cárdenas</t>
  </si>
  <si>
    <t>PROCEDIMIENTO SEGÚN ROMERO ROJAS, J. A. EN EL LIBRO "PURIFICACIÓN DEL AGUA", 2DA EDICIÓN</t>
  </si>
  <si>
    <t>FECHA DE ENTREGA:</t>
  </si>
  <si>
    <t>Julio de 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</si>
</sst>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00"/>
    <numFmt numFmtId="165" formatCode="0.000000000"/>
    <numFmt numFmtId="166" formatCode="0.00000000"/>
    <numFmt numFmtId="167" formatCode="0.00000"/>
    <numFmt numFmtId="168" formatCode="0.000000"/>
  </numFmts>
  <fonts count="15" x14ac:knownFonts="1">
    <font>
      <sz val="11"/>
      <color theme="1"/>
      <name val="Calibri"/>
      <family val="2"/>
      <scheme val="minor"/>
    </font>
    <font>
      <b/>
      <sz val="11"/>
      <color theme="1"/>
      <name val="Calibri"/>
      <family val="2"/>
      <scheme val="minor"/>
    </font>
    <font>
      <vertAlign val="superscript"/>
      <sz val="11"/>
      <color theme="1"/>
      <name val="Calibri"/>
      <family val="2"/>
      <scheme val="minor"/>
    </font>
    <font>
      <i/>
      <sz val="11"/>
      <color theme="1"/>
      <name val="Calibri"/>
      <family val="2"/>
      <scheme val="minor"/>
    </font>
    <font>
      <b/>
      <vertAlign val="subscript"/>
      <sz val="11"/>
      <color theme="1"/>
      <name val="Calibri"/>
      <family val="2"/>
      <scheme val="minor"/>
    </font>
    <font>
      <i/>
      <sz val="11"/>
      <color theme="1"/>
      <name val="Cambria"/>
      <family val="1"/>
    </font>
    <font>
      <i/>
      <vertAlign val="subscript"/>
      <sz val="11"/>
      <color theme="1"/>
      <name val="Cambria"/>
      <family val="1"/>
    </font>
    <font>
      <sz val="11"/>
      <color theme="1"/>
      <name val="Cambria Math"/>
      <family val="1"/>
    </font>
    <font>
      <sz val="11"/>
      <color theme="1"/>
      <name val="Cambria"/>
      <family val="1"/>
    </font>
    <font>
      <b/>
      <i/>
      <sz val="11"/>
      <color theme="1"/>
      <name val="Cambria"/>
      <family val="1"/>
    </font>
    <font>
      <b/>
      <i/>
      <vertAlign val="subscript"/>
      <sz val="11"/>
      <color theme="1"/>
      <name val="Cambria"/>
      <family val="1"/>
    </font>
    <font>
      <vertAlign val="subscript"/>
      <sz val="11"/>
      <color theme="1"/>
      <name val="Cambria"/>
      <family val="1"/>
    </font>
    <font>
      <sz val="11"/>
      <color rgb="FFFF0000"/>
      <name val="Calibri"/>
      <family val="2"/>
      <scheme val="minor"/>
    </font>
    <font>
      <sz val="11"/>
      <name val="Calibri"/>
      <family val="2"/>
      <scheme val="minor"/>
    </font>
    <font>
      <u/>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
      <patternFill patternType="solid">
        <fgColor theme="4"/>
        <bgColor indexed="64"/>
      </patternFill>
    </fill>
    <fill>
      <patternFill patternType="solid">
        <fgColor theme="5"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4">
    <xf numFmtId="0" fontId="0" fillId="0" borderId="0" xfId="0"/>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0" xfId="0" applyFont="1" applyFill="1" applyBorder="1" applyAlignment="1">
      <alignment horizontal="center" vertical="center"/>
    </xf>
    <xf numFmtId="0" fontId="0" fillId="2" borderId="0" xfId="0" applyFont="1" applyFill="1" applyBorder="1" applyAlignment="1">
      <alignment horizontal="right" vertical="center"/>
    </xf>
    <xf numFmtId="9" fontId="5" fillId="2" borderId="1"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0" fillId="2" borderId="1" xfId="0" applyFont="1" applyFill="1" applyBorder="1" applyAlignment="1">
      <alignment horizontal="left" vertical="center"/>
    </xf>
    <xf numFmtId="9" fontId="8" fillId="2" borderId="0" xfId="0" applyNumberFormat="1" applyFont="1" applyFill="1" applyBorder="1" applyAlignment="1">
      <alignment horizontal="center" vertical="center"/>
    </xf>
    <xf numFmtId="0" fontId="0" fillId="2" borderId="0" xfId="0" applyFill="1" applyAlignment="1">
      <alignment vertical="center"/>
    </xf>
    <xf numFmtId="0" fontId="0" fillId="2" borderId="1" xfId="0" applyFill="1" applyBorder="1" applyAlignment="1">
      <alignment vertical="center"/>
    </xf>
    <xf numFmtId="0" fontId="9" fillId="2" borderId="1" xfId="0" applyFont="1" applyFill="1" applyBorder="1" applyAlignment="1">
      <alignment horizontal="center" vertical="center"/>
    </xf>
    <xf numFmtId="0" fontId="1" fillId="2" borderId="1" xfId="0" applyFont="1" applyFill="1" applyBorder="1" applyAlignment="1">
      <alignment horizontal="center" vertical="center"/>
    </xf>
    <xf numFmtId="166" fontId="0" fillId="2" borderId="1" xfId="0" applyNumberFormat="1" applyFill="1" applyBorder="1" applyAlignment="1">
      <alignment vertical="center"/>
    </xf>
    <xf numFmtId="165" fontId="0" fillId="2" borderId="1" xfId="0" applyNumberFormat="1" applyFill="1" applyBorder="1" applyAlignment="1">
      <alignment vertical="center"/>
    </xf>
    <xf numFmtId="167" fontId="0" fillId="2" borderId="1" xfId="0" applyNumberFormat="1" applyFont="1" applyFill="1" applyBorder="1" applyAlignment="1">
      <alignment horizontal="right" vertical="center"/>
    </xf>
    <xf numFmtId="164" fontId="0" fillId="2" borderId="1" xfId="0" applyNumberFormat="1" applyFont="1" applyFill="1" applyBorder="1" applyAlignment="1">
      <alignment horizontal="right" vertical="center"/>
    </xf>
    <xf numFmtId="0" fontId="0" fillId="2" borderId="1" xfId="0" applyFill="1" applyBorder="1" applyAlignment="1">
      <alignment vertical="center" wrapText="1"/>
    </xf>
    <xf numFmtId="166" fontId="0" fillId="2" borderId="0" xfId="0" applyNumberFormat="1" applyFill="1" applyBorder="1" applyAlignment="1">
      <alignment vertical="center"/>
    </xf>
    <xf numFmtId="0" fontId="0" fillId="2" borderId="0" xfId="0" applyFill="1" applyBorder="1" applyAlignment="1">
      <alignment vertical="center"/>
    </xf>
    <xf numFmtId="165" fontId="0" fillId="2" borderId="0" xfId="0" applyNumberFormat="1" applyFill="1" applyBorder="1" applyAlignment="1">
      <alignment vertical="center"/>
    </xf>
    <xf numFmtId="0" fontId="5" fillId="2" borderId="3" xfId="0" applyFont="1" applyFill="1" applyBorder="1" applyAlignment="1">
      <alignment horizontal="center" vertical="center"/>
    </xf>
    <xf numFmtId="0" fontId="0" fillId="2" borderId="3" xfId="0" applyFont="1" applyFill="1" applyBorder="1" applyAlignment="1">
      <alignment horizontal="center" vertical="center"/>
    </xf>
    <xf numFmtId="2" fontId="0" fillId="2" borderId="1" xfId="0" applyNumberFormat="1" applyFont="1" applyFill="1" applyBorder="1" applyAlignment="1">
      <alignment horizontal="right" vertical="center"/>
    </xf>
    <xf numFmtId="0" fontId="5" fillId="2" borderId="4" xfId="0" applyFont="1" applyFill="1" applyBorder="1" applyAlignment="1">
      <alignment horizontal="center" vertical="center"/>
    </xf>
    <xf numFmtId="1" fontId="0" fillId="2" borderId="1" xfId="0" applyNumberFormat="1" applyFont="1" applyFill="1" applyBorder="1" applyAlignment="1">
      <alignment horizontal="right" vertical="center"/>
    </xf>
    <xf numFmtId="0" fontId="1" fillId="2" borderId="5" xfId="0" applyFont="1" applyFill="1" applyBorder="1" applyAlignment="1">
      <alignment vertical="center"/>
    </xf>
    <xf numFmtId="167" fontId="0" fillId="2" borderId="1" xfId="0" applyNumberFormat="1" applyFill="1" applyBorder="1" applyAlignment="1">
      <alignment horizontal="right" vertical="center"/>
    </xf>
    <xf numFmtId="0" fontId="7" fillId="2" borderId="0" xfId="0" applyFont="1" applyFill="1"/>
    <xf numFmtId="0" fontId="0" fillId="2" borderId="1" xfId="0" applyFill="1" applyBorder="1" applyAlignment="1">
      <alignment horizontal="center" vertical="center"/>
    </xf>
    <xf numFmtId="2" fontId="0" fillId="2" borderId="1" xfId="0" applyNumberFormat="1" applyFill="1" applyBorder="1" applyAlignment="1">
      <alignment vertical="center"/>
    </xf>
    <xf numFmtId="1" fontId="0" fillId="2" borderId="1" xfId="0" applyNumberFormat="1" applyFill="1" applyBorder="1" applyAlignment="1">
      <alignment horizontal="right" vertical="center"/>
    </xf>
    <xf numFmtId="2" fontId="0" fillId="2" borderId="1" xfId="0" applyNumberFormat="1" applyFill="1" applyBorder="1" applyAlignment="1">
      <alignment horizontal="right" vertical="center"/>
    </xf>
    <xf numFmtId="0" fontId="0" fillId="2" borderId="0" xfId="0" applyFill="1" applyAlignment="1">
      <alignment vertical="top"/>
    </xf>
    <xf numFmtId="0" fontId="0" fillId="3" borderId="1" xfId="0" applyFont="1" applyFill="1" applyBorder="1" applyAlignment="1">
      <alignment horizontal="right" vertical="center"/>
    </xf>
    <xf numFmtId="0" fontId="0" fillId="3" borderId="3" xfId="0" applyFont="1" applyFill="1" applyBorder="1" applyAlignment="1">
      <alignment horizontal="right" vertical="center"/>
    </xf>
    <xf numFmtId="0" fontId="0" fillId="2" borderId="0" xfId="0" applyFont="1" applyFill="1" applyBorder="1" applyAlignment="1">
      <alignment horizontal="left" vertical="center"/>
    </xf>
    <xf numFmtId="0" fontId="5" fillId="2" borderId="0" xfId="0" applyFont="1" applyFill="1" applyBorder="1" applyAlignment="1">
      <alignment horizontal="center" vertical="center"/>
    </xf>
    <xf numFmtId="0" fontId="0" fillId="2" borderId="1" xfId="0" applyFont="1" applyFill="1" applyBorder="1" applyAlignment="1">
      <alignment vertical="center"/>
    </xf>
    <xf numFmtId="2" fontId="0" fillId="2" borderId="0" xfId="0" applyNumberFormat="1" applyFont="1" applyFill="1" applyBorder="1" applyAlignment="1">
      <alignment horizontal="right" vertical="center"/>
    </xf>
    <xf numFmtId="0" fontId="0" fillId="2" borderId="1" xfId="0" applyFill="1" applyBorder="1" applyAlignment="1">
      <alignment horizontal="right" vertical="center"/>
    </xf>
    <xf numFmtId="0" fontId="8" fillId="2" borderId="4" xfId="0" applyFont="1" applyFill="1" applyBorder="1" applyAlignment="1">
      <alignment horizontal="center" vertical="center"/>
    </xf>
    <xf numFmtId="9" fontId="5" fillId="2" borderId="0" xfId="0" applyNumberFormat="1" applyFont="1" applyFill="1" applyBorder="1" applyAlignment="1">
      <alignment horizontal="center" vertical="center"/>
    </xf>
    <xf numFmtId="0" fontId="1" fillId="2" borderId="0" xfId="0" applyFont="1" applyFill="1" applyBorder="1" applyAlignment="1">
      <alignment horizontal="left" vertical="center"/>
    </xf>
    <xf numFmtId="0" fontId="1" fillId="2" borderId="0" xfId="0" applyFont="1" applyFill="1" applyAlignment="1">
      <alignment vertical="center"/>
    </xf>
    <xf numFmtId="2" fontId="0" fillId="2" borderId="1" xfId="0" applyNumberFormat="1" applyFill="1" applyBorder="1" applyAlignment="1">
      <alignment horizontal="center" vertical="center"/>
    </xf>
    <xf numFmtId="0" fontId="3" fillId="2" borderId="1" xfId="0" applyFont="1" applyFill="1" applyBorder="1" applyAlignment="1">
      <alignment horizontal="center" vertical="center"/>
    </xf>
    <xf numFmtId="168" fontId="0" fillId="2" borderId="1" xfId="0" applyNumberFormat="1" applyFill="1" applyBorder="1" applyAlignment="1">
      <alignment vertical="center"/>
    </xf>
    <xf numFmtId="0" fontId="8" fillId="2" borderId="1" xfId="0" applyFont="1" applyFill="1" applyBorder="1" applyAlignment="1">
      <alignment horizontal="center" vertical="center"/>
    </xf>
    <xf numFmtId="0" fontId="0" fillId="2" borderId="0" xfId="0" applyFill="1" applyAlignment="1">
      <alignment vertical="justify"/>
    </xf>
    <xf numFmtId="0" fontId="0" fillId="2" borderId="0" xfId="0" applyFont="1" applyFill="1" applyAlignment="1">
      <alignment vertical="center"/>
    </xf>
    <xf numFmtId="167" fontId="12" fillId="2" borderId="1" xfId="0" applyNumberFormat="1" applyFont="1" applyFill="1" applyBorder="1" applyAlignment="1">
      <alignment horizontal="right" vertical="center"/>
    </xf>
    <xf numFmtId="2" fontId="12" fillId="2" borderId="1" xfId="0" applyNumberFormat="1" applyFont="1" applyFill="1" applyBorder="1" applyAlignment="1">
      <alignment vertical="center"/>
    </xf>
    <xf numFmtId="0" fontId="12" fillId="2" borderId="1" xfId="0" applyFont="1" applyFill="1" applyBorder="1" applyAlignment="1">
      <alignment vertical="center"/>
    </xf>
    <xf numFmtId="167" fontId="13" fillId="2" borderId="1" xfId="0" applyNumberFormat="1" applyFont="1" applyFill="1" applyBorder="1" applyAlignment="1">
      <alignment horizontal="right" vertical="center"/>
    </xf>
    <xf numFmtId="0" fontId="5" fillId="4" borderId="1" xfId="0" applyFont="1" applyFill="1" applyBorder="1" applyAlignment="1">
      <alignment horizontal="center" vertical="center"/>
    </xf>
    <xf numFmtId="0" fontId="0" fillId="4" borderId="1" xfId="0" applyFont="1" applyFill="1" applyBorder="1" applyAlignment="1">
      <alignment horizontal="center" vertical="center"/>
    </xf>
    <xf numFmtId="166" fontId="0" fillId="4" borderId="1" xfId="0" applyNumberFormat="1" applyFont="1" applyFill="1" applyBorder="1" applyAlignment="1">
      <alignment horizontal="right" vertical="center"/>
    </xf>
    <xf numFmtId="0" fontId="0" fillId="2" borderId="6"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ill="1" applyAlignment="1">
      <alignment horizontal="left" vertical="center"/>
    </xf>
    <xf numFmtId="0" fontId="0" fillId="2" borderId="0" xfId="0" applyFill="1" applyAlignment="1">
      <alignment horizontal="center" vertical="center"/>
    </xf>
    <xf numFmtId="0" fontId="0" fillId="2" borderId="1" xfId="0" applyFill="1" applyBorder="1" applyAlignment="1">
      <alignment horizontal="left" vertical="center"/>
    </xf>
    <xf numFmtId="0" fontId="0" fillId="2" borderId="1" xfId="0" applyFont="1" applyFill="1" applyBorder="1" applyAlignment="1">
      <alignment horizontal="left" vertical="center"/>
    </xf>
    <xf numFmtId="0" fontId="0" fillId="2" borderId="0" xfId="0" applyFill="1" applyAlignment="1">
      <alignment horizontal="justify" vertical="center" wrapText="1"/>
    </xf>
    <xf numFmtId="0" fontId="0" fillId="2" borderId="6" xfId="0" applyFill="1" applyBorder="1" applyAlignment="1">
      <alignment horizontal="left" vertical="center"/>
    </xf>
    <xf numFmtId="0" fontId="0" fillId="2" borderId="4" xfId="0" applyFill="1" applyBorder="1" applyAlignment="1">
      <alignment horizontal="left" vertical="center"/>
    </xf>
    <xf numFmtId="0" fontId="1" fillId="2" borderId="0" xfId="0" applyFont="1" applyFill="1" applyAlignment="1">
      <alignment horizontal="left" vertical="center"/>
    </xf>
    <xf numFmtId="0" fontId="0" fillId="4" borderId="1" xfId="0" applyFont="1" applyFill="1" applyBorder="1" applyAlignment="1">
      <alignment horizontal="left" vertical="center"/>
    </xf>
    <xf numFmtId="0" fontId="1" fillId="2" borderId="5" xfId="0" applyFont="1" applyFill="1" applyBorder="1" applyAlignment="1">
      <alignment horizontal="center" vertical="center"/>
    </xf>
    <xf numFmtId="0" fontId="1" fillId="2" borderId="5" xfId="0" applyFont="1" applyFill="1" applyBorder="1" applyAlignment="1">
      <alignment horizontal="left" vertical="center"/>
    </xf>
    <xf numFmtId="0" fontId="1" fillId="2" borderId="0" xfId="0" applyFont="1" applyFill="1" applyAlignment="1">
      <alignment horizontal="center" vertical="center"/>
    </xf>
    <xf numFmtId="0" fontId="0" fillId="2" borderId="0" xfId="0" applyFill="1" applyAlignment="1">
      <alignment horizontal="justify" vertical="justify"/>
    </xf>
    <xf numFmtId="0" fontId="0" fillId="4" borderId="1" xfId="0" applyFont="1" applyFill="1" applyBorder="1" applyAlignment="1">
      <alignment horizontal="right" vertical="center"/>
    </xf>
    <xf numFmtId="0" fontId="0" fillId="5" borderId="6" xfId="0" applyFont="1" applyFill="1" applyBorder="1" applyAlignment="1">
      <alignment horizontal="left" vertical="center"/>
    </xf>
    <xf numFmtId="0" fontId="0" fillId="5" borderId="4" xfId="0" applyFont="1" applyFill="1" applyBorder="1" applyAlignment="1">
      <alignment horizontal="left" vertical="center"/>
    </xf>
    <xf numFmtId="0" fontId="0" fillId="5" borderId="6" xfId="0" applyFont="1" applyFill="1" applyBorder="1" applyAlignment="1">
      <alignment vertical="center"/>
    </xf>
    <xf numFmtId="0" fontId="0" fillId="5" borderId="4" xfId="0" applyFont="1" applyFill="1" applyBorder="1" applyAlignment="1">
      <alignment vertical="center"/>
    </xf>
    <xf numFmtId="0" fontId="0" fillId="6" borderId="6" xfId="0" applyFont="1" applyFill="1" applyBorder="1" applyAlignment="1">
      <alignment horizontal="left" vertical="center"/>
    </xf>
    <xf numFmtId="0" fontId="0" fillId="6" borderId="4" xfId="0" applyFont="1" applyFill="1" applyBorder="1" applyAlignment="1">
      <alignment horizontal="left" vertical="center"/>
    </xf>
    <xf numFmtId="2" fontId="14" fillId="2" borderId="1" xfId="0" applyNumberFormat="1"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12</xdr:col>
      <xdr:colOff>257175</xdr:colOff>
      <xdr:row>36</xdr:row>
      <xdr:rowOff>9525</xdr:rowOff>
    </xdr:from>
    <xdr:ext cx="714376" cy="315792"/>
    <mc:AlternateContent xmlns:mc="http://schemas.openxmlformats.org/markup-compatibility/2006" xmlns:a14="http://schemas.microsoft.com/office/drawing/2010/main">
      <mc:Choice Requires="a14">
        <xdr:sp macro="" textlink="">
          <xdr:nvSpPr>
            <xdr:cNvPr id="3" name="CuadroTexto 2"/>
            <xdr:cNvSpPr txBox="1"/>
          </xdr:nvSpPr>
          <xdr:spPr>
            <a:xfrm>
              <a:off x="9391650" y="4029075"/>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𝑅𝑒</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oMath>
                </m:oMathPara>
              </a14:m>
              <a:endParaRPr lang="es-CO" sz="1100"/>
            </a:p>
          </xdr:txBody>
        </xdr:sp>
      </mc:Choice>
      <mc:Fallback xmlns="">
        <xdr:sp macro="" textlink="">
          <xdr:nvSpPr>
            <xdr:cNvPr id="3" name="CuadroTexto 2"/>
            <xdr:cNvSpPr txBox="1"/>
          </xdr:nvSpPr>
          <xdr:spPr>
            <a:xfrm>
              <a:off x="9391650" y="4029075"/>
              <a:ext cx="714376"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MX" sz="1100" b="0" i="0">
                  <a:latin typeface="Cambria Math" panose="02040503050406030204" pitchFamily="18" charset="0"/>
                </a:rPr>
                <a:t>𝑅𝑒</a:t>
              </a:r>
              <a:r>
                <a:rPr lang="es-MX" sz="1100" b="0" i="0">
                  <a:latin typeface="Cambria Math" panose="02040503050406030204" pitchFamily="18" charset="0"/>
                  <a:ea typeface="Cambria Math" panose="02040503050406030204" pitchFamily="18" charset="0"/>
                </a:rPr>
                <a:t>=(𝑉_0  .𝑒)/𝑣</a:t>
              </a:r>
              <a:endParaRPr lang="es-CO" sz="1100"/>
            </a:p>
          </xdr:txBody>
        </xdr:sp>
      </mc:Fallback>
    </mc:AlternateContent>
    <xdr:clientData/>
  </xdr:oneCellAnchor>
  <xdr:oneCellAnchor>
    <xdr:from>
      <xdr:col>6</xdr:col>
      <xdr:colOff>1171575</xdr:colOff>
      <xdr:row>36</xdr:row>
      <xdr:rowOff>38100</xdr:rowOff>
    </xdr:from>
    <xdr:ext cx="65" cy="172227"/>
    <xdr:sp macro="" textlink="">
      <xdr:nvSpPr>
        <xdr:cNvPr id="4" name="CuadroTexto 3"/>
        <xdr:cNvSpPr txBox="1"/>
      </xdr:nvSpPr>
      <xdr:spPr>
        <a:xfrm>
          <a:off x="5991225" y="4048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95250</xdr:colOff>
      <xdr:row>35</xdr:row>
      <xdr:rowOff>77753</xdr:rowOff>
    </xdr:from>
    <xdr:ext cx="590550" cy="350096"/>
    <mc:AlternateContent xmlns:mc="http://schemas.openxmlformats.org/markup-compatibility/2006" xmlns:a14="http://schemas.microsoft.com/office/drawing/2010/main">
      <mc:Choice Requires="a14">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5" name="CuadroTexto 4"/>
            <xdr:cNvSpPr txBox="1"/>
          </xdr:nvSpPr>
          <xdr:spPr>
            <a:xfrm>
              <a:off x="5867400" y="7288178"/>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161925</xdr:colOff>
      <xdr:row>36</xdr:row>
      <xdr:rowOff>47625</xdr:rowOff>
    </xdr:from>
    <xdr:ext cx="771525" cy="350096"/>
    <mc:AlternateContent xmlns:mc="http://schemas.openxmlformats.org/markup-compatibility/2006" xmlns:a14="http://schemas.microsoft.com/office/drawing/2010/main">
      <mc:Choice Requires="a14">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8" name="CuadroTexto 7"/>
            <xdr:cNvSpPr txBox="1"/>
          </xdr:nvSpPr>
          <xdr:spPr>
            <a:xfrm>
              <a:off x="5884863" y="8437563"/>
              <a:ext cx="771525"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=𝑄_𝑚𝑜𝑑/〖𝑎 .𝑒 .v〗_0 </a:t>
              </a:r>
              <a:endParaRPr lang="es-CO" sz="1100"/>
            </a:p>
          </xdr:txBody>
        </xdr:sp>
      </mc:Fallback>
    </mc:AlternateContent>
    <xdr:clientData/>
  </xdr:oneCellAnchor>
  <xdr:oneCellAnchor>
    <xdr:from>
      <xdr:col>6</xdr:col>
      <xdr:colOff>152400</xdr:colOff>
      <xdr:row>37</xdr:row>
      <xdr:rowOff>66675</xdr:rowOff>
    </xdr:from>
    <xdr:ext cx="2114550" cy="376706"/>
    <mc:AlternateContent xmlns:mc="http://schemas.openxmlformats.org/markup-compatibility/2006" xmlns:a14="http://schemas.microsoft.com/office/drawing/2010/main">
      <mc:Choice Requires="a14">
        <xdr:sp macro="" textlink="">
          <xdr:nvSpPr>
            <xdr:cNvPr id="9" name="CuadroTexto 8"/>
            <xdr:cNvSpPr txBox="1"/>
          </xdr:nvSpPr>
          <xdr:spPr>
            <a:xfrm>
              <a:off x="6367463" y="8996363"/>
              <a:ext cx="2114550" cy="376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func>
                      <m:funcPr>
                        <m:ctrlPr>
                          <a:rPr lang="es-MX" sz="1100" b="0" i="1">
                            <a:latin typeface="Cambria Math" panose="02040503050406030204" pitchFamily="18" charset="0"/>
                            <a:ea typeface="Cambria Math" panose="02040503050406030204" pitchFamily="18" charset="0"/>
                          </a:rPr>
                        </m:ctrlPr>
                      </m:funcPr>
                      <m:fName>
                        <m:r>
                          <a:rPr lang="es-MX" sz="1100" b="0" i="0">
                            <a:latin typeface="Cambria Math" panose="02040503050406030204" pitchFamily="18" charset="0"/>
                            <a:ea typeface="Cambria Math" panose="02040503050406030204" pitchFamily="18" charset="0"/>
                          </a:rPr>
                          <m:t>.</m:t>
                        </m:r>
                        <m:r>
                          <m:rPr>
                            <m:sty m:val="p"/>
                          </m:rPr>
                          <a:rPr lang="es-MX" sz="1100" b="0" i="0">
                            <a:latin typeface="Cambria Math" panose="02040503050406030204" pitchFamily="18" charset="0"/>
                            <a:ea typeface="Cambria Math" panose="02040503050406030204" pitchFamily="18" charset="0"/>
                          </a:rPr>
                          <m:t>cos</m:t>
                        </m:r>
                      </m:fName>
                      <m:e>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+1</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s</m:t>
                                    </m:r>
                                    <m:r>
                                      <a:rPr lang="es-MX" sz="1100" b="0" i="1">
                                        <a:latin typeface="Cambria Math" panose="02040503050406030204" pitchFamily="18" charset="0"/>
                                        <a:ea typeface="Cambria Math" panose="02040503050406030204" pitchFamily="18" charset="0"/>
                                      </a:rPr>
                                      <m:t>𝑒𝑛</m:t>
                                    </m:r>
                                  </m:fName>
                                  <m:e>
                                    <m:r>
                                      <a:rPr lang="es-MX" sz="1100" b="0" i="1">
                                        <a:latin typeface="Cambria Math" panose="02040503050406030204" pitchFamily="18" charset="0"/>
                                        <a:ea typeface="Cambria Math" panose="02040503050406030204" pitchFamily="18" charset="0"/>
                                      </a:rPr>
                                      <m:t>𝜃</m:t>
                                    </m:r>
                                  </m:e>
                                </m:func>
                              </m:den>
                            </m:f>
                          </m:e>
                        </m:d>
                      </m:e>
                    </m:func>
                  </m:oMath>
                </m:oMathPara>
              </a14:m>
              <a:endParaRPr lang="es-CO" sz="1100"/>
            </a:p>
          </xdr:txBody>
        </xdr:sp>
      </mc:Choice>
      <mc:Fallback xmlns="">
        <xdr:sp macro="" textlink="">
          <xdr:nvSpPr>
            <xdr:cNvPr id="9" name="CuadroTexto 8"/>
            <xdr:cNvSpPr txBox="1"/>
          </xdr:nvSpPr>
          <xdr:spPr>
            <a:xfrm>
              <a:off x="6367463" y="8996363"/>
              <a:ext cx="2114550" cy="376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〖.cos〗⁡〖𝜃+[(𝑁.𝑒+(𝑁+1).𝑤)/s𝑒𝑛⁡𝜃 ]〗</a:t>
              </a:r>
              <a:endParaRPr lang="es-CO" sz="1100"/>
            </a:p>
          </xdr:txBody>
        </xdr:sp>
      </mc:Fallback>
    </mc:AlternateContent>
    <xdr:clientData/>
  </xdr:oneCellAnchor>
  <xdr:oneCellAnchor>
    <xdr:from>
      <xdr:col>6</xdr:col>
      <xdr:colOff>28575</xdr:colOff>
      <xdr:row>32</xdr:row>
      <xdr:rowOff>76200</xdr:rowOff>
    </xdr:from>
    <xdr:ext cx="3086100" cy="380361"/>
    <mc:AlternateContent xmlns:mc="http://schemas.openxmlformats.org/markup-compatibility/2006" xmlns:a14="http://schemas.microsoft.com/office/drawing/2010/main">
      <mc:Choice Requires="a14">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𝐿𝑐𝑜𝑠</m:t>
                        </m:r>
                        <m:r>
                          <a:rPr lang="es-MX" sz="1100" b="0" i="1">
                            <a:solidFill>
                              <a:schemeClr val="tx1"/>
                            </a:solidFill>
                            <a:effectLst/>
                            <a:latin typeface="Cambria Math" panose="02040503050406030204" pitchFamily="18" charset="0"/>
                            <a:ea typeface="+mn-ea"/>
                            <a:cs typeface="+mn-cs"/>
                          </a:rPr>
                          <m:t>𝜃</m:t>
                        </m:r>
                      </m:e>
                    </m:d>
                    <m:r>
                      <a:rPr lang="es-CO" sz="1100" b="0" i="0">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r>
                          <a:rPr lang="es-MX" sz="1100" b="0" i="1">
                            <a:solidFill>
                              <a:schemeClr val="tx1"/>
                            </a:solidFill>
                            <a:effectLst/>
                            <a:latin typeface="Cambria Math" panose="02040503050406030204" pitchFamily="18" charset="0"/>
                            <a:ea typeface="+mn-ea"/>
                            <a:cs typeface="+mn-cs"/>
                          </a:rPr>
                          <m:t>𝑆</m:t>
                        </m:r>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oMath>
                </m:oMathPara>
              </a14:m>
              <a:endParaRPr lang="es-CO" sz="1100"/>
            </a:p>
          </xdr:txBody>
        </xdr:sp>
      </mc:Choice>
      <mc:Fallback xmlns="">
        <xdr:sp macro="" textlink="">
          <xdr:nvSpPr>
            <xdr:cNvPr id="11" name="CuadroTexto 10"/>
            <xdr:cNvSpPr txBox="1"/>
          </xdr:nvSpPr>
          <xdr:spPr>
            <a:xfrm>
              <a:off x="5800725" y="4953000"/>
              <a:ext cx="3086100"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mn-lt"/>
                </a:rPr>
                <a:t>v</a:t>
              </a:r>
              <a:r>
                <a:rPr lang="es-CO" sz="1100" b="0" i="0">
                  <a:latin typeface="Cambria Math" panose="02040503050406030204" pitchFamily="18" charset="0"/>
                </a:rPr>
                <a:t>_</a:t>
              </a:r>
              <a:r>
                <a:rPr lang="es-MX" sz="1100" b="0" i="0">
                  <a:latin typeface="Cambria Math" panose="02040503050406030204" pitchFamily="18" charset="0"/>
                </a:rPr>
                <a:t>0=v_𝑠𝑐/𝑆_𝑐  (</a:t>
              </a:r>
              <a:r>
                <a:rPr lang="es-MX" sz="1100" b="0" i="0">
                  <a:solidFill>
                    <a:schemeClr val="tx1"/>
                  </a:solidFill>
                  <a:effectLst/>
                  <a:latin typeface="Cambria Math" panose="02040503050406030204" pitchFamily="18" charset="0"/>
                  <a:ea typeface="+mn-ea"/>
                  <a:cs typeface="+mn-cs"/>
                </a:rPr>
                <a:t>𝑠𝑒𝑛𝜃+𝐿𝑐𝑜𝑠𝜃)</a:t>
              </a:r>
              <a:r>
                <a:rPr lang="es-CO" sz="1100" b="0" i="0">
                  <a:solidFill>
                    <a:schemeClr val="tx1"/>
                  </a:solidFill>
                  <a:effectLst/>
                  <a:latin typeface="Cambria Math" panose="02040503050406030204" pitchFamily="18" charset="0"/>
                  <a:ea typeface="+mn-ea"/>
                  <a:cs typeface="+mn-cs"/>
                </a:rPr>
                <a:t>=</a:t>
              </a:r>
              <a:r>
                <a:rPr lang="es-MX" sz="1100" b="0" i="0">
                  <a:solidFill>
                    <a:schemeClr val="tx1"/>
                  </a:solidFill>
                  <a:effectLst/>
                  <a:latin typeface="Cambria Math" panose="02040503050406030204" pitchFamily="18" charset="0"/>
                  <a:ea typeface="+mn-ea"/>
                  <a:cs typeface="+mn-cs"/>
                </a:rPr>
                <a:t>v_𝑠𝑐/𝑆 (𝑠𝑒𝑛𝜃+𝑙/𝑒 𝑐𝑜𝑠𝜃)</a:t>
              </a:r>
              <a:endParaRPr lang="es-CO" sz="1100"/>
            </a:p>
          </xdr:txBody>
        </xdr:sp>
      </mc:Fallback>
    </mc:AlternateContent>
    <xdr:clientData/>
  </xdr:oneCellAnchor>
  <xdr:oneCellAnchor>
    <xdr:from>
      <xdr:col>5</xdr:col>
      <xdr:colOff>973138</xdr:colOff>
      <xdr:row>34</xdr:row>
      <xdr:rowOff>173037</xdr:rowOff>
    </xdr:from>
    <xdr:ext cx="1952625" cy="597599"/>
    <mc:AlternateContent xmlns:mc="http://schemas.openxmlformats.org/markup-compatibility/2006" xmlns:a14="http://schemas.microsoft.com/office/drawing/2010/main">
      <mc:Choice Requires="a14">
        <xdr:sp macro="" textlink="">
          <xdr:nvSpPr>
            <xdr:cNvPr id="16" name="CuadroTexto 15"/>
            <xdr:cNvSpPr txBox="1"/>
          </xdr:nvSpPr>
          <xdr:spPr>
            <a:xfrm>
              <a:off x="6124576" y="7197725"/>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f>
                          <m:fPr>
                            <m:ctrlPr>
                              <a:rPr lang="es-MX" sz="1100" b="0" i="1">
                                <a:latin typeface="Cambria Math" panose="02040503050406030204" pitchFamily="18" charset="0"/>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latin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𝑙</m:t>
                                </m:r>
                              </m:num>
                              <m:den>
                                <m:r>
                                  <a:rPr lang="es-MX" sz="1100" b="0" i="1">
                                    <a:solidFill>
                                      <a:schemeClr val="tx1"/>
                                    </a:solidFill>
                                    <a:effectLst/>
                                    <a:latin typeface="Cambria Math" panose="02040503050406030204" pitchFamily="18" charset="0"/>
                                    <a:ea typeface="+mn-ea"/>
                                    <a:cs typeface="+mn-cs"/>
                                  </a:rPr>
                                  <m:t>𝑒</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num>
                      <m:den>
                        <m:r>
                          <a:rPr lang="es-MX" sz="1100" b="0" i="1">
                            <a:latin typeface="Cambria Math" panose="02040503050406030204" pitchFamily="18" charset="0"/>
                          </a:rPr>
                          <m:t>1+</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Cambria Math" panose="02040503050406030204" pitchFamily="18" charset="0"/>
                            <a:cs typeface="+mn-cs"/>
                          </a:rPr>
                          <m:t>𝜃</m:t>
                        </m:r>
                      </m:den>
                    </m:f>
                  </m:oMath>
                </m:oMathPara>
              </a14:m>
              <a:endParaRPr lang="es-CO" sz="1100"/>
            </a:p>
          </xdr:txBody>
        </xdr:sp>
      </mc:Choice>
      <mc:Fallback xmlns="">
        <xdr:sp macro="" textlink="">
          <xdr:nvSpPr>
            <xdr:cNvPr id="16" name="CuadroTexto 15"/>
            <xdr:cNvSpPr txBox="1"/>
          </xdr:nvSpPr>
          <xdr:spPr>
            <a:xfrm>
              <a:off x="6124576" y="7197725"/>
              <a:ext cx="1952625" cy="5975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(𝑠𝑒𝑛𝜃+𝑙/𝑒 𝑐𝑜𝑠𝜃))/(</a:t>
              </a:r>
              <a:r>
                <a:rPr lang="es-MX" sz="1100" b="0" i="0">
                  <a:latin typeface="Cambria Math" panose="02040503050406030204" pitchFamily="18" charset="0"/>
                </a:rPr>
                <a:t>1+</a:t>
              </a:r>
              <a:r>
                <a:rPr lang="es-MX" sz="1100" b="0" i="0">
                  <a:solidFill>
                    <a:schemeClr val="tx1"/>
                  </a:solidFill>
                  <a:effectLst/>
                  <a:latin typeface="Cambria Math" panose="02040503050406030204" pitchFamily="18" charset="0"/>
                  <a:ea typeface="+mn-ea"/>
                  <a:cs typeface="+mn-cs"/>
                </a:rPr>
                <a:t>0,058 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𝑒/𝑣 𝑐𝑜𝑠</a:t>
              </a:r>
              <a:r>
                <a:rPr lang="es-MX" sz="1100" b="0" i="0">
                  <a:solidFill>
                    <a:schemeClr val="tx1"/>
                  </a:solidFill>
                  <a:effectLst/>
                  <a:latin typeface="Cambria Math" panose="02040503050406030204" pitchFamily="18" charset="0"/>
                  <a:ea typeface="Cambria Math" panose="02040503050406030204" pitchFamily="18" charset="0"/>
                  <a:cs typeface="+mn-cs"/>
                </a:rPr>
                <a:t>𝜃)</a:t>
              </a:r>
              <a:endParaRPr lang="es-CO" sz="1100"/>
            </a:p>
          </xdr:txBody>
        </xdr:sp>
      </mc:Fallback>
    </mc:AlternateContent>
    <xdr:clientData/>
  </xdr:oneCellAnchor>
  <xdr:oneCellAnchor>
    <xdr:from>
      <xdr:col>6</xdr:col>
      <xdr:colOff>66675</xdr:colOff>
      <xdr:row>33</xdr:row>
      <xdr:rowOff>476250</xdr:rowOff>
    </xdr:from>
    <xdr:ext cx="2600325" cy="380361"/>
    <mc:AlternateContent xmlns:mc="http://schemas.openxmlformats.org/markup-compatibility/2006" xmlns:a14="http://schemas.microsoft.com/office/drawing/2010/main">
      <mc:Choice Requires="a14">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begChr m:val="["/>
                        <m:endChr m:val="]"/>
                        <m:ctrlPr>
                          <a:rPr lang="es-MX" sz="1100" b="0" i="1">
                            <a:latin typeface="Cambria Math" panose="02040503050406030204" pitchFamily="18" charset="0"/>
                          </a:rPr>
                        </m:ctrlPr>
                      </m:dPr>
                      <m:e>
                        <m:r>
                          <a:rPr lang="es-MX" sz="1100" b="0" i="1">
                            <a:latin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r>
                              <a:rPr lang="es-MX" sz="1100" b="0" i="1">
                                <a:latin typeface="Cambria Math" panose="02040503050406030204" pitchFamily="18" charset="0"/>
                                <a:ea typeface="Cambria Math" panose="02040503050406030204" pitchFamily="18" charset="0"/>
                              </a:rPr>
                              <m:t>−0,058</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e>
                        </m:d>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e>
                    </m:d>
                  </m:oMath>
                </m:oMathPara>
              </a14:m>
              <a:endParaRPr lang="es-CO" sz="1100"/>
            </a:p>
          </xdr:txBody>
        </xdr:sp>
      </mc:Choice>
      <mc:Fallback xmlns="">
        <xdr:sp macro="" textlink="">
          <xdr:nvSpPr>
            <xdr:cNvPr id="21" name="CuadroTexto 20"/>
            <xdr:cNvSpPr txBox="1"/>
          </xdr:nvSpPr>
          <xdr:spPr>
            <a:xfrm>
              <a:off x="6281738" y="6548438"/>
              <a:ext cx="2600325" cy="3803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a:t>
              </a:r>
              <a:r>
                <a:rPr lang="es-MX" sz="1100" b="0" i="0">
                  <a:latin typeface="Cambria Math" panose="02040503050406030204" pitchFamily="18" charset="0"/>
                </a:rPr>
                <a:t>[𝑠𝑒𝑛</a:t>
              </a:r>
              <a:r>
                <a:rPr lang="es-MX" sz="1100" b="0" i="0">
                  <a:latin typeface="Cambria Math" panose="02040503050406030204" pitchFamily="18" charset="0"/>
                  <a:ea typeface="Cambria Math" panose="02040503050406030204" pitchFamily="18" charset="0"/>
                </a:rPr>
                <a:t>𝜃+(𝑙/𝑒−0,058 (v_0  .𝑒)/𝑣)𝑐𝑜𝑠𝜃]</a:t>
              </a:r>
              <a:endParaRPr lang="es-CO" sz="1100"/>
            </a:p>
          </xdr:txBody>
        </xdr:sp>
      </mc:Fallback>
    </mc:AlternateContent>
    <xdr:clientData/>
  </xdr:oneCellAnchor>
  <xdr:oneCellAnchor>
    <xdr:from>
      <xdr:col>6</xdr:col>
      <xdr:colOff>161925</xdr:colOff>
      <xdr:row>38</xdr:row>
      <xdr:rowOff>104775</xdr:rowOff>
    </xdr:from>
    <xdr:ext cx="766813" cy="182614"/>
    <mc:AlternateContent xmlns:mc="http://schemas.openxmlformats.org/markup-compatibility/2006" xmlns:a14="http://schemas.microsoft.com/office/drawing/2010/main">
      <mc:Choice Requires="a14">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10" name="CuadroTexto 9"/>
            <xdr:cNvSpPr txBox="1"/>
          </xdr:nvSpPr>
          <xdr:spPr>
            <a:xfrm>
              <a:off x="6376988" y="9542463"/>
              <a:ext cx="766813"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oneCellAnchor>
    <xdr:from>
      <xdr:col>6</xdr:col>
      <xdr:colOff>247650</xdr:colOff>
      <xdr:row>40</xdr:row>
      <xdr:rowOff>352425</xdr:rowOff>
    </xdr:from>
    <xdr:ext cx="65" cy="172227"/>
    <xdr:sp macro="" textlink="">
      <xdr:nvSpPr>
        <xdr:cNvPr id="13" name="CuadroTexto 12"/>
        <xdr:cNvSpPr txBox="1"/>
      </xdr:nvSpPr>
      <xdr:spPr>
        <a:xfrm>
          <a:off x="5943600" y="9534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1297</xdr:colOff>
      <xdr:row>39</xdr:row>
      <xdr:rowOff>100013</xdr:rowOff>
    </xdr:from>
    <xdr:ext cx="2438401" cy="381964"/>
    <mc:AlternateContent xmlns:mc="http://schemas.openxmlformats.org/markup-compatibility/2006">
      <mc:Choice xmlns:a14="http://schemas.microsoft.com/office/drawing/2010/main" Requires="a14">
        <xdr:sp macro="" textlink="">
          <xdr:nvSpPr>
            <xdr:cNvPr id="14" name="CuadroTexto 13"/>
            <xdr:cNvSpPr txBox="1"/>
          </xdr:nvSpPr>
          <xdr:spPr>
            <a:xfrm>
              <a:off x="6088638" y="10768013"/>
              <a:ext cx="2438401" cy="381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CO" sz="1200" i="1">
                            <a:latin typeface="Cambria Math" panose="02040503050406030204" pitchFamily="18" charset="0"/>
                          </a:rPr>
                        </m:ctrlPr>
                      </m:fPr>
                      <m:num>
                        <m:r>
                          <a:rPr lang="es-MX" sz="1200" b="0" i="1">
                            <a:latin typeface="Cambria Math" panose="02040503050406030204" pitchFamily="18" charset="0"/>
                          </a:rPr>
                          <m:t>𝑑</m:t>
                        </m:r>
                      </m:num>
                      <m:den>
                        <m:sSub>
                          <m:sSubPr>
                            <m:ctrlPr>
                              <a:rPr lang="es-CO" sz="1200" i="1">
                                <a:latin typeface="Cambria Math" panose="02040503050406030204" pitchFamily="18" charset="0"/>
                              </a:rPr>
                            </m:ctrlPr>
                          </m:sSubPr>
                          <m:e>
                            <m:r>
                              <a:rPr lang="es-MX" sz="1200" b="0" i="1">
                                <a:latin typeface="Cambria Math" panose="02040503050406030204" pitchFamily="18" charset="0"/>
                              </a:rPr>
                              <m:t>h</m:t>
                            </m:r>
                          </m:e>
                          <m:sub>
                            <m:r>
                              <a:rPr lang="es-MX" sz="1200" b="0" i="1">
                                <a:latin typeface="Cambria Math" panose="02040503050406030204" pitchFamily="18" charset="0"/>
                              </a:rPr>
                              <m:t>𝑎</m:t>
                            </m:r>
                          </m:sub>
                        </m:sSub>
                      </m:den>
                    </m:f>
                    <m:r>
                      <a:rPr lang="es-CO" sz="1200" i="1">
                        <a:latin typeface="Cambria Math" panose="02040503050406030204" pitchFamily="18" charset="0"/>
                        <a:ea typeface="Cambria Math" panose="02040503050406030204" pitchFamily="18" charset="0"/>
                      </a:rPr>
                      <m:t>=</m:t>
                    </m:r>
                    <m:f>
                      <m:fPr>
                        <m:ctrlPr>
                          <a:rPr lang="es-CO" sz="1200" i="1">
                            <a:latin typeface="Cambria Math" panose="02040503050406030204" pitchFamily="18" charset="0"/>
                            <a:ea typeface="Cambria Math" panose="02040503050406030204" pitchFamily="18" charset="0"/>
                          </a:rPr>
                        </m:ctrlPr>
                      </m:fPr>
                      <m:num>
                        <m:r>
                          <a:rPr lang="es-MX" sz="1200" b="0" i="1">
                            <a:latin typeface="Cambria Math" panose="02040503050406030204" pitchFamily="18" charset="0"/>
                            <a:ea typeface="Cambria Math" panose="02040503050406030204" pitchFamily="18" charset="0"/>
                          </a:rPr>
                          <m:t>432</m:t>
                        </m:r>
                      </m:num>
                      <m:den>
                        <m:sSub>
                          <m:sSubPr>
                            <m:ctrlPr>
                              <a:rPr lang="es-CO" sz="1200" i="1">
                                <a:latin typeface="Cambria Math" panose="02040503050406030204" pitchFamily="18" charset="0"/>
                                <a:ea typeface="Cambria Math" panose="02040503050406030204" pitchFamily="18" charset="0"/>
                              </a:rPr>
                            </m:ctrlPr>
                          </m:sSubPr>
                          <m:e>
                            <m:r>
                              <m:rPr>
                                <m:sty m:val="p"/>
                              </m:rPr>
                              <a:rPr lang="es-MX" sz="1200" b="0" i="0">
                                <a:latin typeface="Cambria Math" panose="02040503050406030204" pitchFamily="18" charset="0"/>
                                <a:ea typeface="Cambria Math" panose="02040503050406030204" pitchFamily="18" charset="0"/>
                              </a:rPr>
                              <m:t>v</m:t>
                            </m:r>
                          </m:e>
                          <m:sub>
                            <m:r>
                              <a:rPr lang="es-MX" sz="1200" b="0" i="1">
                                <a:latin typeface="Cambria Math" panose="02040503050406030204" pitchFamily="18" charset="0"/>
                                <a:ea typeface="Cambria Math" panose="02040503050406030204" pitchFamily="18" charset="0"/>
                              </a:rPr>
                              <m:t>0</m:t>
                            </m:r>
                          </m:sub>
                        </m:sSub>
                      </m:den>
                    </m:f>
                    <m:r>
                      <a:rPr lang="es-MX" sz="1200" b="0" i="1">
                        <a:latin typeface="Cambria Math" panose="02040503050406030204" pitchFamily="18" charset="0"/>
                        <a:ea typeface="Cambria Math" panose="02040503050406030204" pitchFamily="18" charset="0"/>
                      </a:rPr>
                      <m:t> ; </m:t>
                    </m:r>
                    <m:r>
                      <a:rPr lang="es-MX" sz="1200" b="0" i="1">
                        <a:latin typeface="Cambria Math" panose="02040503050406030204" pitchFamily="18" charset="0"/>
                        <a:ea typeface="Cambria Math" panose="02040503050406030204" pitchFamily="18" charset="0"/>
                      </a:rPr>
                      <m:t>𝑑</m:t>
                    </m:r>
                    <m:r>
                      <a:rPr lang="es-MX" sz="1200" b="0" i="1">
                        <a:latin typeface="Cambria Math" panose="02040503050406030204" pitchFamily="18" charset="0"/>
                        <a:ea typeface="Cambria Math" panose="02040503050406030204" pitchFamily="18" charset="0"/>
                      </a:rPr>
                      <m:t>=1,5 </m:t>
                    </m:r>
                    <m:sSub>
                      <m:sSubPr>
                        <m:ctrlPr>
                          <a:rPr lang="es-MX" sz="1200" b="0" i="1">
                            <a:latin typeface="Cambria Math" panose="02040503050406030204" pitchFamily="18" charset="0"/>
                            <a:ea typeface="Cambria Math" panose="02040503050406030204" pitchFamily="18" charset="0"/>
                          </a:rPr>
                        </m:ctrlPr>
                      </m:sSubPr>
                      <m:e>
                        <m:r>
                          <a:rPr lang="es-MX" sz="1200" b="0" i="1">
                            <a:latin typeface="Cambria Math" panose="02040503050406030204" pitchFamily="18" charset="0"/>
                            <a:ea typeface="Cambria Math" panose="02040503050406030204" pitchFamily="18" charset="0"/>
                          </a:rPr>
                          <m:t>h</m:t>
                        </m:r>
                      </m:e>
                      <m:sub>
                        <m:r>
                          <a:rPr lang="es-MX" sz="1200" b="0" i="1">
                            <a:latin typeface="Cambria Math" panose="02040503050406030204" pitchFamily="18" charset="0"/>
                            <a:ea typeface="Cambria Math" panose="02040503050406030204" pitchFamily="18" charset="0"/>
                          </a:rPr>
                          <m:t>𝑎</m:t>
                        </m:r>
                        <m:r>
                          <a:rPr lang="es-MX" sz="1200" b="0" i="1">
                            <a:latin typeface="Cambria Math" panose="02040503050406030204" pitchFamily="18" charset="0"/>
                            <a:ea typeface="Cambria Math" panose="02040503050406030204" pitchFamily="18" charset="0"/>
                          </a:rPr>
                          <m:t> </m:t>
                        </m:r>
                      </m:sub>
                    </m:sSub>
                    <m:r>
                      <a:rPr lang="es-MX" sz="1200" b="0" i="1">
                        <a:latin typeface="Cambria Math" panose="02040503050406030204" pitchFamily="18" charset="0"/>
                        <a:ea typeface="Cambria Math" panose="02040503050406030204" pitchFamily="18" charset="0"/>
                      </a:rPr>
                      <m:t>;</m:t>
                    </m:r>
                    <m:r>
                      <a:rPr lang="es-MX" sz="1200" b="0" i="1">
                        <a:latin typeface="Cambria Math" panose="02040503050406030204" pitchFamily="18" charset="0"/>
                        <a:ea typeface="Cambria Math" panose="02040503050406030204" pitchFamily="18" charset="0"/>
                      </a:rPr>
                      <m:t>𝑑</m:t>
                    </m:r>
                    <m:r>
                      <a:rPr lang="es-MX" sz="1200" b="0" i="1">
                        <a:latin typeface="Cambria Math" panose="02040503050406030204" pitchFamily="18" charset="0"/>
                        <a:ea typeface="Cambria Math" panose="02040503050406030204" pitchFamily="18" charset="0"/>
                      </a:rPr>
                      <m:t>=0,9 </m:t>
                    </m:r>
                    <m:r>
                      <a:rPr lang="es-MX" sz="1200" b="0" i="1">
                        <a:latin typeface="Cambria Math" panose="02040503050406030204" pitchFamily="18" charset="0"/>
                        <a:ea typeface="Cambria Math" panose="02040503050406030204" pitchFamily="18" charset="0"/>
                      </a:rPr>
                      <m:t>𝑚</m:t>
                    </m:r>
                  </m:oMath>
                </m:oMathPara>
              </a14:m>
              <a:endParaRPr lang="es-CO" sz="1100"/>
            </a:p>
          </xdr:txBody>
        </xdr:sp>
      </mc:Choice>
      <mc:Fallback>
        <xdr:sp macro="" textlink="">
          <xdr:nvSpPr>
            <xdr:cNvPr id="14" name="CuadroTexto 13"/>
            <xdr:cNvSpPr txBox="1"/>
          </xdr:nvSpPr>
          <xdr:spPr>
            <a:xfrm>
              <a:off x="6088638" y="10768013"/>
              <a:ext cx="2438401" cy="3819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200" b="0" i="0">
                  <a:latin typeface="Cambria Math" panose="02040503050406030204" pitchFamily="18" charset="0"/>
                </a:rPr>
                <a:t>𝑑</a:t>
              </a:r>
              <a:r>
                <a:rPr lang="es-CO" sz="1200" b="0" i="0">
                  <a:latin typeface="Cambria Math" panose="02040503050406030204" pitchFamily="18" charset="0"/>
                </a:rPr>
                <a:t>/</a:t>
              </a:r>
              <a:r>
                <a:rPr lang="es-MX" sz="1200" b="0" i="0">
                  <a:latin typeface="Cambria Math" panose="02040503050406030204" pitchFamily="18" charset="0"/>
                </a:rPr>
                <a:t>ℎ</a:t>
              </a:r>
              <a:r>
                <a:rPr lang="es-CO" sz="1200" b="0" i="0">
                  <a:latin typeface="Cambria Math" panose="02040503050406030204" pitchFamily="18" charset="0"/>
                </a:rPr>
                <a:t>_</a:t>
              </a:r>
              <a:r>
                <a:rPr lang="es-MX" sz="1200" b="0" i="0">
                  <a:latin typeface="Cambria Math" panose="02040503050406030204" pitchFamily="18" charset="0"/>
                </a:rPr>
                <a:t>𝑎 </a:t>
              </a:r>
              <a:r>
                <a:rPr lang="es-CO" sz="1200" i="0">
                  <a:latin typeface="Cambria Math" panose="02040503050406030204" pitchFamily="18" charset="0"/>
                  <a:ea typeface="Cambria Math" panose="02040503050406030204" pitchFamily="18" charset="0"/>
                </a:rPr>
                <a:t>=</a:t>
              </a:r>
              <a:r>
                <a:rPr lang="es-MX" sz="1200" b="0" i="0">
                  <a:latin typeface="Cambria Math" panose="02040503050406030204" pitchFamily="18" charset="0"/>
                  <a:ea typeface="Cambria Math" panose="02040503050406030204" pitchFamily="18" charset="0"/>
                </a:rPr>
                <a:t>432</a:t>
              </a:r>
              <a:r>
                <a:rPr lang="es-CO" sz="1200" b="0" i="0">
                  <a:latin typeface="Cambria Math" panose="02040503050406030204" pitchFamily="18" charset="0"/>
                  <a:ea typeface="Cambria Math" panose="02040503050406030204" pitchFamily="18" charset="0"/>
                </a:rPr>
                <a:t>/</a:t>
              </a:r>
              <a:r>
                <a:rPr lang="es-MX" sz="1200" b="0" i="0">
                  <a:latin typeface="Cambria Math" panose="02040503050406030204" pitchFamily="18" charset="0"/>
                  <a:ea typeface="Cambria Math" panose="02040503050406030204" pitchFamily="18" charset="0"/>
                </a:rPr>
                <a:t>v</a:t>
              </a:r>
              <a:r>
                <a:rPr lang="es-CO" sz="1200" b="0" i="0">
                  <a:latin typeface="Cambria Math" panose="02040503050406030204" pitchFamily="18" charset="0"/>
                  <a:ea typeface="Cambria Math" panose="02040503050406030204" pitchFamily="18" charset="0"/>
                </a:rPr>
                <a:t>_</a:t>
              </a:r>
              <a:r>
                <a:rPr lang="es-MX" sz="1200" b="0" i="0">
                  <a:latin typeface="Cambria Math" panose="02040503050406030204" pitchFamily="18" charset="0"/>
                  <a:ea typeface="Cambria Math" panose="02040503050406030204" pitchFamily="18" charset="0"/>
                </a:rPr>
                <a:t>0   ; 𝑑=1,5 ℎ_(𝑎 );𝑑=0,9 𝑚</a:t>
              </a:r>
              <a:endParaRPr lang="es-CO" sz="1100"/>
            </a:p>
          </xdr:txBody>
        </xdr:sp>
      </mc:Fallback>
    </mc:AlternateContent>
    <xdr:clientData/>
  </xdr:oneCellAnchor>
  <xdr:oneCellAnchor>
    <xdr:from>
      <xdr:col>6</xdr:col>
      <xdr:colOff>142875</xdr:colOff>
      <xdr:row>40</xdr:row>
      <xdr:rowOff>104775</xdr:rowOff>
    </xdr:from>
    <xdr:ext cx="1169872" cy="182614"/>
    <mc:AlternateContent xmlns:mc="http://schemas.openxmlformats.org/markup-compatibility/2006" xmlns:a14="http://schemas.microsoft.com/office/drawing/2010/main">
      <mc:Choice Requires="a14">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5" name="CuadroTexto 14"/>
            <xdr:cNvSpPr txBox="1"/>
          </xdr:nvSpPr>
          <xdr:spPr>
            <a:xfrm>
              <a:off x="5915025" y="97250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42</xdr:row>
      <xdr:rowOff>85725</xdr:rowOff>
    </xdr:from>
    <xdr:ext cx="645946" cy="345544"/>
    <mc:AlternateContent xmlns:mc="http://schemas.openxmlformats.org/markup-compatibility/2006" xmlns:a14="http://schemas.microsoft.com/office/drawing/2010/main">
      <mc:Choice Requires="a14">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7" name="CuadroTexto 16"/>
            <xdr:cNvSpPr txBox="1"/>
          </xdr:nvSpPr>
          <xdr:spPr>
            <a:xfrm>
              <a:off x="5894388" y="11142663"/>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47625</xdr:colOff>
      <xdr:row>33</xdr:row>
      <xdr:rowOff>95250</xdr:rowOff>
    </xdr:from>
    <xdr:ext cx="3667126" cy="318485"/>
    <mc:AlternateContent xmlns:mc="http://schemas.openxmlformats.org/markup-compatibility/2006" xmlns:a14="http://schemas.microsoft.com/office/drawing/2010/main">
      <mc:Choice Requires="a14">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MX" sz="1100" b="0" i="1">
                        <a:latin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𝑠𝑐</m:t>
                            </m:r>
                          </m:sub>
                        </m:sSub>
                      </m:num>
                      <m:den>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𝑆</m:t>
                            </m:r>
                          </m:e>
                          <m:sub>
                            <m:r>
                              <a:rPr lang="es-MX" sz="1100" b="0" i="1">
                                <a:solidFill>
                                  <a:schemeClr val="tx1"/>
                                </a:solidFill>
                                <a:effectLst/>
                                <a:latin typeface="Cambria Math" panose="02040503050406030204" pitchFamily="18" charset="0"/>
                                <a:ea typeface="+mn-ea"/>
                                <a:cs typeface="+mn-cs"/>
                              </a:rPr>
                              <m:t>𝑐</m:t>
                            </m:r>
                          </m:sub>
                        </m:sSub>
                      </m:den>
                    </m:f>
                    <m:d>
                      <m:dPr>
                        <m:ctrlPr>
                          <a:rPr lang="es-MX" sz="1100" b="0" i="1">
                            <a:solidFill>
                              <a:schemeClr val="tx1"/>
                            </a:solidFill>
                            <a:effectLst/>
                            <a:latin typeface="Cambria Math" panose="02040503050406030204" pitchFamily="18" charset="0"/>
                            <a:ea typeface="+mn-ea"/>
                            <a:cs typeface="+mn-cs"/>
                          </a:rPr>
                        </m:ctrlPr>
                      </m:dPr>
                      <m:e>
                        <m:r>
                          <a:rPr lang="es-MX" sz="1100" b="0" i="1">
                            <a:solidFill>
                              <a:schemeClr val="tx1"/>
                            </a:solidFill>
                            <a:effectLst/>
                            <a:latin typeface="Cambria Math" panose="02040503050406030204" pitchFamily="18" charset="0"/>
                            <a:ea typeface="+mn-ea"/>
                            <a:cs typeface="+mn-cs"/>
                          </a:rPr>
                          <m:t>𝑠𝑒𝑛</m:t>
                        </m:r>
                        <m:r>
                          <a:rPr lang="es-MX" sz="1100" b="0" i="1">
                            <a:solidFill>
                              <a:schemeClr val="tx1"/>
                            </a:solidFill>
                            <a:effectLst/>
                            <a:latin typeface="Cambria Math" panose="02040503050406030204" pitchFamily="18" charset="0"/>
                            <a:ea typeface="+mn-ea"/>
                            <a:cs typeface="+mn-cs"/>
                          </a:rPr>
                          <m:t>𝜃</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solidFill>
                          <a:schemeClr val="tx1"/>
                        </a:solidFill>
                        <a:effectLst/>
                        <a:latin typeface="Cambria Math" panose="02040503050406030204" pitchFamily="18" charset="0"/>
                        <a:ea typeface="+mn-ea"/>
                        <a:cs typeface="+mn-cs"/>
                      </a:rPr>
                      <m:t>  ; </m:t>
                    </m:r>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𝐿</m:t>
                        </m:r>
                      </m:e>
                      <m:sub>
                        <m:r>
                          <a:rPr lang="es-MX" sz="1100" b="0" i="1">
                            <a:solidFill>
                              <a:schemeClr val="tx1"/>
                            </a:solidFill>
                            <a:effectLst/>
                            <a:latin typeface="Cambria Math" panose="02040503050406030204" pitchFamily="18" charset="0"/>
                            <a:ea typeface="+mn-ea"/>
                            <a:cs typeface="+mn-cs"/>
                          </a:rPr>
                          <m:t>𝑐</m:t>
                        </m:r>
                      </m:sub>
                    </m:sSub>
                    <m:r>
                      <a:rPr lang="es-CO" sz="110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´=0,058</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oMath>
                </m:oMathPara>
              </a14:m>
              <a:endParaRPr lang="es-CO" sz="1100"/>
            </a:p>
          </xdr:txBody>
        </xdr:sp>
      </mc:Choice>
      <mc:Fallback xmlns="">
        <xdr:sp macro="" textlink="">
          <xdr:nvSpPr>
            <xdr:cNvPr id="20" name="CuadroTexto 19"/>
            <xdr:cNvSpPr txBox="1"/>
          </xdr:nvSpPr>
          <xdr:spPr>
            <a:xfrm>
              <a:off x="6262688" y="6167438"/>
              <a:ext cx="3667126" cy="3184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MX" sz="1100" b="0" i="0">
                  <a:solidFill>
                    <a:schemeClr val="tx1"/>
                  </a:solidFill>
                  <a:effectLst/>
                  <a:latin typeface="Cambria Math" panose="02040503050406030204" pitchFamily="18" charset="0"/>
                  <a:ea typeface="+mn-ea"/>
                  <a:cs typeface="+mn-cs"/>
                </a:rPr>
                <a:t>v_𝑠𝑐/</a:t>
              </a:r>
              <a:r>
                <a:rPr lang="es-MX" sz="1100" b="0" i="0">
                  <a:solidFill>
                    <a:schemeClr val="tx1"/>
                  </a:solidFill>
                  <a:effectLst/>
                  <a:latin typeface="+mn-lt"/>
                  <a:ea typeface="+mn-ea"/>
                  <a:cs typeface="+mn-cs"/>
                </a:rPr>
                <a:t>𝑆_𝑐</a:t>
              </a:r>
              <a:r>
                <a:rPr lang="es-MX" sz="1100" b="0" i="0">
                  <a:solidFill>
                    <a:schemeClr val="tx1"/>
                  </a:solidFill>
                  <a:effectLst/>
                  <a:latin typeface="Cambria Math" panose="02040503050406030204" pitchFamily="18" charset="0"/>
                  <a:ea typeface="+mn-ea"/>
                  <a:cs typeface="+mn-cs"/>
                </a:rPr>
                <a:t>  (𝑠𝑒𝑛𝜃+𝐿_𝑐 𝑐𝑜𝑠𝜃)   ; </a:t>
              </a:r>
              <a:r>
                <a:rPr lang="es-MX" sz="1100" b="0" i="0">
                  <a:solidFill>
                    <a:schemeClr val="tx1"/>
                  </a:solidFill>
                  <a:effectLst/>
                  <a:latin typeface="+mn-lt"/>
                  <a:ea typeface="+mn-ea"/>
                  <a:cs typeface="+mn-cs"/>
                </a:rPr>
                <a:t>𝐿</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𝑐</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𝐿−𝐿´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𝐿´=0,058 (v_0  .𝑒)/𝑣</a:t>
              </a:r>
              <a:r>
                <a:rPr lang="es-MX" sz="1100" b="0" i="0">
                  <a:solidFill>
                    <a:schemeClr val="tx1"/>
                  </a:solidFill>
                  <a:effectLst/>
                  <a:latin typeface="Cambria Math" panose="02040503050406030204" pitchFamily="18" charset="0"/>
                  <a:ea typeface="+mn-ea"/>
                  <a:cs typeface="+mn-cs"/>
                </a:rPr>
                <a:t>  </a:t>
              </a:r>
              <a:endParaRPr lang="es-CO" sz="1100"/>
            </a:p>
          </xdr:txBody>
        </xdr:sp>
      </mc:Fallback>
    </mc:AlternateContent>
    <xdr:clientData/>
  </xdr:oneCellAnchor>
  <xdr:oneCellAnchor>
    <xdr:from>
      <xdr:col>6</xdr:col>
      <xdr:colOff>152400</xdr:colOff>
      <xdr:row>41</xdr:row>
      <xdr:rowOff>114300</xdr:rowOff>
    </xdr:from>
    <xdr:ext cx="1866665" cy="182294"/>
    <mc:AlternateContent xmlns:mc="http://schemas.openxmlformats.org/markup-compatibility/2006" xmlns:a14="http://schemas.microsoft.com/office/drawing/2010/main">
      <mc:Choice Requires="a14">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18" name="CuadroTexto 17"/>
            <xdr:cNvSpPr txBox="1"/>
          </xdr:nvSpPr>
          <xdr:spPr>
            <a:xfrm>
              <a:off x="6367463" y="10821988"/>
              <a:ext cx="1866665"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〖.𝐿〗_𝑝.𝑎</a:t>
              </a:r>
              <a:r>
                <a:rPr lang="es-CO" sz="1100" b="0" i="0">
                  <a:latin typeface="+mn-lt"/>
                  <a:ea typeface="+mn-ea"/>
                </a:rPr>
                <a:t>−</a:t>
              </a:r>
              <a:r>
                <a:rPr lang="es-MX" sz="1100" b="0" i="0">
                  <a:latin typeface="Cambria Math" panose="02040503050406030204" pitchFamily="18" charset="0"/>
                  <a:ea typeface="+mn-ea"/>
                </a:rPr>
                <a:t>(𝑁+1).𝑙.𝑎.𝑤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171450</xdr:colOff>
      <xdr:row>44</xdr:row>
      <xdr:rowOff>104775</xdr:rowOff>
    </xdr:from>
    <xdr:ext cx="591893" cy="321114"/>
    <mc:AlternateContent xmlns:mc="http://schemas.openxmlformats.org/markup-compatibility/2006" xmlns:a14="http://schemas.microsoft.com/office/drawing/2010/main">
      <mc:Choice Requires="a14">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m:t>
                    </m:r>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num>
                      <m:den>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19" name="CuadroTexto 18"/>
            <xdr:cNvSpPr txBox="1"/>
          </xdr:nvSpPr>
          <xdr:spPr>
            <a:xfrm>
              <a:off x="6048375" y="11610975"/>
              <a:ext cx="591893" cy="3211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𝐿:𝐴</a:t>
              </a:r>
              <a:r>
                <a:rPr lang="es-MX" sz="1100" b="0" i="0">
                  <a:latin typeface="Cambria Math" panose="02040503050406030204" pitchFamily="18" charset="0"/>
                  <a:ea typeface="Cambria Math" panose="02040503050406030204" pitchFamily="18" charset="0"/>
                </a:rPr>
                <a:t>=𝐿_𝑝/𝑎</a:t>
              </a:r>
              <a:endParaRPr lang="es-CO" sz="1100"/>
            </a:p>
          </xdr:txBody>
        </xdr:sp>
      </mc:Fallback>
    </mc:AlternateContent>
    <xdr:clientData/>
  </xdr:oneCellAnchor>
  <xdr:oneCellAnchor>
    <xdr:from>
      <xdr:col>6</xdr:col>
      <xdr:colOff>184149</xdr:colOff>
      <xdr:row>45</xdr:row>
      <xdr:rowOff>122237</xdr:rowOff>
    </xdr:from>
    <xdr:ext cx="1209675" cy="390525"/>
    <mc:AlternateContent xmlns:mc="http://schemas.openxmlformats.org/markup-compatibility/2006" xmlns:a14="http://schemas.microsoft.com/office/drawing/2010/main">
      <mc:Choice Requires="a14">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d>
                      <m:dPr>
                        <m:ctrlPr>
                          <a:rPr lang="es-CO" sz="1100" i="1">
                            <a:latin typeface="Cambria Math" panose="02040503050406030204" pitchFamily="18" charset="0"/>
                            <a:ea typeface="Cambria Math" panose="02040503050406030204" pitchFamily="18" charset="0"/>
                          </a:rPr>
                        </m:ctrlPr>
                      </m:dPr>
                      <m:e>
                        <m:f>
                          <m:fPr>
                            <m:ctrlPr>
                              <a:rPr lang="es-CO" sz="110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𝑎</m:t>
                            </m:r>
                            <m:r>
                              <a:rPr lang="es-MX" sz="1100" b="0" i="1">
                                <a:solidFill>
                                  <a:schemeClr val="tx1"/>
                                </a:solidFill>
                                <a:effectLst/>
                                <a:latin typeface="Cambria Math" panose="02040503050406030204" pitchFamily="18" charset="0"/>
                                <a:ea typeface="+mn-ea"/>
                                <a:cs typeface="+mn-cs"/>
                              </a:rPr>
                              <m:t>−</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𝑝</m:t>
                                </m:r>
                              </m:e>
                              <m:sub>
                                <m:r>
                                  <a:rPr lang="es-MX" sz="1100" b="0" i="1">
                                    <a:solidFill>
                                      <a:schemeClr val="tx1"/>
                                    </a:solidFill>
                                    <a:effectLst/>
                                    <a:latin typeface="Cambria Math" panose="02040503050406030204" pitchFamily="18" charset="0"/>
                                    <a:ea typeface="+mn-ea"/>
                                    <a:cs typeface="+mn-cs"/>
                                  </a:rPr>
                                  <m:t>𝑡</m:t>
                                </m:r>
                              </m:sub>
                            </m:sSub>
                          </m:num>
                          <m:den>
                            <m:r>
                              <a:rPr lang="es-MX" sz="1100" b="0" i="1">
                                <a:solidFill>
                                  <a:schemeClr val="tx1"/>
                                </a:solidFill>
                                <a:effectLst/>
                                <a:latin typeface="Cambria Math" panose="02040503050406030204" pitchFamily="18" charset="0"/>
                                <a:ea typeface="+mn-ea"/>
                                <a:cs typeface="+mn-cs"/>
                              </a:rPr>
                              <m:t>2</m:t>
                            </m:r>
                          </m:den>
                        </m:f>
                      </m:e>
                    </m:d>
                    <m:r>
                      <a:rPr lang="es-MX" sz="1100" b="0" i="1">
                        <a:latin typeface="Cambria Math" panose="02040503050406030204" pitchFamily="18" charset="0"/>
                        <a:ea typeface="Cambria Math" panose="02040503050406030204" pitchFamily="18" charset="0"/>
                      </a:rPr>
                      <m:t>.</m:t>
                    </m:r>
                    <m:func>
                      <m:funcPr>
                        <m:ctrlPr>
                          <a:rPr lang="es-MX" sz="1100" b="0" i="1">
                            <a:latin typeface="Cambria Math" panose="02040503050406030204" pitchFamily="18" charset="0"/>
                            <a:ea typeface="Cambria Math" panose="02040503050406030204" pitchFamily="18" charset="0"/>
                          </a:rPr>
                        </m:ctrlPr>
                      </m:funcPr>
                      <m:fName>
                        <m:r>
                          <a:rPr lang="es-MX" sz="1100" b="0" i="1">
                            <a:latin typeface="Cambria Math" panose="02040503050406030204" pitchFamily="18" charset="0"/>
                            <a:ea typeface="Cambria Math" panose="02040503050406030204" pitchFamily="18" charset="0"/>
                          </a:rPr>
                          <m:t>𝑡𝑎𝑛</m:t>
                        </m:r>
                      </m:fName>
                      <m:e>
                        <m:r>
                          <a:rPr lang="es-MX" sz="1100" b="0" i="1">
                            <a:latin typeface="Cambria Math" panose="02040503050406030204" pitchFamily="18" charset="0"/>
                            <a:ea typeface="Cambria Math" panose="02040503050406030204" pitchFamily="18" charset="0"/>
                          </a:rPr>
                          <m:t>𝛼</m:t>
                        </m:r>
                      </m:e>
                    </m:func>
                  </m:oMath>
                </m:oMathPara>
              </a14:m>
              <a:endParaRPr lang="es-CO" sz="1100" i="1"/>
            </a:p>
          </xdr:txBody>
        </xdr:sp>
      </mc:Choice>
      <mc:Fallback xmlns="">
        <xdr:sp macro="" textlink="">
          <xdr:nvSpPr>
            <xdr:cNvPr id="23" name="CuadroTexto 22"/>
            <xdr:cNvSpPr txBox="1"/>
          </xdr:nvSpPr>
          <xdr:spPr>
            <a:xfrm>
              <a:off x="5907087" y="12703175"/>
              <a:ext cx="1209675"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CO" sz="1100" i="0">
                  <a:solidFill>
                    <a:schemeClr val="tx1"/>
                  </a:solidFill>
                  <a:effectLst/>
                  <a:latin typeface="+mn-lt"/>
                  <a:ea typeface="+mn-ea"/>
                  <a:cs typeface="+mn-cs"/>
                </a:rPr>
                <a:t>(</a:t>
              </a:r>
              <a:r>
                <a:rPr lang="es-MX" sz="1100" b="0" i="0">
                  <a:solidFill>
                    <a:schemeClr val="tx1"/>
                  </a:solidFill>
                  <a:effectLst/>
                  <a:latin typeface="+mn-lt"/>
                  <a:ea typeface="+mn-ea"/>
                  <a:cs typeface="+mn-cs"/>
                </a:rPr>
                <a:t>𝑎−</a:t>
              </a:r>
              <a:r>
                <a:rPr lang="es-MX" sz="1100" b="0" i="0">
                  <a:solidFill>
                    <a:schemeClr val="tx1"/>
                  </a:solidFill>
                  <a:effectLst/>
                  <a:latin typeface="Cambria Math" panose="02040503050406030204" pitchFamily="18" charset="0"/>
                  <a:ea typeface="+mn-ea"/>
                  <a:cs typeface="+mn-cs"/>
                </a:rPr>
                <a:t>𝑝</a:t>
              </a:r>
              <a:r>
                <a:rPr lang="es-MX" sz="1100" b="0" i="0">
                  <a:solidFill>
                    <a:schemeClr val="tx1"/>
                  </a:solidFill>
                  <a:effectLst/>
                  <a:latin typeface="+mn-lt"/>
                  <a:ea typeface="+mn-ea"/>
                  <a:cs typeface="+mn-cs"/>
                </a:rPr>
                <a:t>_𝑡</a:t>
              </a:r>
              <a:r>
                <a:rPr lang="es-CO" sz="1100" b="0" i="0">
                  <a:solidFill>
                    <a:schemeClr val="tx1"/>
                  </a:solidFill>
                  <a:effectLst/>
                  <a:latin typeface="+mn-lt"/>
                  <a:ea typeface="+mn-ea"/>
                  <a:cs typeface="+mn-cs"/>
                </a:rPr>
                <a:t>)/</a:t>
              </a:r>
              <a:r>
                <a:rPr lang="es-MX" sz="1100" b="0" i="0">
                  <a:solidFill>
                    <a:schemeClr val="tx1"/>
                  </a:solidFill>
                  <a:effectLst/>
                  <a:latin typeface="+mn-lt"/>
                  <a:ea typeface="+mn-ea"/>
                  <a:cs typeface="+mn-cs"/>
                </a:rPr>
                <a:t>2</a:t>
              </a:r>
              <a:r>
                <a:rPr lang="es-CO"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.𝑡𝑎𝑛⁡𝛼</a:t>
              </a:r>
              <a:endParaRPr lang="es-CO" sz="1100" i="1"/>
            </a:p>
          </xdr:txBody>
        </xdr:sp>
      </mc:Fallback>
    </mc:AlternateContent>
    <xdr:clientData/>
  </xdr:oneCellAnchor>
  <xdr:oneCellAnchor>
    <xdr:from>
      <xdr:col>6</xdr:col>
      <xdr:colOff>163513</xdr:colOff>
      <xdr:row>48</xdr:row>
      <xdr:rowOff>107950</xdr:rowOff>
    </xdr:from>
    <xdr:ext cx="2001445" cy="182614"/>
    <mc:AlternateContent xmlns:mc="http://schemas.openxmlformats.org/markup-compatibility/2006" xmlns:a14="http://schemas.microsoft.com/office/drawing/2010/main">
      <mc:Choice Requires="a14">
        <xdr:sp macro="" textlink="">
          <xdr:nvSpPr>
            <xdr:cNvPr id="24" name="CuadroTexto 23"/>
            <xdr:cNvSpPr txBox="1"/>
          </xdr:nvSpPr>
          <xdr:spPr>
            <a:xfrm>
              <a:off x="5886451" y="13069888"/>
              <a:ext cx="200144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𝐻</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𝑡</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𝑏𝑙</m:t>
                    </m:r>
                  </m:oMath>
                </m:oMathPara>
              </a14:m>
              <a:endParaRPr lang="es-CO" sz="1100"/>
            </a:p>
          </xdr:txBody>
        </xdr:sp>
      </mc:Choice>
      <mc:Fallback xmlns="">
        <xdr:sp macro="" textlink="">
          <xdr:nvSpPr>
            <xdr:cNvPr id="24" name="CuadroTexto 23"/>
            <xdr:cNvSpPr txBox="1"/>
          </xdr:nvSpPr>
          <xdr:spPr>
            <a:xfrm>
              <a:off x="5886451" y="13069888"/>
              <a:ext cx="2001445"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𝐻</a:t>
              </a:r>
              <a:r>
                <a:rPr lang="es-MX" sz="1100" b="0" i="0">
                  <a:latin typeface="Cambria Math" panose="02040503050406030204" pitchFamily="18" charset="0"/>
                  <a:ea typeface="Cambria Math" panose="02040503050406030204" pitchFamily="18" charset="0"/>
                </a:rPr>
                <a:t>=𝑒_𝑐+ℎ_𝑡+ℎ_𝑑+ℎ_𝑝+ℎ_𝑎+𝑏𝑙</a:t>
              </a:r>
              <a:endParaRPr lang="es-CO" sz="1100"/>
            </a:p>
          </xdr:txBody>
        </xdr:sp>
      </mc:Fallback>
    </mc:AlternateContent>
    <xdr:clientData/>
  </xdr:oneCellAnchor>
  <xdr:oneCellAnchor>
    <xdr:from>
      <xdr:col>6</xdr:col>
      <xdr:colOff>177800</xdr:colOff>
      <xdr:row>46</xdr:row>
      <xdr:rowOff>169862</xdr:rowOff>
    </xdr:from>
    <xdr:ext cx="813684" cy="182614"/>
    <mc:AlternateContent xmlns:mc="http://schemas.openxmlformats.org/markup-compatibility/2006" xmlns:a14="http://schemas.microsoft.com/office/drawing/2010/main">
      <mc:Choice Requires="a14">
        <xdr:sp macro="" textlink="">
          <xdr:nvSpPr>
            <xdr:cNvPr id="25" name="CuadroTexto 24"/>
            <xdr:cNvSpPr txBox="1"/>
          </xdr:nvSpPr>
          <xdr:spPr>
            <a:xfrm>
              <a:off x="5900738" y="12750800"/>
              <a:ext cx="813684"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=2</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𝑒</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oMath>
                </m:oMathPara>
              </a14:m>
              <a:endParaRPr lang="es-CO" sz="1100"/>
            </a:p>
          </xdr:txBody>
        </xdr:sp>
      </mc:Choice>
      <mc:Fallback xmlns="">
        <xdr:sp macro="" textlink="">
          <xdr:nvSpPr>
            <xdr:cNvPr id="25" name="CuadroTexto 24"/>
            <xdr:cNvSpPr txBox="1"/>
          </xdr:nvSpPr>
          <xdr:spPr>
            <a:xfrm>
              <a:off x="5900738" y="12750800"/>
              <a:ext cx="813684"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=2𝑒_𝑐+𝐿_𝑝</a:t>
              </a:r>
              <a:endParaRPr lang="es-CO" sz="1100"/>
            </a:p>
          </xdr:txBody>
        </xdr:sp>
      </mc:Fallback>
    </mc:AlternateContent>
    <xdr:clientData/>
  </xdr:oneCellAnchor>
  <xdr:oneCellAnchor>
    <xdr:from>
      <xdr:col>6</xdr:col>
      <xdr:colOff>122237</xdr:colOff>
      <xdr:row>47</xdr:row>
      <xdr:rowOff>130174</xdr:rowOff>
    </xdr:from>
    <xdr:ext cx="1926105" cy="172227"/>
    <mc:AlternateContent xmlns:mc="http://schemas.openxmlformats.org/markup-compatibility/2006" xmlns:a14="http://schemas.microsoft.com/office/drawing/2010/main">
      <mc:Choice Requires="a14">
        <xdr:sp macro="" textlink="">
          <xdr:nvSpPr>
            <xdr:cNvPr id="26" name="CuadroTexto 25"/>
            <xdr:cNvSpPr txBox="1"/>
          </xdr:nvSpPr>
          <xdr:spPr>
            <a:xfrm>
              <a:off x="6337300" y="13631862"/>
              <a:ext cx="19261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𝐴</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2</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𝑒</m:t>
                            </m:r>
                          </m:e>
                          <m:sub>
                            <m:r>
                              <a:rPr lang="es-MX" sz="1100" b="0" i="1">
                                <a:solidFill>
                                  <a:schemeClr val="tx1"/>
                                </a:solidFill>
                                <a:effectLst/>
                                <a:latin typeface="Cambria Math" panose="02040503050406030204" pitchFamily="18" charset="0"/>
                                <a:ea typeface="+mn-ea"/>
                                <a:cs typeface="+mn-cs"/>
                              </a:rPr>
                              <m:t>𝑐</m:t>
                            </m:r>
                          </m:sub>
                        </m:sSub>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𝑎</m:t>
                        </m:r>
                      </m:e>
                    </m:d>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𝑚</m:t>
                        </m:r>
                        <m:r>
                          <a:rPr lang="es-MX" sz="1100" b="0" i="1">
                            <a:latin typeface="Cambria Math" panose="02040503050406030204" pitchFamily="18" charset="0"/>
                            <a:ea typeface="Cambria Math" panose="02040503050406030204" pitchFamily="18" charset="0"/>
                          </a:rPr>
                          <m:t>−1</m:t>
                        </m:r>
                      </m:e>
                    </m:d>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e>
                      <m:sub>
                        <m:r>
                          <a:rPr lang="es-MX" sz="1100" b="0" i="1">
                            <a:latin typeface="Cambria Math" panose="02040503050406030204" pitchFamily="18" charset="0"/>
                            <a:ea typeface="Cambria Math" panose="02040503050406030204" pitchFamily="18" charset="0"/>
                          </a:rPr>
                          <m:t>𝑑</m:t>
                        </m:r>
                      </m:sub>
                    </m:sSub>
                  </m:oMath>
                </m:oMathPara>
              </a14:m>
              <a:endParaRPr lang="es-CO" sz="1100"/>
            </a:p>
          </xdr:txBody>
        </xdr:sp>
      </mc:Choice>
      <mc:Fallback xmlns="">
        <xdr:sp macro="" textlink="">
          <xdr:nvSpPr>
            <xdr:cNvPr id="26" name="CuadroTexto 25"/>
            <xdr:cNvSpPr txBox="1"/>
          </xdr:nvSpPr>
          <xdr:spPr>
            <a:xfrm>
              <a:off x="6337300" y="13631862"/>
              <a:ext cx="19261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𝐴</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2𝑒_𝑐</a:t>
              </a:r>
              <a:r>
                <a:rPr lang="es-MX" sz="1100" b="0" i="0">
                  <a:solidFill>
                    <a:schemeClr val="tx1"/>
                  </a:solidFill>
                  <a:effectLst/>
                  <a:latin typeface="Cambria Math" panose="02040503050406030204" pitchFamily="18" charset="0"/>
                  <a:ea typeface="+mn-ea"/>
                  <a:cs typeface="+mn-cs"/>
                </a:rPr>
                <a:t>+𝑎</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.𝑚+(𝑚−1) 〖.𝑤〗_𝑑</a:t>
              </a:r>
              <a:endParaRPr lang="es-CO" sz="1100"/>
            </a:p>
          </xdr:txBody>
        </xdr:sp>
      </mc:Fallback>
    </mc:AlternateContent>
    <xdr:clientData/>
  </xdr:oneCellAnchor>
  <xdr:oneCellAnchor>
    <xdr:from>
      <xdr:col>6</xdr:col>
      <xdr:colOff>146049</xdr:colOff>
      <xdr:row>43</xdr:row>
      <xdr:rowOff>74612</xdr:rowOff>
    </xdr:from>
    <xdr:ext cx="700000" cy="365165"/>
    <mc:AlternateContent xmlns:mc="http://schemas.openxmlformats.org/markup-compatibility/2006" xmlns:a14="http://schemas.microsoft.com/office/drawing/2010/main">
      <mc:Choice Requires="a14">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𝑎</m:t>
                        </m:r>
                      </m:den>
                    </m:f>
                  </m:oMath>
                </m:oMathPara>
              </a14:m>
              <a:endParaRPr lang="es-CO" sz="1100"/>
            </a:p>
          </xdr:txBody>
        </xdr:sp>
      </mc:Choice>
      <mc:Fallback xmlns="">
        <xdr:sp macro="" textlink="">
          <xdr:nvSpPr>
            <xdr:cNvPr id="27" name="CuadroTexto 26"/>
            <xdr:cNvSpPr txBox="1"/>
          </xdr:nvSpPr>
          <xdr:spPr>
            <a:xfrm>
              <a:off x="6361112" y="11671300"/>
              <a:ext cx="700000" cy="3651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=𝑄_𝑚𝑜𝑑/(𝐿_𝑝.𝑎)</a:t>
              </a:r>
              <a:endParaRPr lang="es-CO" sz="1100"/>
            </a:p>
          </xdr:txBody>
        </xdr:sp>
      </mc:Fallback>
    </mc:AlternateContent>
    <xdr:clientData/>
  </xdr:oneCellAnchor>
  <xdr:twoCellAnchor editAs="oneCell">
    <xdr:from>
      <xdr:col>2</xdr:col>
      <xdr:colOff>0</xdr:colOff>
      <xdr:row>2</xdr:row>
      <xdr:rowOff>0</xdr:rowOff>
    </xdr:from>
    <xdr:to>
      <xdr:col>2</xdr:col>
      <xdr:colOff>304800</xdr:colOff>
      <xdr:row>3</xdr:row>
      <xdr:rowOff>114300</xdr:rowOff>
    </xdr:to>
    <xdr:sp macro="" textlink="">
      <xdr:nvSpPr>
        <xdr:cNvPr id="1025" name="AutoShape 1" descr="Inicio de Sesion"/>
        <xdr:cNvSpPr>
          <a:spLocks noChangeAspect="1" noChangeArrowheads="1"/>
        </xdr:cNvSpPr>
      </xdr:nvSpPr>
      <xdr:spPr bwMode="auto">
        <a:xfrm>
          <a:off x="62865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2079627</xdr:colOff>
      <xdr:row>1</xdr:row>
      <xdr:rowOff>55563</xdr:rowOff>
    </xdr:from>
    <xdr:to>
      <xdr:col>2</xdr:col>
      <xdr:colOff>2821427</xdr:colOff>
      <xdr:row>5</xdr:row>
      <xdr:rowOff>39688</xdr:rowOff>
    </xdr:to>
    <xdr:pic>
      <xdr:nvPicPr>
        <xdr:cNvPr id="29" name="Imagen 28"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14627" y="246063"/>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133350</xdr:colOff>
      <xdr:row>35</xdr:row>
      <xdr:rowOff>76199</xdr:rowOff>
    </xdr:from>
    <xdr:ext cx="700000" cy="390525"/>
    <mc:AlternateContent xmlns:mc="http://schemas.openxmlformats.org/markup-compatibility/2006" xmlns:a14="http://schemas.microsoft.com/office/drawing/2010/main">
      <mc:Choice Requires="a14">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𝐶𝑆</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m:t>
                        </m:r>
                      </m:den>
                    </m:f>
                  </m:oMath>
                </m:oMathPara>
              </a14:m>
              <a:endParaRPr lang="es-CO" sz="1100"/>
            </a:p>
          </xdr:txBody>
        </xdr:sp>
      </mc:Choice>
      <mc:Fallback xmlns="">
        <xdr:sp macro="" textlink="">
          <xdr:nvSpPr>
            <xdr:cNvPr id="3" name="CuadroTexto 2"/>
            <xdr:cNvSpPr txBox="1"/>
          </xdr:nvSpPr>
          <xdr:spPr>
            <a:xfrm>
              <a:off x="5972175" y="3781424"/>
              <a:ext cx="700000" cy="390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𝐶𝑆</a:t>
              </a:r>
              <a:r>
                <a:rPr lang="es-MX" sz="1100" b="0" i="0">
                  <a:latin typeface="Cambria Math" panose="02040503050406030204" pitchFamily="18" charset="0"/>
                  <a:ea typeface="Cambria Math" panose="02040503050406030204" pitchFamily="18" charset="0"/>
                </a:rPr>
                <a:t>=𝑄_𝑚𝑜𝑑/(𝑎 𝐿 )</a:t>
              </a:r>
              <a:endParaRPr lang="es-CO" sz="1100"/>
            </a:p>
          </xdr:txBody>
        </xdr:sp>
      </mc:Fallback>
    </mc:AlternateContent>
    <xdr:clientData/>
  </xdr:oneCellAnchor>
  <xdr:oneCellAnchor>
    <xdr:from>
      <xdr:col>6</xdr:col>
      <xdr:colOff>104774</xdr:colOff>
      <xdr:row>41</xdr:row>
      <xdr:rowOff>76199</xdr:rowOff>
    </xdr:from>
    <xdr:ext cx="2295525" cy="523875"/>
    <mc:AlternateContent xmlns:mc="http://schemas.openxmlformats.org/markup-compatibility/2006" xmlns:a14="http://schemas.microsoft.com/office/drawing/2010/main">
      <mc:Choice Requires="a14">
        <xdr:sp macro="" textlink="">
          <xdr:nvSpPr>
            <xdr:cNvPr id="4" name="CuadroTexto 3"/>
            <xdr:cNvSpPr txBox="1"/>
          </xdr:nvSpPr>
          <xdr:spPr>
            <a:xfrm>
              <a:off x="5943599" y="6791324"/>
              <a:ext cx="2295525" cy="523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num>
                      <m:den>
                        <m:r>
                          <a:rPr lang="es-MX" sz="1100" b="0" i="1">
                            <a:latin typeface="Cambria Math" panose="02040503050406030204" pitchFamily="18" charset="0"/>
                            <a:ea typeface="Cambria Math" panose="02040503050406030204" pitchFamily="18" charset="0"/>
                          </a:rPr>
                          <m:t>𝐴</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den>
                    </m:f>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sSub>
                          <m:sSubPr>
                            <m:ctrlPr>
                              <a:rPr lang="es-CO" sz="110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𝑄</m:t>
                            </m:r>
                          </m:e>
                          <m:sub>
                            <m:r>
                              <a:rPr lang="es-MX" sz="1100" b="0" i="1">
                                <a:solidFill>
                                  <a:schemeClr val="tx1"/>
                                </a:solidFill>
                                <a:effectLst/>
                                <a:latin typeface="Cambria Math" panose="02040503050406030204" pitchFamily="18" charset="0"/>
                                <a:ea typeface="+mn-ea"/>
                                <a:cs typeface="+mn-cs"/>
                              </a:rPr>
                              <m:t>𝑚𝑜𝑑</m:t>
                            </m:r>
                          </m:sub>
                        </m:sSub>
                      </m:num>
                      <m:den>
                        <m:d>
                          <m:dPr>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𝑒𝑝</m:t>
                                </m:r>
                              </m:sub>
                            </m:sSub>
                          </m:e>
                        </m:d>
                        <m:r>
                          <a:rPr lang="es-MX" sz="1100" b="0" i="1">
                            <a:latin typeface="Cambria Math" panose="02040503050406030204" pitchFamily="18" charset="0"/>
                            <a:ea typeface="Cambria Math" panose="02040503050406030204" pitchFamily="18" charset="0"/>
                          </a:rPr>
                          <m:t>𝑎</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4" name="CuadroTexto 3"/>
            <xdr:cNvSpPr txBox="1"/>
          </xdr:nvSpPr>
          <xdr:spPr>
            <a:xfrm>
              <a:off x="5943599" y="6791324"/>
              <a:ext cx="2295525" cy="523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0</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𝐴 𝑆𝑒𝑛𝜃</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𝑄</a:t>
              </a:r>
              <a:r>
                <a:rPr lang="es-CO" sz="1100" b="0" i="0">
                  <a:solidFill>
                    <a:schemeClr val="tx1"/>
                  </a:solidFill>
                  <a:effectLst/>
                  <a:latin typeface="+mn-lt"/>
                  <a:ea typeface="+mn-ea"/>
                  <a:cs typeface="+mn-cs"/>
                </a:rPr>
                <a:t>_</a:t>
              </a:r>
              <a:r>
                <a:rPr lang="es-MX" sz="1100" b="0" i="0">
                  <a:solidFill>
                    <a:schemeClr val="tx1"/>
                  </a:solidFill>
                  <a:effectLst/>
                  <a:latin typeface="+mn-lt"/>
                  <a:ea typeface="+mn-ea"/>
                  <a:cs typeface="+mn-cs"/>
                </a:rPr>
                <a:t>𝑚𝑜𝑑</a:t>
              </a:r>
              <a:r>
                <a:rPr lang="es-MX" sz="1100" b="0" i="0">
                  <a:solidFill>
                    <a:schemeClr val="tx1"/>
                  </a:solidFill>
                  <a:effectLst/>
                  <a:latin typeface="Cambria Math" panose="02040503050406030204" pitchFamily="18" charset="0"/>
                  <a:ea typeface="Cambria Math" panose="02040503050406030204" pitchFamily="18" charset="0"/>
                  <a:cs typeface="+mn-cs"/>
                </a:rPr>
                <a:t>/((</a:t>
              </a:r>
              <a:r>
                <a:rPr lang="es-MX" sz="1100" b="0" i="0">
                  <a:latin typeface="Cambria Math" panose="02040503050406030204" pitchFamily="18" charset="0"/>
                  <a:ea typeface="Cambria Math" panose="02040503050406030204" pitchFamily="18" charset="0"/>
                </a:rPr>
                <a:t>𝑒/(𝑒+𝑤) 𝐿_𝑒𝑝 )𝑎 𝑆𝑒𝑛𝜃)</a:t>
              </a:r>
              <a:endParaRPr lang="es-CO" sz="1100"/>
            </a:p>
          </xdr:txBody>
        </xdr:sp>
      </mc:Fallback>
    </mc:AlternateContent>
    <xdr:clientData/>
  </xdr:oneCellAnchor>
  <xdr:oneCellAnchor>
    <xdr:from>
      <xdr:col>6</xdr:col>
      <xdr:colOff>152400</xdr:colOff>
      <xdr:row>40</xdr:row>
      <xdr:rowOff>104775</xdr:rowOff>
    </xdr:from>
    <xdr:ext cx="1033232" cy="182614"/>
    <mc:AlternateContent xmlns:mc="http://schemas.openxmlformats.org/markup-compatibility/2006" xmlns:a14="http://schemas.microsoft.com/office/drawing/2010/main">
      <mc:Choice Requires="a14">
        <xdr:sp macro="" textlink="">
          <xdr:nvSpPr>
            <xdr:cNvPr id="6" name="CuadroTexto 5"/>
            <xdr:cNvSpPr txBox="1"/>
          </xdr:nvSpPr>
          <xdr:spPr>
            <a:xfrm>
              <a:off x="6553200" y="7353300"/>
              <a:ext cx="103323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𝑒𝑝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6" name="CuadroTexto 5"/>
            <xdr:cNvSpPr txBox="1"/>
          </xdr:nvSpPr>
          <xdr:spPr>
            <a:xfrm>
              <a:off x="6553200" y="7353300"/>
              <a:ext cx="103323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𝑒𝑝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𝐿−𝑙 𝑐𝑜𝑠𝜃</a:t>
              </a:r>
              <a:endParaRPr lang="es-CO" sz="1100"/>
            </a:p>
          </xdr:txBody>
        </xdr:sp>
      </mc:Fallback>
    </mc:AlternateContent>
    <xdr:clientData/>
  </xdr:oneCellAnchor>
  <xdr:oneCellAnchor>
    <xdr:from>
      <xdr:col>6</xdr:col>
      <xdr:colOff>152400</xdr:colOff>
      <xdr:row>39</xdr:row>
      <xdr:rowOff>114300</xdr:rowOff>
    </xdr:from>
    <xdr:ext cx="1661224" cy="331309"/>
    <mc:AlternateContent xmlns:mc="http://schemas.openxmlformats.org/markup-compatibility/2006" xmlns:a14="http://schemas.microsoft.com/office/drawing/2010/main">
      <mc:Choice Requires="a14">
        <xdr:sp macro="" textlink="">
          <xdr:nvSpPr>
            <xdr:cNvPr id="7" name="CuadroTexto 6"/>
            <xdr:cNvSpPr txBox="1"/>
          </xdr:nvSpPr>
          <xdr:spPr>
            <a:xfrm>
              <a:off x="6553200" y="6858000"/>
              <a:ext cx="1661224" cy="331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𝑙</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7" name="CuadroTexto 6"/>
            <xdr:cNvSpPr txBox="1"/>
          </xdr:nvSpPr>
          <xdr:spPr>
            <a:xfrm>
              <a:off x="6553200" y="6858000"/>
              <a:ext cx="1661224" cy="331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𝐿−𝑙</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𝑐𝑜𝑠𝜃</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𝑠𝑒𝑛𝜃−𝑤)/(𝑒+𝑤)</a:t>
              </a:r>
              <a:endParaRPr lang="es-CO" sz="1100"/>
            </a:p>
          </xdr:txBody>
        </xdr:sp>
      </mc:Fallback>
    </mc:AlternateContent>
    <xdr:clientData/>
  </xdr:oneCellAnchor>
  <xdr:oneCellAnchor>
    <xdr:from>
      <xdr:col>6</xdr:col>
      <xdr:colOff>161925</xdr:colOff>
      <xdr:row>45</xdr:row>
      <xdr:rowOff>95250</xdr:rowOff>
    </xdr:from>
    <xdr:ext cx="366575" cy="321370"/>
    <mc:AlternateContent xmlns:mc="http://schemas.openxmlformats.org/markup-compatibility/2006" xmlns:a14="http://schemas.microsoft.com/office/drawing/2010/main">
      <mc:Choice Requires="a14">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r>
                          <a:rPr lang="es-MX" sz="1100" b="0" i="1">
                            <a:latin typeface="Cambria Math" panose="02040503050406030204" pitchFamily="18" charset="0"/>
                            <a:ea typeface="Cambria Math" panose="02040503050406030204" pitchFamily="18" charset="0"/>
                          </a:rPr>
                          <m:t>𝑒</m:t>
                        </m:r>
                      </m:den>
                    </m:f>
                  </m:oMath>
                </m:oMathPara>
              </a14:m>
              <a:endParaRPr lang="es-CO" sz="1100"/>
            </a:p>
          </xdr:txBody>
        </xdr:sp>
      </mc:Choice>
      <mc:Fallback xmlns="">
        <xdr:sp macro="" textlink="">
          <xdr:nvSpPr>
            <xdr:cNvPr id="8" name="CuadroTexto 7"/>
            <xdr:cNvSpPr txBox="1"/>
          </xdr:nvSpPr>
          <xdr:spPr>
            <a:xfrm>
              <a:off x="6334125" y="8924925"/>
              <a:ext cx="366575" cy="3213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=𝑙/𝑒</a:t>
              </a:r>
              <a:endParaRPr lang="es-CO" sz="1100"/>
            </a:p>
          </xdr:txBody>
        </xdr:sp>
      </mc:Fallback>
    </mc:AlternateContent>
    <xdr:clientData/>
  </xdr:oneCellAnchor>
  <xdr:oneCellAnchor>
    <xdr:from>
      <xdr:col>6</xdr:col>
      <xdr:colOff>114300</xdr:colOff>
      <xdr:row>46</xdr:row>
      <xdr:rowOff>95250</xdr:rowOff>
    </xdr:from>
    <xdr:ext cx="3085717" cy="321498"/>
    <mc:AlternateContent xmlns:mc="http://schemas.openxmlformats.org/markup-compatibility/2006" xmlns:a14="http://schemas.microsoft.com/office/drawing/2010/main">
      <mc:Choice Requires="a14">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MX" sz="1100" b="0" i="1">
                            <a:latin typeface="Cambria Math" panose="02040503050406030204" pitchFamily="18" charset="0"/>
                          </a:rPr>
                        </m:ctrlPr>
                      </m:sSupPr>
                      <m:e>
                        <m:r>
                          <a:rPr lang="es-MX" sz="1100" b="0" i="1">
                            <a:latin typeface="Cambria Math" panose="02040503050406030204" pitchFamily="18" charset="0"/>
                          </a:rPr>
                          <m:t>𝐿</m:t>
                        </m:r>
                      </m:e>
                      <m:sup>
                        <m:r>
                          <a:rPr lang="es-MX" sz="1100" b="0" i="1">
                            <a:latin typeface="Cambria Math" panose="02040503050406030204" pitchFamily="18" charset="0"/>
                          </a:rPr>
                          <m:t>′</m:t>
                        </m:r>
                      </m:sup>
                    </m:sSup>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0,058</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𝑒</m:t>
                        </m:r>
                      </m:num>
                      <m:den>
                        <m:r>
                          <a:rPr lang="es-MX" sz="1100" b="0" i="1">
                            <a:latin typeface="Cambria Math" panose="02040503050406030204" pitchFamily="18" charset="0"/>
                            <a:ea typeface="Cambria Math" panose="02040503050406030204" pitchFamily="18" charset="0"/>
                          </a:rPr>
                          <m:t>𝑣</m:t>
                        </m:r>
                      </m:den>
                    </m:f>
                    <m:r>
                      <a:rPr lang="es-MX" sz="1100" b="0" i="1">
                        <a:latin typeface="Cambria Math" panose="02040503050406030204" pitchFamily="18" charset="0"/>
                        <a:ea typeface="Cambria Math" panose="02040503050406030204" pitchFamily="18" charset="0"/>
                      </a:rPr>
                      <m:t>  </m:t>
                    </m:r>
                    <m:d>
                      <m:dPr>
                        <m:ctrlPr>
                          <a:rPr lang="es-MX" sz="1100" b="0" i="1">
                            <a:latin typeface="Cambria Math" panose="02040503050406030204" pitchFamily="18" charset="0"/>
                            <a:ea typeface="Cambria Math" panose="02040503050406030204" pitchFamily="18" charset="0"/>
                          </a:rPr>
                        </m:ctrlPr>
                      </m:dPr>
                      <m:e>
                        <m:r>
                          <m:rPr>
                            <m:sty m:val="p"/>
                          </m:rPr>
                          <a:rPr lang="es-MX" sz="1100" b="0" i="0">
                            <a:latin typeface="Cambria Math" panose="02040503050406030204" pitchFamily="18" charset="0"/>
                            <a:ea typeface="Cambria Math" panose="02040503050406030204" pitchFamily="18" charset="0"/>
                          </a:rPr>
                          <m:t>Yao</m:t>
                        </m:r>
                      </m:e>
                    </m:d>
                    <m:sSup>
                      <m:sSupPr>
                        <m:ctrlPr>
                          <a:rPr lang="es-MX" sz="1100" b="0" i="1">
                            <a:solidFill>
                              <a:schemeClr val="tx1"/>
                            </a:solidFill>
                            <a:effectLst/>
                            <a:latin typeface="Cambria Math" panose="02040503050406030204" pitchFamily="18" charset="0"/>
                            <a:ea typeface="+mn-ea"/>
                            <a:cs typeface="+mn-cs"/>
                          </a:rPr>
                        </m:ctrlPr>
                      </m:sSupPr>
                      <m:e>
                        <m:r>
                          <a:rPr lang="es-MX" sz="1100" b="0" i="1">
                            <a:solidFill>
                              <a:schemeClr val="tx1"/>
                            </a:solidFill>
                            <a:effectLst/>
                            <a:latin typeface="Cambria Math" panose="02040503050406030204" pitchFamily="18" charset="0"/>
                            <a:ea typeface="+mn-ea"/>
                            <a:cs typeface="+mn-cs"/>
                          </a:rPr>
                          <m:t> ; </m:t>
                        </m:r>
                        <m:r>
                          <a:rPr lang="es-MX" sz="1100" b="0" i="1">
                            <a:solidFill>
                              <a:schemeClr val="tx1"/>
                            </a:solidFill>
                            <a:effectLst/>
                            <a:latin typeface="Cambria Math" panose="02040503050406030204" pitchFamily="18" charset="0"/>
                            <a:ea typeface="+mn-ea"/>
                            <a:cs typeface="+mn-cs"/>
                          </a:rPr>
                          <m:t>𝐿</m:t>
                        </m:r>
                      </m:e>
                      <m:sup>
                        <m:r>
                          <a:rPr lang="es-MX" sz="1100" b="0" i="1">
                            <a:solidFill>
                              <a:schemeClr val="tx1"/>
                            </a:solidFill>
                            <a:effectLst/>
                            <a:latin typeface="Cambria Math" panose="02040503050406030204" pitchFamily="18" charset="0"/>
                            <a:ea typeface="+mn-ea"/>
                            <a:cs typeface="+mn-cs"/>
                          </a:rPr>
                          <m:t>′</m:t>
                        </m:r>
                      </m:sup>
                    </m:sSup>
                    <m:r>
                      <a:rPr lang="es-MX" sz="1100" b="0" i="1">
                        <a:solidFill>
                          <a:schemeClr val="tx1"/>
                        </a:solidFill>
                        <a:effectLst/>
                        <a:latin typeface="Cambria Math" panose="02040503050406030204" pitchFamily="18" charset="0"/>
                        <a:ea typeface="+mn-ea"/>
                        <a:cs typeface="+mn-cs"/>
                      </a:rPr>
                      <m:t>=</m:t>
                    </m:r>
                    <m:f>
                      <m:fPr>
                        <m:ctrlPr>
                          <a:rPr lang="es-MX" sz="1100" b="0" i="1">
                            <a:solidFill>
                              <a:schemeClr val="tx1"/>
                            </a:solidFill>
                            <a:effectLst/>
                            <a:latin typeface="Cambria Math" panose="02040503050406030204" pitchFamily="18" charset="0"/>
                            <a:ea typeface="+mn-ea"/>
                            <a:cs typeface="+mn-cs"/>
                          </a:rPr>
                        </m:ctrlPr>
                      </m:fPr>
                      <m:num>
                        <m:r>
                          <a:rPr lang="es-MX" sz="1100" b="0" i="1">
                            <a:solidFill>
                              <a:schemeClr val="tx1"/>
                            </a:solidFill>
                            <a:effectLst/>
                            <a:latin typeface="Cambria Math" panose="02040503050406030204" pitchFamily="18" charset="0"/>
                            <a:ea typeface="+mn-ea"/>
                            <a:cs typeface="+mn-cs"/>
                          </a:rPr>
                          <m:t>0,013</m:t>
                        </m:r>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r>
                      <a:rPr lang="es-MX" sz="1100" b="0" i="1">
                        <a:solidFill>
                          <a:schemeClr val="tx1"/>
                        </a:solidFill>
                        <a:effectLst/>
                        <a:latin typeface="Cambria Math" panose="02040503050406030204" pitchFamily="18" charset="0"/>
                        <a:ea typeface="+mn-ea"/>
                        <a:cs typeface="+mn-cs"/>
                      </a:rPr>
                      <m:t>  </m:t>
                    </m:r>
                    <m:d>
                      <m:dPr>
                        <m:ctrlPr>
                          <a:rPr lang="es-MX" sz="1100" b="0" i="1">
                            <a:solidFill>
                              <a:schemeClr val="tx1"/>
                            </a:solidFill>
                            <a:effectLst/>
                            <a:latin typeface="Cambria Math" panose="02040503050406030204" pitchFamily="18" charset="0"/>
                            <a:ea typeface="+mn-ea"/>
                            <a:cs typeface="+mn-cs"/>
                          </a:rPr>
                        </m:ctrlPr>
                      </m:dPr>
                      <m:e>
                        <m:r>
                          <m:rPr>
                            <m:sty m:val="p"/>
                          </m:rPr>
                          <a:rPr lang="es-MX" sz="1100" b="0" i="0">
                            <a:solidFill>
                              <a:schemeClr val="tx1"/>
                            </a:solidFill>
                            <a:effectLst/>
                            <a:latin typeface="Cambria Math" panose="02040503050406030204" pitchFamily="18" charset="0"/>
                            <a:ea typeface="+mn-ea"/>
                            <a:cs typeface="+mn-cs"/>
                          </a:rPr>
                          <m:t>Schulze</m:t>
                        </m:r>
                      </m:e>
                    </m:d>
                  </m:oMath>
                </m:oMathPara>
              </a14:m>
              <a:endParaRPr lang="es-CO" sz="1100"/>
            </a:p>
          </xdr:txBody>
        </xdr:sp>
      </mc:Choice>
      <mc:Fallback xmlns="">
        <xdr:sp macro="" textlink="">
          <xdr:nvSpPr>
            <xdr:cNvPr id="9" name="CuadroTexto 8"/>
            <xdr:cNvSpPr txBox="1"/>
          </xdr:nvSpPr>
          <xdr:spPr>
            <a:xfrm>
              <a:off x="6286500" y="9429750"/>
              <a:ext cx="3085717" cy="3214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=(0,058〖 v〗_0  𝑒)/𝑣   (Yao)</a:t>
              </a:r>
              <a:r>
                <a:rPr lang="es-MX" sz="1100" b="0" i="0">
                  <a:solidFill>
                    <a:schemeClr val="tx1"/>
                  </a:solidFill>
                  <a:effectLst/>
                  <a:latin typeface="+mn-lt"/>
                  <a:ea typeface="+mn-ea"/>
                  <a:cs typeface="+mn-cs"/>
                </a:rPr>
                <a:t> 〖</a:t>
              </a:r>
              <a:r>
                <a:rPr lang="es-MX" sz="1100" b="0" i="0">
                  <a:solidFill>
                    <a:schemeClr val="tx1"/>
                  </a:solidFill>
                  <a:effectLst/>
                  <a:latin typeface="Cambria Math" panose="02040503050406030204" pitchFamily="18" charset="0"/>
                  <a:ea typeface="+mn-ea"/>
                  <a:cs typeface="+mn-cs"/>
                </a:rPr>
                <a:t> ; </a:t>
              </a:r>
              <a:r>
                <a:rPr lang="es-MX" sz="1100" b="0" i="0">
                  <a:solidFill>
                    <a:schemeClr val="tx1"/>
                  </a:solidFill>
                  <a:effectLst/>
                  <a:latin typeface="+mn-lt"/>
                  <a:ea typeface="+mn-ea"/>
                  <a:cs typeface="+mn-cs"/>
                </a:rPr>
                <a:t>𝐿〗^′=(0,0</a:t>
              </a:r>
              <a:r>
                <a:rPr lang="es-MX" sz="1100" b="0" i="0">
                  <a:solidFill>
                    <a:schemeClr val="tx1"/>
                  </a:solidFill>
                  <a:effectLst/>
                  <a:latin typeface="Cambria Math" panose="02040503050406030204" pitchFamily="18" charset="0"/>
                  <a:ea typeface="+mn-ea"/>
                  <a:cs typeface="+mn-cs"/>
                </a:rPr>
                <a:t>13</a:t>
              </a:r>
              <a:r>
                <a:rPr lang="es-MX" sz="1100" b="0" i="0">
                  <a:solidFill>
                    <a:schemeClr val="tx1"/>
                  </a:solidFill>
                  <a:effectLst/>
                  <a:latin typeface="+mn-lt"/>
                  <a:ea typeface="+mn-ea"/>
                  <a:cs typeface="+mn-cs"/>
                </a:rPr>
                <a:t>〖 v〗_0</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𝑒)/𝑣   (</a:t>
              </a:r>
              <a:r>
                <a:rPr lang="es-MX" sz="1100" b="0" i="0">
                  <a:solidFill>
                    <a:schemeClr val="tx1"/>
                  </a:solidFill>
                  <a:effectLst/>
                  <a:latin typeface="Cambria Math" panose="02040503050406030204" pitchFamily="18" charset="0"/>
                  <a:ea typeface="+mn-ea"/>
                  <a:cs typeface="+mn-cs"/>
                </a:rPr>
                <a:t>Schulze</a:t>
              </a:r>
              <a:r>
                <a:rPr lang="es-MX" sz="1100" b="0" i="0">
                  <a:solidFill>
                    <a:schemeClr val="tx1"/>
                  </a:solidFill>
                  <a:effectLst/>
                  <a:latin typeface="+mn-lt"/>
                  <a:ea typeface="+mn-ea"/>
                  <a:cs typeface="+mn-cs"/>
                </a:rPr>
                <a:t>)</a:t>
              </a:r>
              <a:endParaRPr lang="es-CO" sz="1100"/>
            </a:p>
          </xdr:txBody>
        </xdr:sp>
      </mc:Fallback>
    </mc:AlternateContent>
    <xdr:clientData/>
  </xdr:oneCellAnchor>
  <xdr:oneCellAnchor>
    <xdr:from>
      <xdr:col>6</xdr:col>
      <xdr:colOff>123825</xdr:colOff>
      <xdr:row>47</xdr:row>
      <xdr:rowOff>85725</xdr:rowOff>
    </xdr:from>
    <xdr:ext cx="1351459" cy="172227"/>
    <mc:AlternateContent xmlns:mc="http://schemas.openxmlformats.org/markup-compatibility/2006" xmlns:a14="http://schemas.microsoft.com/office/drawing/2010/main">
      <mc:Choice Requires="a14">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𝐿</m:t>
                    </m:r>
                    <m:r>
                      <a:rPr lang="es-MX" sz="1100" b="0" i="1">
                        <a:latin typeface="Cambria Math" panose="02040503050406030204" pitchFamily="18" charset="0"/>
                      </a:rPr>
                      <m:t>´&lt;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 ∴ </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𝐿</m:t>
                    </m:r>
                    <m:r>
                      <a:rPr lang="es-MX" sz="1100" b="0" i="1">
                        <a:latin typeface="Cambria Math" panose="02040503050406030204" pitchFamily="18" charset="0"/>
                        <a:ea typeface="Cambria Math" panose="02040503050406030204" pitchFamily="18" charset="0"/>
                      </a:rPr>
                      <m:t>´</m:t>
                    </m:r>
                  </m:oMath>
                </m:oMathPara>
              </a14:m>
              <a:endParaRPr lang="es-CO" sz="1100"/>
            </a:p>
          </xdr:txBody>
        </xdr:sp>
      </mc:Choice>
      <mc:Fallback xmlns="">
        <xdr:sp macro="" textlink="">
          <xdr:nvSpPr>
            <xdr:cNvPr id="10" name="CuadroTexto 9"/>
            <xdr:cNvSpPr txBox="1"/>
          </xdr:nvSpPr>
          <xdr:spPr>
            <a:xfrm>
              <a:off x="5962650" y="9925050"/>
              <a:ext cx="13514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𝐿´</a:t>
              </a:r>
              <a:r>
                <a:rPr lang="es-MX" sz="1100" b="0" i="0">
                  <a:latin typeface="Cambria Math" panose="02040503050406030204" pitchFamily="18" charset="0"/>
                  <a:ea typeface="Cambria Math" panose="02040503050406030204" pitchFamily="18" charset="0"/>
                </a:rPr>
                <a:t>&lt;𝐿 ∴ 𝐿_𝑐=𝐿−𝐿´</a:t>
              </a:r>
              <a:endParaRPr lang="es-CO" sz="1100"/>
            </a:p>
          </xdr:txBody>
        </xdr:sp>
      </mc:Fallback>
    </mc:AlternateContent>
    <xdr:clientData/>
  </xdr:oneCellAnchor>
  <xdr:oneCellAnchor>
    <xdr:from>
      <xdr:col>6</xdr:col>
      <xdr:colOff>161925</xdr:colOff>
      <xdr:row>51</xdr:row>
      <xdr:rowOff>47625</xdr:rowOff>
    </xdr:from>
    <xdr:ext cx="1380441" cy="346570"/>
    <mc:AlternateContent xmlns:mc="http://schemas.openxmlformats.org/markup-compatibility/2006" xmlns:a14="http://schemas.microsoft.com/office/drawing/2010/main">
      <mc:Choice Requires="a14">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m:rPr>
                            <m:sty m:val="p"/>
                          </m:rPr>
                          <a:rPr lang="es-MX" sz="1100" b="0" i="0">
                            <a:latin typeface="Cambria Math" panose="02040503050406030204" pitchFamily="18" charset="0"/>
                          </a:rPr>
                          <m:t>v</m:t>
                        </m:r>
                      </m:e>
                      <m:sub>
                        <m:r>
                          <a:rPr lang="es-MX" sz="1100" b="0" i="1">
                            <a:latin typeface="Cambria Math" panose="02040503050406030204" pitchFamily="18" charset="0"/>
                          </a:rPr>
                          <m:t>𝑠𝑐</m:t>
                        </m:r>
                      </m:sub>
                    </m:sSub>
                    <m:r>
                      <a:rPr lang="es-MX" sz="1100" b="0" i="1">
                        <a:latin typeface="Cambria Math" panose="02040503050406030204" pitchFamily="18" charset="0"/>
                      </a:rPr>
                      <m:t>=</m:t>
                    </m:r>
                    <m:f>
                      <m:fPr>
                        <m:ctrlPr>
                          <a:rPr lang="es-MX" sz="1100" b="0" i="1">
                            <a:latin typeface="Cambria Math" panose="02040503050406030204" pitchFamily="18" charset="0"/>
                          </a:rPr>
                        </m:ctrlPr>
                      </m:fPr>
                      <m:num>
                        <m:sSub>
                          <m:sSubPr>
                            <m:ctrlPr>
                              <a:rPr lang="es-MX" sz="1100" b="0" i="1">
                                <a:latin typeface="Cambria Math" panose="02040503050406030204" pitchFamily="18" charset="0"/>
                              </a:rPr>
                            </m:ctrlPr>
                          </m:sSubPr>
                          <m:e>
                            <m:r>
                              <a:rPr lang="es-MX" sz="1100" b="0" i="1">
                                <a:latin typeface="Cambria Math" panose="02040503050406030204" pitchFamily="18" charset="0"/>
                              </a:rPr>
                              <m:t>𝑆</m:t>
                            </m:r>
                          </m:e>
                          <m:sub>
                            <m:r>
                              <a:rPr lang="es-MX" sz="1100" b="0" i="1">
                                <a:latin typeface="Cambria Math" panose="02040503050406030204" pitchFamily="18" charset="0"/>
                              </a:rPr>
                              <m:t>𝑐</m:t>
                            </m:r>
                          </m:sub>
                        </m:sSub>
                        <m:sSub>
                          <m:sSubPr>
                            <m:ctrlPr>
                              <a:rPr lang="es-MX" sz="1100" b="0" i="1">
                                <a:latin typeface="Cambria Math" panose="02040503050406030204" pitchFamily="18" charset="0"/>
                              </a:rPr>
                            </m:ctrlPr>
                          </m:sSubPr>
                          <m:e>
                            <m:r>
                              <a:rPr lang="es-MX" sz="1100" b="0" i="0">
                                <a:latin typeface="Cambria Math" panose="02040503050406030204" pitchFamily="18" charset="0"/>
                              </a:rPr>
                              <m:t> </m:t>
                            </m:r>
                            <m:r>
                              <m:rPr>
                                <m:sty m:val="p"/>
                              </m:rPr>
                              <a:rPr lang="es-MX" sz="1100" b="0" i="0">
                                <a:latin typeface="Cambria Math" panose="02040503050406030204" pitchFamily="18" charset="0"/>
                              </a:rPr>
                              <m:t>v</m:t>
                            </m:r>
                          </m:e>
                          <m:sub>
                            <m:r>
                              <a:rPr lang="es-MX" sz="1100" b="0" i="1">
                                <a:latin typeface="Cambria Math" panose="02040503050406030204" pitchFamily="18" charset="0"/>
                              </a:rPr>
                              <m:t>0</m:t>
                            </m:r>
                          </m:sub>
                        </m:sSub>
                      </m:num>
                      <m:den>
                        <m:r>
                          <a:rPr lang="es-MX" sz="1100" b="0" i="1">
                            <a:latin typeface="Cambria Math" panose="02040503050406030204" pitchFamily="18" charset="0"/>
                          </a:rPr>
                          <m:t>𝑆𝑒𝑛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𝐿</m:t>
                            </m:r>
                          </m:e>
                          <m:sub>
                            <m:r>
                              <a:rPr lang="es-MX" sz="1100" b="0" i="1">
                                <a:latin typeface="Cambria Math" panose="02040503050406030204" pitchFamily="18" charset="0"/>
                                <a:ea typeface="Cambria Math" panose="02040503050406030204" pitchFamily="18" charset="0"/>
                              </a:rPr>
                              <m:t>𝑐</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𝑐𝑜𝑠</m:t>
                        </m:r>
                        <m:r>
                          <a:rPr lang="es-MX" sz="1100" b="0" i="1">
                            <a:latin typeface="Cambria Math" panose="02040503050406030204" pitchFamily="18" charset="0"/>
                            <a:ea typeface="Cambria Math" panose="02040503050406030204" pitchFamily="18" charset="0"/>
                          </a:rPr>
                          <m:t>𝜃</m:t>
                        </m:r>
                      </m:den>
                    </m:f>
                  </m:oMath>
                </m:oMathPara>
              </a14:m>
              <a:endParaRPr lang="es-CO" sz="1100"/>
            </a:p>
          </xdr:txBody>
        </xdr:sp>
      </mc:Choice>
      <mc:Fallback xmlns="">
        <xdr:sp macro="" textlink="">
          <xdr:nvSpPr>
            <xdr:cNvPr id="11" name="CuadroTexto 10"/>
            <xdr:cNvSpPr txBox="1"/>
          </xdr:nvSpPr>
          <xdr:spPr>
            <a:xfrm>
              <a:off x="6334125" y="10839450"/>
              <a:ext cx="1380441"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v</a:t>
              </a:r>
              <a:r>
                <a:rPr lang="es-CO" sz="1100" b="0" i="0">
                  <a:latin typeface="Cambria Math" panose="02040503050406030204" pitchFamily="18" charset="0"/>
                </a:rPr>
                <a:t>_</a:t>
              </a:r>
              <a:r>
                <a:rPr lang="es-MX" sz="1100" b="0" i="0">
                  <a:latin typeface="Cambria Math" panose="02040503050406030204" pitchFamily="18" charset="0"/>
                </a:rPr>
                <a:t>𝑠𝑐=(𝑆_𝑐 〖 v〗_0)/(𝑆𝑒𝑛</a:t>
              </a:r>
              <a:r>
                <a:rPr lang="es-MX" sz="1100" b="0" i="0">
                  <a:latin typeface="Cambria Math" panose="02040503050406030204" pitchFamily="18" charset="0"/>
                  <a:ea typeface="Cambria Math" panose="02040503050406030204" pitchFamily="18" charset="0"/>
                </a:rPr>
                <a:t>𝜃+𝐿_𝑐  𝑐𝑜𝑠𝜃)</a:t>
              </a:r>
              <a:endParaRPr lang="es-CO" sz="1100"/>
            </a:p>
          </xdr:txBody>
        </xdr:sp>
      </mc:Fallback>
    </mc:AlternateContent>
    <xdr:clientData/>
  </xdr:oneCellAnchor>
  <xdr:oneCellAnchor>
    <xdr:from>
      <xdr:col>6</xdr:col>
      <xdr:colOff>180975</xdr:colOff>
      <xdr:row>57</xdr:row>
      <xdr:rowOff>123825</xdr:rowOff>
    </xdr:from>
    <xdr:ext cx="647613" cy="289951"/>
    <mc:AlternateContent xmlns:mc="http://schemas.openxmlformats.org/markup-compatibility/2006" xmlns:a14="http://schemas.microsoft.com/office/drawing/2010/main">
      <mc:Choice Requires="a14">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MX" sz="1100" b="0" i="0">
                        <a:latin typeface="Cambria Math" panose="02040503050406030204" pitchFamily="18" charset="0"/>
                      </a:rPr>
                      <m:t>Re</m:t>
                    </m:r>
                    <m:r>
                      <a:rPr lang="es-MX" sz="1100" b="0" i="1">
                        <a:latin typeface="Cambria Math" panose="02040503050406030204" pitchFamily="18" charset="0"/>
                        <a:ea typeface="Cambria Math" panose="02040503050406030204" pitchFamily="18" charset="0"/>
                      </a:rPr>
                      <m:t>=</m:t>
                    </m:r>
                    <m:f>
                      <m:fPr>
                        <m:ctrlPr>
                          <a:rPr lang="es-MX" sz="1100" b="0" i="1">
                            <a:solidFill>
                              <a:schemeClr val="tx1"/>
                            </a:solidFill>
                            <a:effectLst/>
                            <a:latin typeface="Cambria Math" panose="02040503050406030204" pitchFamily="18" charset="0"/>
                            <a:ea typeface="+mn-ea"/>
                            <a:cs typeface="+mn-cs"/>
                          </a:rPr>
                        </m:ctrlPr>
                      </m:fPr>
                      <m:num>
                        <m:sSub>
                          <m:sSubPr>
                            <m:ctrlPr>
                              <a:rPr lang="es-MX" sz="1100" b="0" i="1">
                                <a:solidFill>
                                  <a:schemeClr val="tx1"/>
                                </a:solidFill>
                                <a:effectLst/>
                                <a:latin typeface="Cambria Math" panose="02040503050406030204" pitchFamily="18" charset="0"/>
                                <a:ea typeface="+mn-ea"/>
                                <a:cs typeface="+mn-cs"/>
                              </a:rPr>
                            </m:ctrlPr>
                          </m:sSubPr>
                          <m:e>
                            <m:r>
                              <a:rPr lang="es-MX" sz="1100" b="0" i="1">
                                <a:solidFill>
                                  <a:schemeClr val="tx1"/>
                                </a:solidFill>
                                <a:effectLst/>
                                <a:latin typeface="Cambria Math" panose="02040503050406030204" pitchFamily="18" charset="0"/>
                                <a:ea typeface="+mn-ea"/>
                                <a:cs typeface="+mn-cs"/>
                              </a:rPr>
                              <m:t> </m:t>
                            </m:r>
                            <m:r>
                              <m:rPr>
                                <m:sty m:val="p"/>
                              </m:rPr>
                              <a:rPr lang="es-MX" sz="1100" b="0" i="0">
                                <a:solidFill>
                                  <a:schemeClr val="tx1"/>
                                </a:solidFill>
                                <a:effectLst/>
                                <a:latin typeface="Cambria Math" panose="02040503050406030204" pitchFamily="18" charset="0"/>
                                <a:ea typeface="+mn-ea"/>
                                <a:cs typeface="+mn-cs"/>
                              </a:rPr>
                              <m:t>v</m:t>
                            </m:r>
                          </m:e>
                          <m:sub>
                            <m:r>
                              <a:rPr lang="es-MX" sz="1100" b="0" i="1">
                                <a:solidFill>
                                  <a:schemeClr val="tx1"/>
                                </a:solidFill>
                                <a:effectLst/>
                                <a:latin typeface="Cambria Math" panose="02040503050406030204" pitchFamily="18" charset="0"/>
                                <a:ea typeface="+mn-ea"/>
                                <a:cs typeface="+mn-cs"/>
                              </a:rPr>
                              <m:t>0</m:t>
                            </m:r>
                          </m:sub>
                        </m:sSub>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𝑒</m:t>
                        </m:r>
                      </m:num>
                      <m:den>
                        <m:r>
                          <a:rPr lang="es-MX" sz="1100" b="0" i="1">
                            <a:solidFill>
                              <a:schemeClr val="tx1"/>
                            </a:solidFill>
                            <a:effectLst/>
                            <a:latin typeface="Cambria Math" panose="02040503050406030204" pitchFamily="18" charset="0"/>
                            <a:ea typeface="+mn-ea"/>
                            <a:cs typeface="+mn-cs"/>
                          </a:rPr>
                          <m:t>𝑣</m:t>
                        </m:r>
                      </m:den>
                    </m:f>
                  </m:oMath>
                </m:oMathPara>
              </a14:m>
              <a:endParaRPr lang="es-CO" sz="1100"/>
            </a:p>
          </xdr:txBody>
        </xdr:sp>
      </mc:Choice>
      <mc:Fallback xmlns="">
        <xdr:sp macro="" textlink="">
          <xdr:nvSpPr>
            <xdr:cNvPr id="12" name="CuadroTexto 11"/>
            <xdr:cNvSpPr txBox="1"/>
          </xdr:nvSpPr>
          <xdr:spPr>
            <a:xfrm>
              <a:off x="6581775" y="12401550"/>
              <a:ext cx="647613" cy="289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Re</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 v〗_0  𝑒)/𝑣</a:t>
              </a:r>
              <a:endParaRPr lang="es-CO" sz="1100"/>
            </a:p>
          </xdr:txBody>
        </xdr:sp>
      </mc:Fallback>
    </mc:AlternateContent>
    <xdr:clientData/>
  </xdr:oneCellAnchor>
  <xdr:oneCellAnchor>
    <xdr:from>
      <xdr:col>6</xdr:col>
      <xdr:colOff>95250</xdr:colOff>
      <xdr:row>61</xdr:row>
      <xdr:rowOff>77753</xdr:rowOff>
    </xdr:from>
    <xdr:ext cx="590550" cy="350096"/>
    <mc:AlternateContent xmlns:mc="http://schemas.openxmlformats.org/markup-compatibility/2006" xmlns:a14="http://schemas.microsoft.com/office/drawing/2010/main">
      <mc:Choice Requires="a14">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MX" sz="1100" b="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𝑐</m:t>
                        </m:r>
                      </m:sub>
                    </m:sSub>
                    <m:r>
                      <a:rPr lang="es-CO" sz="1100" b="0" i="0">
                        <a:latin typeface="Cambria Math" panose="02040503050406030204" pitchFamily="18" charset="0"/>
                        <a:ea typeface="Cambria Math" panose="02040503050406030204" pitchFamily="18" charset="0"/>
                      </a:rPr>
                      <m:t>=</m:t>
                    </m:r>
                    <m:f>
                      <m:fPr>
                        <m:ctrlPr>
                          <a:rPr lang="es-CO"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𝑙</m:t>
                        </m:r>
                      </m:num>
                      <m:den>
                        <m:sSub>
                          <m:sSubPr>
                            <m:ctrlPr>
                              <a:rPr lang="es-CO" sz="1100" b="0" i="1">
                                <a:latin typeface="Cambria Math" panose="02040503050406030204" pitchFamily="18" charset="0"/>
                                <a:ea typeface="Cambria Math" panose="02040503050406030204" pitchFamily="18" charset="0"/>
                              </a:rPr>
                            </m:ctrlPr>
                          </m:sSubPr>
                          <m:e>
                            <m:r>
                              <m:rPr>
                                <m:sty m:val="p"/>
                              </m:rPr>
                              <a:rPr lang="es-MX" sz="1100" b="0" i="0">
                                <a:latin typeface="Cambria Math" panose="02040503050406030204" pitchFamily="18" charset="0"/>
                                <a:ea typeface="Cambria Math" panose="02040503050406030204" pitchFamily="18" charset="0"/>
                              </a:rPr>
                              <m:t>v</m:t>
                            </m:r>
                          </m:e>
                          <m:sub>
                            <m:r>
                              <a:rPr lang="es-MX" sz="1100" b="0" i="1">
                                <a:latin typeface="Cambria Math" panose="02040503050406030204" pitchFamily="18" charset="0"/>
                                <a:ea typeface="Cambria Math" panose="02040503050406030204" pitchFamily="18" charset="0"/>
                              </a:rPr>
                              <m:t>0</m:t>
                            </m:r>
                          </m:sub>
                        </m:sSub>
                      </m:den>
                    </m:f>
                  </m:oMath>
                </m:oMathPara>
              </a14:m>
              <a:endParaRPr lang="es-CO" sz="1100"/>
            </a:p>
          </xdr:txBody>
        </xdr:sp>
      </mc:Choice>
      <mc:Fallback xmlns="">
        <xdr:sp macro="" textlink="">
          <xdr:nvSpPr>
            <xdr:cNvPr id="13" name="CuadroTexto 12"/>
            <xdr:cNvSpPr txBox="1"/>
          </xdr:nvSpPr>
          <xdr:spPr>
            <a:xfrm>
              <a:off x="6305550" y="7945403"/>
              <a:ext cx="590550" cy="350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𝑡_𝑐</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v</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0 </a:t>
              </a:r>
              <a:endParaRPr lang="es-CO" sz="1100"/>
            </a:p>
          </xdr:txBody>
        </xdr:sp>
      </mc:Fallback>
    </mc:AlternateContent>
    <xdr:clientData/>
  </xdr:oneCellAnchor>
  <xdr:oneCellAnchor>
    <xdr:from>
      <xdr:col>6</xdr:col>
      <xdr:colOff>95250</xdr:colOff>
      <xdr:row>65</xdr:row>
      <xdr:rowOff>76200</xdr:rowOff>
    </xdr:from>
    <xdr:ext cx="2114550" cy="376706"/>
    <mc:AlternateContent xmlns:mc="http://schemas.openxmlformats.org/markup-compatibility/2006" xmlns:a14="http://schemas.microsoft.com/office/drawing/2010/main">
      <mc:Choice Requires="a14">
        <xdr:sp macro="" textlink="">
          <xdr:nvSpPr>
            <xdr:cNvPr id="14" name="CuadroTexto 13"/>
            <xdr:cNvSpPr txBox="1"/>
          </xdr:nvSpPr>
          <xdr:spPr>
            <a:xfrm>
              <a:off x="6677025" y="15821025"/>
              <a:ext cx="2114550" cy="376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𝐿</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func>
                      <m:funcPr>
                        <m:ctrlPr>
                          <a:rPr lang="es-MX" sz="1100" b="0" i="1">
                            <a:latin typeface="Cambria Math" panose="02040503050406030204" pitchFamily="18" charset="0"/>
                            <a:ea typeface="Cambria Math" panose="02040503050406030204" pitchFamily="18" charset="0"/>
                          </a:rPr>
                        </m:ctrlPr>
                      </m:funcPr>
                      <m:fName>
                        <m:r>
                          <a:rPr lang="es-MX" sz="1100" b="0" i="0">
                            <a:latin typeface="Cambria Math" panose="02040503050406030204" pitchFamily="18" charset="0"/>
                            <a:ea typeface="Cambria Math" panose="02040503050406030204" pitchFamily="18" charset="0"/>
                          </a:rPr>
                          <m:t> </m:t>
                        </m:r>
                        <m:r>
                          <m:rPr>
                            <m:sty m:val="p"/>
                          </m:rPr>
                          <a:rPr lang="es-MX" sz="1100" b="0" i="0">
                            <a:latin typeface="Cambria Math" panose="02040503050406030204" pitchFamily="18" charset="0"/>
                            <a:ea typeface="Cambria Math" panose="02040503050406030204" pitchFamily="18" charset="0"/>
                          </a:rPr>
                          <m:t>cos</m:t>
                        </m:r>
                      </m:fName>
                      <m:e>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d>
                          <m:dPr>
                            <m:begChr m:val="["/>
                            <m:endChr m:val="]"/>
                            <m:ctrlPr>
                              <a:rPr lang="es-MX" sz="1100" b="0" i="1">
                                <a:latin typeface="Cambria Math" panose="02040503050406030204" pitchFamily="18" charset="0"/>
                                <a:ea typeface="Cambria Math" panose="02040503050406030204" pitchFamily="18" charset="0"/>
                              </a:rPr>
                            </m:ctrlPr>
                          </m:dPr>
                          <m:e>
                            <m:f>
                              <m:fPr>
                                <m:ctrlPr>
                                  <a:rPr lang="es-MX" sz="1100" b="0" i="1">
                                    <a:latin typeface="Cambria Math" panose="02040503050406030204" pitchFamily="18" charset="0"/>
                                    <a:ea typeface="Cambria Math" panose="02040503050406030204" pitchFamily="18" charset="0"/>
                                  </a:rPr>
                                </m:ctrlPr>
                              </m:fPr>
                              <m:num>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d>
                                  <m:dPr>
                                    <m:ctrlPr>
                                      <a:rPr lang="es-MX" sz="1100" b="0" i="1">
                                        <a:latin typeface="Cambria Math" panose="02040503050406030204" pitchFamily="18" charset="0"/>
                                        <a:ea typeface="Cambria Math" panose="02040503050406030204" pitchFamily="18" charset="0"/>
                                      </a:rPr>
                                    </m:ctrlPr>
                                  </m:dPr>
                                  <m:e>
                                    <m:r>
                                      <a:rPr lang="es-MX" sz="1100" b="0" i="1">
                                        <a:latin typeface="Cambria Math" panose="02040503050406030204" pitchFamily="18" charset="0"/>
                                        <a:ea typeface="Cambria Math" panose="02040503050406030204" pitchFamily="18" charset="0"/>
                                      </a:rPr>
                                      <m:t>𝑁</m:t>
                                    </m:r>
                                    <m:r>
                                      <a:rPr lang="es-MX" sz="1100" b="0" i="1">
                                        <a:latin typeface="Cambria Math" panose="02040503050406030204" pitchFamily="18" charset="0"/>
                                        <a:ea typeface="Cambria Math" panose="02040503050406030204" pitchFamily="18" charset="0"/>
                                      </a:rPr>
                                      <m:t>+1</m:t>
                                    </m:r>
                                  </m:e>
                                </m:d>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𝑤</m:t>
                                </m:r>
                              </m:num>
                              <m:den>
                                <m:func>
                                  <m:funcPr>
                                    <m:ctrlPr>
                                      <a:rPr lang="es-MX" sz="1100" b="0" i="1">
                                        <a:latin typeface="Cambria Math" panose="02040503050406030204" pitchFamily="18" charset="0"/>
                                        <a:ea typeface="Cambria Math" panose="02040503050406030204" pitchFamily="18" charset="0"/>
                                      </a:rPr>
                                    </m:ctrlPr>
                                  </m:funcPr>
                                  <m:fName>
                                    <m:r>
                                      <m:rPr>
                                        <m:sty m:val="p"/>
                                      </m:rPr>
                                      <a:rPr lang="es-MX" sz="1100" b="0" i="0">
                                        <a:latin typeface="Cambria Math" panose="02040503050406030204" pitchFamily="18" charset="0"/>
                                        <a:ea typeface="Cambria Math" panose="02040503050406030204" pitchFamily="18" charset="0"/>
                                      </a:rPr>
                                      <m:t>s</m:t>
                                    </m:r>
                                    <m:r>
                                      <a:rPr lang="es-MX" sz="1100" b="0" i="1">
                                        <a:latin typeface="Cambria Math" panose="02040503050406030204" pitchFamily="18" charset="0"/>
                                        <a:ea typeface="Cambria Math" panose="02040503050406030204" pitchFamily="18" charset="0"/>
                                      </a:rPr>
                                      <m:t>𝑒𝑛</m:t>
                                    </m:r>
                                  </m:fName>
                                  <m:e>
                                    <m:r>
                                      <a:rPr lang="es-MX" sz="1100" b="0" i="1">
                                        <a:latin typeface="Cambria Math" panose="02040503050406030204" pitchFamily="18" charset="0"/>
                                        <a:ea typeface="Cambria Math" panose="02040503050406030204" pitchFamily="18" charset="0"/>
                                      </a:rPr>
                                      <m:t>𝜃</m:t>
                                    </m:r>
                                  </m:e>
                                </m:func>
                              </m:den>
                            </m:f>
                          </m:e>
                        </m:d>
                      </m:e>
                    </m:func>
                  </m:oMath>
                </m:oMathPara>
              </a14:m>
              <a:endParaRPr lang="es-CO" sz="1100"/>
            </a:p>
          </xdr:txBody>
        </xdr:sp>
      </mc:Choice>
      <mc:Fallback xmlns="">
        <xdr:sp macro="" textlink="">
          <xdr:nvSpPr>
            <xdr:cNvPr id="14" name="CuadroTexto 13"/>
            <xdr:cNvSpPr txBox="1"/>
          </xdr:nvSpPr>
          <xdr:spPr>
            <a:xfrm>
              <a:off x="6677025" y="15821025"/>
              <a:ext cx="2114550" cy="3767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MX" sz="1100" b="0" i="0">
                  <a:latin typeface="Cambria Math" panose="02040503050406030204" pitchFamily="18" charset="0"/>
                </a:rPr>
                <a:t>𝐿</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 cos〗⁡〖𝜃+[(𝑁.𝑒+(𝑁+1)  𝑤)/s𝑒𝑛⁡𝜃 ]〗</a:t>
              </a:r>
              <a:endParaRPr lang="es-CO" sz="1100"/>
            </a:p>
          </xdr:txBody>
        </xdr:sp>
      </mc:Fallback>
    </mc:AlternateContent>
    <xdr:clientData/>
  </xdr:oneCellAnchor>
  <xdr:oneCellAnchor>
    <xdr:from>
      <xdr:col>6</xdr:col>
      <xdr:colOff>142875</xdr:colOff>
      <xdr:row>65</xdr:row>
      <xdr:rowOff>542925</xdr:rowOff>
    </xdr:from>
    <xdr:ext cx="1661224" cy="331309"/>
    <mc:AlternateContent xmlns:mc="http://schemas.openxmlformats.org/markup-compatibility/2006" xmlns:a14="http://schemas.microsoft.com/office/drawing/2010/main">
      <mc:Choice Requires="a14">
        <xdr:sp macro="" textlink="">
          <xdr:nvSpPr>
            <xdr:cNvPr id="16" name="CuadroTexto 15"/>
            <xdr:cNvSpPr txBox="1"/>
          </xdr:nvSpPr>
          <xdr:spPr>
            <a:xfrm>
              <a:off x="6724650" y="16287750"/>
              <a:ext cx="1661224" cy="331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100" b="0" i="1">
                        <a:latin typeface="Cambria Math" panose="02040503050406030204" pitchFamily="18" charset="0"/>
                      </a:rPr>
                      <m:t>𝑁</m:t>
                    </m:r>
                    <m:r>
                      <a:rPr lang="es-MX" sz="1100" b="0" i="1">
                        <a:latin typeface="Cambria Math" panose="02040503050406030204" pitchFamily="18" charset="0"/>
                        <a:ea typeface="Cambria Math" panose="02040503050406030204" pitchFamily="18" charset="0"/>
                      </a:rPr>
                      <m:t>=</m:t>
                    </m:r>
                    <m:f>
                      <m:fPr>
                        <m:ctrlPr>
                          <a:rPr lang="es-MX" sz="1100" b="0" i="1">
                            <a:latin typeface="Cambria Math" panose="02040503050406030204" pitchFamily="18" charset="0"/>
                            <a:ea typeface="Cambria Math" panose="02040503050406030204" pitchFamily="18" charset="0"/>
                          </a:rPr>
                        </m:ctrlPr>
                      </m:fPr>
                      <m:num>
                        <m:d>
                          <m:dPr>
                            <m:ctrlPr>
                              <a:rPr lang="es-MX" sz="1100" b="0" i="1">
                                <a:latin typeface="Cambria Math" panose="02040503050406030204" pitchFamily="18" charset="0"/>
                                <a:ea typeface="Cambria Math" panose="02040503050406030204" pitchFamily="18" charset="0"/>
                              </a:rPr>
                            </m:ctrlPr>
                          </m:dPr>
                          <m:e>
                            <m:r>
                              <a:rPr lang="es-MX" sz="1100" b="0" i="1">
                                <a:solidFill>
                                  <a:schemeClr val="tx1"/>
                                </a:solidFill>
                                <a:effectLst/>
                                <a:latin typeface="Cambria Math" panose="02040503050406030204" pitchFamily="18" charset="0"/>
                                <a:ea typeface="+mn-ea"/>
                                <a:cs typeface="+mn-cs"/>
                              </a:rPr>
                              <m:t>𝐿</m:t>
                            </m:r>
                            <m:r>
                              <a:rPr lang="es-MX" sz="1100" b="0" i="1">
                                <a:solidFill>
                                  <a:schemeClr val="tx1"/>
                                </a:solidFill>
                                <a:effectLst/>
                                <a:latin typeface="Cambria Math" panose="02040503050406030204" pitchFamily="18" charset="0"/>
                                <a:ea typeface="+mn-ea"/>
                                <a:cs typeface="+mn-cs"/>
                              </a:rPr>
                              <m:t>−</m:t>
                            </m:r>
                            <m:r>
                              <a:rPr lang="es-MX" sz="1100" b="0" i="1">
                                <a:solidFill>
                                  <a:schemeClr val="tx1"/>
                                </a:solidFill>
                                <a:effectLst/>
                                <a:latin typeface="Cambria Math" panose="02040503050406030204" pitchFamily="18" charset="0"/>
                                <a:ea typeface="+mn-ea"/>
                                <a:cs typeface="+mn-cs"/>
                              </a:rPr>
                              <m:t>𝑙</m:t>
                            </m:r>
                            <m:r>
                              <a:rPr lang="es-MX" sz="1100" b="0" i="1">
                                <a:solidFill>
                                  <a:schemeClr val="tx1"/>
                                </a:solidFill>
                                <a:effectLst/>
                                <a:latin typeface="Cambria Math" panose="02040503050406030204" pitchFamily="18" charset="0"/>
                                <a:ea typeface="+mn-ea"/>
                                <a:cs typeface="+mn-cs"/>
                              </a:rPr>
                              <m:t> </m:t>
                            </m:r>
                            <m:r>
                              <a:rPr lang="es-MX" sz="1100" b="0" i="1">
                                <a:solidFill>
                                  <a:schemeClr val="tx1"/>
                                </a:solidFill>
                                <a:effectLst/>
                                <a:latin typeface="Cambria Math" panose="02040503050406030204" pitchFamily="18" charset="0"/>
                                <a:ea typeface="+mn-ea"/>
                                <a:cs typeface="+mn-cs"/>
                              </a:rPr>
                              <m:t>𝑐𝑜𝑠</m:t>
                            </m:r>
                            <m:r>
                              <a:rPr lang="es-MX" sz="1100" b="0" i="1">
                                <a:solidFill>
                                  <a:schemeClr val="tx1"/>
                                </a:solidFill>
                                <a:effectLst/>
                                <a:latin typeface="Cambria Math" panose="02040503050406030204" pitchFamily="18" charset="0"/>
                                <a:ea typeface="+mn-ea"/>
                                <a:cs typeface="+mn-cs"/>
                              </a:rPr>
                              <m:t>𝜃</m:t>
                            </m:r>
                          </m:e>
                        </m:d>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num>
                      <m:den>
                        <m:r>
                          <a:rPr lang="es-MX" sz="1100" b="0" i="1">
                            <a:latin typeface="Cambria Math" panose="02040503050406030204" pitchFamily="18" charset="0"/>
                            <a:ea typeface="Cambria Math" panose="02040503050406030204" pitchFamily="18" charset="0"/>
                          </a:rPr>
                          <m:t>𝑒</m:t>
                        </m:r>
                        <m:r>
                          <a:rPr lang="es-MX" sz="1100" b="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𝑤</m:t>
                        </m:r>
                      </m:den>
                    </m:f>
                  </m:oMath>
                </m:oMathPara>
              </a14:m>
              <a:endParaRPr lang="es-CO" sz="1100"/>
            </a:p>
          </xdr:txBody>
        </xdr:sp>
      </mc:Choice>
      <mc:Fallback xmlns="">
        <xdr:sp macro="" textlink="">
          <xdr:nvSpPr>
            <xdr:cNvPr id="16" name="CuadroTexto 15"/>
            <xdr:cNvSpPr txBox="1"/>
          </xdr:nvSpPr>
          <xdr:spPr>
            <a:xfrm>
              <a:off x="6724650" y="16287750"/>
              <a:ext cx="1661224" cy="3313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𝑁</a:t>
              </a:r>
              <a:r>
                <a:rPr lang="es-MX" sz="1100" b="0" i="0">
                  <a:latin typeface="Cambria Math" panose="02040503050406030204" pitchFamily="18" charset="0"/>
                  <a:ea typeface="Cambria Math" panose="02040503050406030204" pitchFamily="18" charset="0"/>
                </a:rPr>
                <a:t>=((</a:t>
              </a:r>
              <a:r>
                <a:rPr lang="es-MX" sz="1100" b="0" i="0">
                  <a:solidFill>
                    <a:schemeClr val="tx1"/>
                  </a:solidFill>
                  <a:effectLst/>
                  <a:latin typeface="+mn-lt"/>
                  <a:ea typeface="+mn-ea"/>
                  <a:cs typeface="+mn-cs"/>
                </a:rPr>
                <a:t>𝐿−𝑙</a:t>
              </a:r>
              <a:r>
                <a:rPr lang="es-MX" sz="1100" b="0" i="0">
                  <a:solidFill>
                    <a:schemeClr val="tx1"/>
                  </a:solidFill>
                  <a:effectLst/>
                  <a:latin typeface="Cambria Math" panose="02040503050406030204" pitchFamily="18" charset="0"/>
                  <a:ea typeface="+mn-ea"/>
                  <a:cs typeface="+mn-cs"/>
                </a:rPr>
                <a:t> </a:t>
              </a:r>
              <a:r>
                <a:rPr lang="es-MX" sz="1100" b="0" i="0">
                  <a:solidFill>
                    <a:schemeClr val="tx1"/>
                  </a:solidFill>
                  <a:effectLst/>
                  <a:latin typeface="+mn-lt"/>
                  <a:ea typeface="+mn-ea"/>
                  <a:cs typeface="+mn-cs"/>
                </a:rPr>
                <a:t>𝑐𝑜𝑠𝜃</a:t>
              </a:r>
              <a:r>
                <a:rPr lang="es-MX" sz="1100" b="0" i="0">
                  <a:solidFill>
                    <a:schemeClr val="tx1"/>
                  </a:solidFill>
                  <a:effectLst/>
                  <a:latin typeface="Cambria Math" panose="02040503050406030204" pitchFamily="18" charset="0"/>
                  <a:ea typeface="Cambria Math" panose="02040503050406030204" pitchFamily="18" charset="0"/>
                  <a:cs typeface="+mn-cs"/>
                </a:rPr>
                <a:t>) </a:t>
              </a:r>
              <a:r>
                <a:rPr lang="es-MX" sz="1100" b="0" i="0">
                  <a:latin typeface="Cambria Math" panose="02040503050406030204" pitchFamily="18" charset="0"/>
                  <a:ea typeface="Cambria Math" panose="02040503050406030204" pitchFamily="18" charset="0"/>
                </a:rPr>
                <a:t> 𝑠𝑒𝑛𝜃−𝑤)/(𝑒+𝑤)</a:t>
              </a:r>
              <a:endParaRPr lang="es-CO" sz="1100"/>
            </a:p>
          </xdr:txBody>
        </xdr:sp>
      </mc:Fallback>
    </mc:AlternateContent>
    <xdr:clientData/>
  </xdr:oneCellAnchor>
  <xdr:oneCellAnchor>
    <xdr:from>
      <xdr:col>6</xdr:col>
      <xdr:colOff>247650</xdr:colOff>
      <xdr:row>70</xdr:row>
      <xdr:rowOff>352425</xdr:rowOff>
    </xdr:from>
    <xdr:ext cx="65" cy="172227"/>
    <xdr:sp macro="" textlink="">
      <xdr:nvSpPr>
        <xdr:cNvPr id="17" name="CuadroTexto 16"/>
        <xdr:cNvSpPr txBox="1"/>
      </xdr:nvSpPr>
      <xdr:spPr>
        <a:xfrm>
          <a:off x="6457950" y="110013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oneCellAnchor>
    <xdr:from>
      <xdr:col>6</xdr:col>
      <xdr:colOff>142875</xdr:colOff>
      <xdr:row>70</xdr:row>
      <xdr:rowOff>104775</xdr:rowOff>
    </xdr:from>
    <xdr:ext cx="1169872" cy="182614"/>
    <mc:AlternateContent xmlns:mc="http://schemas.openxmlformats.org/markup-compatibility/2006" xmlns:a14="http://schemas.microsoft.com/office/drawing/2010/main">
      <mc:Choice Requires="a14">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𝑠</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𝑑</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𝑝</m:t>
                        </m:r>
                      </m:sub>
                    </m:sSub>
                    <m:r>
                      <a:rPr lang="es-MX" sz="1100" b="0" i="1">
                        <a:latin typeface="Cambria Math" panose="02040503050406030204" pitchFamily="18" charset="0"/>
                        <a:ea typeface="Cambria Math" panose="02040503050406030204" pitchFamily="18" charset="0"/>
                      </a:rPr>
                      <m:t>+</m:t>
                    </m:r>
                    <m:sSub>
                      <m:sSubPr>
                        <m:ctrlPr>
                          <a:rPr lang="es-MX" sz="1100" b="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𝑎</m:t>
                        </m:r>
                      </m:sub>
                    </m:sSub>
                  </m:oMath>
                </m:oMathPara>
              </a14:m>
              <a:endParaRPr lang="es-CO" sz="1100"/>
            </a:p>
          </xdr:txBody>
        </xdr:sp>
      </mc:Choice>
      <mc:Fallback xmlns="">
        <xdr:sp macro="" textlink="">
          <xdr:nvSpPr>
            <xdr:cNvPr id="18" name="CuadroTexto 17"/>
            <xdr:cNvSpPr txBox="1"/>
          </xdr:nvSpPr>
          <xdr:spPr>
            <a:xfrm>
              <a:off x="6353175" y="10753725"/>
              <a:ext cx="1169872"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𝑠</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𝑑+ℎ_𝑝+ℎ_𝑎</a:t>
              </a:r>
              <a:endParaRPr lang="es-CO" sz="1100"/>
            </a:p>
          </xdr:txBody>
        </xdr:sp>
      </mc:Fallback>
    </mc:AlternateContent>
    <xdr:clientData/>
  </xdr:oneCellAnchor>
  <xdr:oneCellAnchor>
    <xdr:from>
      <xdr:col>6</xdr:col>
      <xdr:colOff>171450</xdr:colOff>
      <xdr:row>72</xdr:row>
      <xdr:rowOff>85725</xdr:rowOff>
    </xdr:from>
    <xdr:ext cx="645946" cy="345544"/>
    <mc:AlternateContent xmlns:mc="http://schemas.openxmlformats.org/markup-compatibility/2006" xmlns:a14="http://schemas.microsoft.com/office/drawing/2010/main">
      <mc:Choice Requires="a14">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𝑡</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f>
                      <m:fPr>
                        <m:ctrlPr>
                          <a:rPr lang="es-CO" sz="1100" i="1">
                            <a:latin typeface="Cambria Math" panose="02040503050406030204" pitchFamily="18" charset="0"/>
                            <a:ea typeface="Cambria Math" panose="02040503050406030204" pitchFamily="18" charset="0"/>
                          </a:rPr>
                        </m:ctrlPr>
                      </m:fPr>
                      <m:num>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𝑉</m:t>
                            </m:r>
                          </m:e>
                          <m:sub>
                            <m:r>
                              <a:rPr lang="es-MX" sz="1100" b="0" i="1">
                                <a:latin typeface="Cambria Math" panose="02040503050406030204" pitchFamily="18" charset="0"/>
                                <a:ea typeface="Cambria Math" panose="02040503050406030204" pitchFamily="18" charset="0"/>
                              </a:rPr>
                              <m:t>𝑡</m:t>
                            </m:r>
                          </m:sub>
                        </m:sSub>
                      </m:num>
                      <m:den>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𝑄</m:t>
                            </m:r>
                          </m:e>
                          <m:sub>
                            <m:r>
                              <a:rPr lang="es-MX" sz="1100" b="0" i="1">
                                <a:latin typeface="Cambria Math" panose="02040503050406030204" pitchFamily="18" charset="0"/>
                                <a:ea typeface="Cambria Math" panose="02040503050406030204" pitchFamily="18" charset="0"/>
                              </a:rPr>
                              <m:t>𝑚𝑜𝑑</m:t>
                            </m:r>
                          </m:sub>
                        </m:sSub>
                      </m:den>
                    </m:f>
                  </m:oMath>
                </m:oMathPara>
              </a14:m>
              <a:endParaRPr lang="es-CO" sz="1100"/>
            </a:p>
          </xdr:txBody>
        </xdr:sp>
      </mc:Choice>
      <mc:Fallback xmlns="">
        <xdr:sp macro="" textlink="">
          <xdr:nvSpPr>
            <xdr:cNvPr id="19" name="CuadroTexto 18"/>
            <xdr:cNvSpPr txBox="1"/>
          </xdr:nvSpPr>
          <xdr:spPr>
            <a:xfrm>
              <a:off x="6381750" y="11496675"/>
              <a:ext cx="645946"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𝑡</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𝑉</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𝑡</a:t>
              </a:r>
              <a:r>
                <a:rPr lang="es-CO" sz="1100" b="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𝑄</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𝑚𝑜𝑑</a:t>
              </a:r>
              <a:r>
                <a:rPr lang="es-CO" sz="1100" b="0" i="0">
                  <a:latin typeface="Cambria Math" panose="02040503050406030204" pitchFamily="18" charset="0"/>
                  <a:ea typeface="Cambria Math" panose="02040503050406030204" pitchFamily="18" charset="0"/>
                </a:rPr>
                <a:t> </a:t>
              </a:r>
              <a:endParaRPr lang="es-CO" sz="1100"/>
            </a:p>
          </xdr:txBody>
        </xdr:sp>
      </mc:Fallback>
    </mc:AlternateContent>
    <xdr:clientData/>
  </xdr:oneCellAnchor>
  <xdr:oneCellAnchor>
    <xdr:from>
      <xdr:col>6</xdr:col>
      <xdr:colOff>152400</xdr:colOff>
      <xdr:row>71</xdr:row>
      <xdr:rowOff>114300</xdr:rowOff>
    </xdr:from>
    <xdr:ext cx="1650645" cy="165366"/>
    <mc:AlternateContent xmlns:mc="http://schemas.openxmlformats.org/markup-compatibility/2006" xmlns:a14="http://schemas.microsoft.com/office/drawing/2010/main">
      <mc:Choice Requires="a14">
        <xdr:sp macro="" textlink="">
          <xdr:nvSpPr>
            <xdr:cNvPr id="20" name="CuadroTexto 19"/>
            <xdr:cNvSpPr txBox="1"/>
          </xdr:nvSpPr>
          <xdr:spPr>
            <a:xfrm>
              <a:off x="6734175" y="18145125"/>
              <a:ext cx="1650645"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𝑉</m:t>
                        </m:r>
                      </m:e>
                      <m:sub>
                        <m:r>
                          <a:rPr lang="es-MX" sz="1100" b="0" i="1">
                            <a:latin typeface="Cambria Math" panose="02040503050406030204" pitchFamily="18" charset="0"/>
                          </a:rPr>
                          <m:t>𝑡</m:t>
                        </m:r>
                      </m:sub>
                    </m:sSub>
                    <m:r>
                      <a:rPr lang="es-CO" sz="1100" i="1">
                        <a:latin typeface="Cambria Math" panose="02040503050406030204" pitchFamily="18" charset="0"/>
                        <a:ea typeface="Cambria Math" panose="02040503050406030204" pitchFamily="18" charset="0"/>
                      </a:rPr>
                      <m:t>=</m:t>
                    </m:r>
                    <m:sSub>
                      <m:sSubPr>
                        <m:ctrlPr>
                          <a:rPr lang="es-CO" sz="1100" i="1">
                            <a:latin typeface="Cambria Math" panose="02040503050406030204" pitchFamily="18" charset="0"/>
                            <a:ea typeface="Cambria Math" panose="02040503050406030204" pitchFamily="18" charset="0"/>
                          </a:rPr>
                        </m:ctrlPr>
                      </m:sSubPr>
                      <m:e>
                        <m:r>
                          <a:rPr lang="es-MX" sz="1100" b="0" i="1">
                            <a:latin typeface="Cambria Math" panose="02040503050406030204" pitchFamily="18" charset="0"/>
                            <a:ea typeface="Cambria Math" panose="02040503050406030204" pitchFamily="18" charset="0"/>
                          </a:rPr>
                          <m:t>h</m:t>
                        </m:r>
                      </m:e>
                      <m:sub>
                        <m:r>
                          <a:rPr lang="es-MX" sz="1100" b="0" i="1">
                            <a:latin typeface="Cambria Math" panose="02040503050406030204" pitchFamily="18" charset="0"/>
                            <a:ea typeface="Cambria Math" panose="02040503050406030204" pitchFamily="18" charset="0"/>
                          </a:rPr>
                          <m:t>𝑠</m:t>
                        </m:r>
                      </m:sub>
                    </m:sSub>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𝐵𝑎</m:t>
                    </m:r>
                    <m:r>
                      <a:rPr lang="es-CO" sz="1100" b="0" i="1">
                        <a:latin typeface="Cambria Math" panose="02040503050406030204" pitchFamily="18" charset="0"/>
                        <a:ea typeface="+mn-ea"/>
                      </a:rPr>
                      <m:t>−</m:t>
                    </m:r>
                    <m:d>
                      <m:dPr>
                        <m:ctrlPr>
                          <a:rPr lang="es-MX" sz="1100" b="0" i="1">
                            <a:latin typeface="Cambria Math" panose="02040503050406030204" pitchFamily="18" charset="0"/>
                            <a:ea typeface="+mn-ea"/>
                          </a:rPr>
                        </m:ctrlPr>
                      </m:dPr>
                      <m:e>
                        <m:r>
                          <a:rPr lang="es-MX" sz="1100" b="0" i="1">
                            <a:latin typeface="Cambria Math" panose="02040503050406030204" pitchFamily="18" charset="0"/>
                            <a:ea typeface="+mn-ea"/>
                          </a:rPr>
                          <m:t>𝑁</m:t>
                        </m:r>
                        <m:r>
                          <a:rPr lang="es-MX" sz="1100" b="0" i="1">
                            <a:latin typeface="Cambria Math" panose="02040503050406030204" pitchFamily="18" charset="0"/>
                            <a:ea typeface="+mn-ea"/>
                          </a:rPr>
                          <m:t>+1</m:t>
                        </m:r>
                      </m:e>
                    </m:d>
                    <m:r>
                      <a:rPr lang="es-MX" sz="1100" b="0" i="1">
                        <a:latin typeface="Cambria Math" panose="02040503050406030204" pitchFamily="18" charset="0"/>
                        <a:ea typeface="+mn-ea"/>
                      </a:rPr>
                      <m:t> </m:t>
                    </m:r>
                    <m:r>
                      <a:rPr lang="es-MX" sz="1100" b="0" i="1">
                        <a:latin typeface="Cambria Math" panose="02040503050406030204" pitchFamily="18" charset="0"/>
                        <a:ea typeface="+mn-ea"/>
                      </a:rPr>
                      <m:t>𝑙</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𝑎</m:t>
                    </m:r>
                    <m:r>
                      <a:rPr lang="es-MX" sz="1100" b="0" i="1">
                        <a:latin typeface="Cambria Math" panose="02040503050406030204" pitchFamily="18" charset="0"/>
                        <a:ea typeface="+mn-ea"/>
                      </a:rPr>
                      <m:t> </m:t>
                    </m:r>
                    <m:r>
                      <a:rPr lang="es-MX" sz="1100" b="0" i="1">
                        <a:latin typeface="Cambria Math" panose="02040503050406030204" pitchFamily="18" charset="0"/>
                        <a:ea typeface="+mn-ea"/>
                      </a:rPr>
                      <m:t>𝑤</m:t>
                    </m:r>
                  </m:oMath>
                </m:oMathPara>
              </a14:m>
              <a:endParaRPr lang="es-CO" sz="1100" i="1">
                <a:latin typeface="Cambria" panose="02040503050406030204" pitchFamily="18" charset="0"/>
                <a:ea typeface="Cambria" panose="02040503050406030204" pitchFamily="18" charset="0"/>
              </a:endParaRPr>
            </a:p>
          </xdr:txBody>
        </xdr:sp>
      </mc:Choice>
      <mc:Fallback xmlns="">
        <xdr:sp macro="" textlink="">
          <xdr:nvSpPr>
            <xdr:cNvPr id="20" name="CuadroTexto 19"/>
            <xdr:cNvSpPr txBox="1"/>
          </xdr:nvSpPr>
          <xdr:spPr>
            <a:xfrm>
              <a:off x="6734175" y="18145125"/>
              <a:ext cx="1650645"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1100" b="0" i="0">
                  <a:latin typeface="Cambria Math" panose="02040503050406030204" pitchFamily="18" charset="0"/>
                </a:rPr>
                <a:t>𝑉</a:t>
              </a:r>
              <a:r>
                <a:rPr lang="es-CO" sz="1100" b="0" i="0">
                  <a:latin typeface="Cambria Math" panose="02040503050406030204" pitchFamily="18" charset="0"/>
                </a:rPr>
                <a:t>_</a:t>
              </a:r>
              <a:r>
                <a:rPr lang="es-MX" sz="1100" b="0" i="0">
                  <a:latin typeface="Cambria Math" panose="02040503050406030204" pitchFamily="18" charset="0"/>
                </a:rPr>
                <a:t>𝑡</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ℎ</a:t>
              </a:r>
              <a:r>
                <a:rPr lang="es-CO" sz="1100" b="0" i="0">
                  <a:latin typeface="Cambria Math" panose="02040503050406030204" pitchFamily="18" charset="0"/>
                  <a:ea typeface="Cambria Math" panose="02040503050406030204" pitchFamily="18" charset="0"/>
                </a:rPr>
                <a:t>_</a:t>
              </a:r>
              <a:r>
                <a:rPr lang="es-MX" sz="1100" b="0" i="0">
                  <a:latin typeface="Cambria Math" panose="02040503050406030204" pitchFamily="18" charset="0"/>
                  <a:ea typeface="Cambria Math" panose="02040503050406030204" pitchFamily="18" charset="0"/>
                </a:rPr>
                <a:t>𝑠  𝐵𝑎</a:t>
              </a:r>
              <a:r>
                <a:rPr lang="es-CO" sz="1100" b="0" i="0">
                  <a:latin typeface="+mn-lt"/>
                  <a:ea typeface="+mn-ea"/>
                </a:rPr>
                <a:t>−</a:t>
              </a:r>
              <a:r>
                <a:rPr lang="es-MX" sz="1100" b="0" i="0">
                  <a:latin typeface="Cambria Math" panose="02040503050406030204" pitchFamily="18" charset="0"/>
                  <a:ea typeface="+mn-ea"/>
                </a:rPr>
                <a:t>(𝑁+1)  𝑙 𝑎 𝑤</a:t>
              </a:r>
              <a:endParaRPr lang="es-CO" sz="1100" i="1">
                <a:latin typeface="Cambria" panose="02040503050406030204" pitchFamily="18" charset="0"/>
                <a:ea typeface="Cambria" panose="02040503050406030204" pitchFamily="18" charset="0"/>
              </a:endParaRPr>
            </a:p>
          </xdr:txBody>
        </xdr:sp>
      </mc:Fallback>
    </mc:AlternateContent>
    <xdr:clientData/>
  </xdr:oneCellAnchor>
  <xdr:oneCellAnchor>
    <xdr:from>
      <xdr:col>6</xdr:col>
      <xdr:colOff>161925</xdr:colOff>
      <xdr:row>69</xdr:row>
      <xdr:rowOff>104775</xdr:rowOff>
    </xdr:from>
    <xdr:ext cx="745396" cy="182614"/>
    <mc:AlternateContent xmlns:mc="http://schemas.openxmlformats.org/markup-compatibility/2006" xmlns:a14="http://schemas.microsoft.com/office/drawing/2010/main">
      <mc:Choice Requires="a14">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MX" sz="1100" b="0" i="1">
                            <a:latin typeface="Cambria Math" panose="02040503050406030204" pitchFamily="18" charset="0"/>
                          </a:rPr>
                          <m:t>h</m:t>
                        </m:r>
                      </m:e>
                      <m:sub>
                        <m:r>
                          <a:rPr lang="es-MX" sz="1100" b="0" i="1">
                            <a:latin typeface="Cambria Math" panose="02040503050406030204" pitchFamily="18" charset="0"/>
                          </a:rPr>
                          <m:t>𝑝</m:t>
                        </m:r>
                      </m:sub>
                    </m:sSub>
                    <m:r>
                      <a:rPr lang="es-CO" sz="1100" i="1">
                        <a:latin typeface="Cambria Math" panose="02040503050406030204" pitchFamily="18" charset="0"/>
                        <a:ea typeface="Cambria Math" panose="02040503050406030204" pitchFamily="18" charset="0"/>
                      </a:rPr>
                      <m:t>=</m:t>
                    </m:r>
                    <m:r>
                      <a:rPr lang="es-MX" sz="1100" b="0" i="1">
                        <a:latin typeface="Cambria Math" panose="02040503050406030204" pitchFamily="18" charset="0"/>
                        <a:ea typeface="Cambria Math" panose="02040503050406030204" pitchFamily="18" charset="0"/>
                      </a:rPr>
                      <m:t>𝑙</m:t>
                    </m:r>
                    <m:r>
                      <a:rPr lang="es-MX" sz="1100" b="0" i="1">
                        <a:latin typeface="Cambria Math" panose="02040503050406030204" pitchFamily="18" charset="0"/>
                        <a:ea typeface="Cambria Math" panose="02040503050406030204" pitchFamily="18" charset="0"/>
                      </a:rPr>
                      <m:t> </m:t>
                    </m:r>
                    <m:r>
                      <a:rPr lang="es-MX" sz="1100" b="0" i="1">
                        <a:latin typeface="Cambria Math" panose="02040503050406030204" pitchFamily="18" charset="0"/>
                        <a:ea typeface="Cambria Math" panose="02040503050406030204" pitchFamily="18" charset="0"/>
                      </a:rPr>
                      <m:t>𝑠𝑒𝑛</m:t>
                    </m:r>
                    <m:r>
                      <a:rPr lang="es-MX" sz="1100" b="0" i="1">
                        <a:latin typeface="Cambria Math" panose="02040503050406030204" pitchFamily="18" charset="0"/>
                        <a:ea typeface="Cambria Math" panose="02040503050406030204" pitchFamily="18" charset="0"/>
                      </a:rPr>
                      <m:t>𝜃</m:t>
                    </m:r>
                  </m:oMath>
                </m:oMathPara>
              </a14:m>
              <a:endParaRPr lang="es-CO" sz="1100"/>
            </a:p>
          </xdr:txBody>
        </xdr:sp>
      </mc:Choice>
      <mc:Fallback xmlns="">
        <xdr:sp macro="" textlink="">
          <xdr:nvSpPr>
            <xdr:cNvPr id="21" name="CuadroTexto 20"/>
            <xdr:cNvSpPr txBox="1"/>
          </xdr:nvSpPr>
          <xdr:spPr>
            <a:xfrm>
              <a:off x="6381750" y="17373600"/>
              <a:ext cx="745396" cy="182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100" b="0" i="0">
                  <a:latin typeface="Cambria Math" panose="02040503050406030204" pitchFamily="18" charset="0"/>
                </a:rPr>
                <a:t>ℎ</a:t>
              </a:r>
              <a:r>
                <a:rPr lang="es-CO" sz="1100" b="0" i="0">
                  <a:latin typeface="Cambria Math" panose="02040503050406030204" pitchFamily="18" charset="0"/>
                </a:rPr>
                <a:t>_</a:t>
              </a:r>
              <a:r>
                <a:rPr lang="es-MX" sz="1100" b="0" i="0">
                  <a:latin typeface="Cambria Math" panose="02040503050406030204" pitchFamily="18" charset="0"/>
                </a:rPr>
                <a:t>𝑝</a:t>
              </a:r>
              <a:r>
                <a:rPr lang="es-CO" sz="1100" i="0">
                  <a:latin typeface="Cambria Math" panose="02040503050406030204" pitchFamily="18" charset="0"/>
                  <a:ea typeface="Cambria Math" panose="02040503050406030204" pitchFamily="18" charset="0"/>
                </a:rPr>
                <a:t>=</a:t>
              </a:r>
              <a:r>
                <a:rPr lang="es-MX" sz="1100" b="0" i="0">
                  <a:latin typeface="Cambria Math" panose="02040503050406030204" pitchFamily="18" charset="0"/>
                  <a:ea typeface="Cambria Math" panose="02040503050406030204" pitchFamily="18" charset="0"/>
                </a:rPr>
                <a:t>𝑙 𝑠𝑒𝑛𝜃</a:t>
              </a:r>
              <a:endParaRPr lang="es-CO" sz="1100"/>
            </a:p>
          </xdr:txBody>
        </xdr:sp>
      </mc:Fallback>
    </mc:AlternateContent>
    <xdr:clientData/>
  </xdr:oneCellAnchor>
  <xdr:twoCellAnchor editAs="oneCell">
    <xdr:from>
      <xdr:col>1</xdr:col>
      <xdr:colOff>1095375</xdr:colOff>
      <xdr:row>1</xdr:row>
      <xdr:rowOff>28575</xdr:rowOff>
    </xdr:from>
    <xdr:to>
      <xdr:col>1</xdr:col>
      <xdr:colOff>1837175</xdr:colOff>
      <xdr:row>5</xdr:row>
      <xdr:rowOff>12700</xdr:rowOff>
    </xdr:to>
    <xdr:pic>
      <xdr:nvPicPr>
        <xdr:cNvPr id="22" name="Imagen 21" descr="http://www.alfredoaguirre.org/wp-content/uploads/2018/02/universidad-manuela-beltran-logo.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7325" y="219075"/>
          <a:ext cx="741800" cy="746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Docentes Prog. Ingeniería Ambiental:  Adriana Katerine Niño Vargas" id="{0F93A3E7-DAC7-4EB1-B8E1-9BE3B6F892B4}" userId="S::adriana.nino@docentes.umb.edu.co::54c78a20-e29d-495c-a0e0-317eea6007f9"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12" dT="2021-03-13T00:38:13.83" personId="{0F93A3E7-DAC7-4EB1-B8E1-9BE3B6F892B4}" id="{F87277D4-C5F6-4223-8127-CBCE3C051A06}">
    <text>Dato dado en clase para verificar con prueba de jarras</text>
  </threadedComment>
  <threadedComment ref="D13" dT="2021-03-13T00:38:13.83" personId="{0F93A3E7-DAC7-4EB1-B8E1-9BE3B6F892B4}" id="{B8FA97B2-A7A2-4F78-BE1A-885194E20ABB}">
    <text>Dato dado en clase para verificar con prueba de jarras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V293"/>
  <sheetViews>
    <sheetView zoomScale="110" zoomScaleNormal="110" workbookViewId="0">
      <selection activeCell="B28" sqref="B28:C30"/>
    </sheetView>
  </sheetViews>
  <sheetFormatPr baseColWidth="10" defaultRowHeight="15" x14ac:dyDescent="0.25"/>
  <cols>
    <col min="1" max="1" width="5.42578125" style="12" customWidth="1"/>
    <col min="2" max="2" width="4" style="12" customWidth="1"/>
    <col min="3" max="3" width="44.85546875" style="12" customWidth="1"/>
    <col min="4" max="4" width="10.42578125" style="12" customWidth="1"/>
    <col min="5" max="5" width="11.42578125" style="12"/>
    <col min="6" max="6" width="15.140625" style="12" customWidth="1"/>
    <col min="7" max="7" width="55.5703125" style="12" customWidth="1"/>
    <col min="8" max="8" width="7.140625" style="12" customWidth="1"/>
    <col min="9" max="11" width="11.42578125" style="12"/>
    <col min="12" max="12" width="12.85546875" style="12" customWidth="1"/>
    <col min="13" max="13" width="11.85546875" style="12" bestFit="1" customWidth="1"/>
    <col min="14" max="16384" width="11.42578125" style="12"/>
  </cols>
  <sheetData>
    <row r="2" spans="1:22" x14ac:dyDescent="0.25">
      <c r="B2" s="53"/>
      <c r="C2" s="64"/>
      <c r="D2" s="47" t="s">
        <v>145</v>
      </c>
    </row>
    <row r="3" spans="1:22" x14ac:dyDescent="0.25">
      <c r="B3" s="53"/>
      <c r="C3" s="64"/>
      <c r="D3" s="47" t="s">
        <v>146</v>
      </c>
    </row>
    <row r="4" spans="1:22" x14ac:dyDescent="0.25">
      <c r="B4" s="53"/>
      <c r="C4" s="64"/>
      <c r="D4" s="47" t="s">
        <v>147</v>
      </c>
      <c r="G4"/>
    </row>
    <row r="5" spans="1:22" x14ac:dyDescent="0.25">
      <c r="B5" s="53"/>
      <c r="C5" s="64"/>
      <c r="D5" s="47" t="s">
        <v>144</v>
      </c>
    </row>
    <row r="7" spans="1:22" ht="18" x14ac:dyDescent="0.25">
      <c r="B7" s="73" t="s">
        <v>51</v>
      </c>
      <c r="C7" s="73"/>
      <c r="D7" s="73"/>
      <c r="E7" s="73"/>
      <c r="F7" s="73"/>
      <c r="G7" s="73"/>
      <c r="I7" s="72" t="s">
        <v>44</v>
      </c>
      <c r="J7" s="72"/>
      <c r="K7" s="72"/>
      <c r="L7" s="72"/>
    </row>
    <row r="8" spans="1:22" ht="17.25" x14ac:dyDescent="0.25">
      <c r="A8" s="12">
        <v>0</v>
      </c>
      <c r="B8" s="66" t="s">
        <v>36</v>
      </c>
      <c r="C8" s="66"/>
      <c r="D8" s="9" t="s">
        <v>0</v>
      </c>
      <c r="E8" s="1" t="s">
        <v>22</v>
      </c>
      <c r="F8" s="3">
        <v>5.7259999999999998E-2</v>
      </c>
      <c r="G8" s="13"/>
      <c r="I8" s="14" t="s">
        <v>81</v>
      </c>
      <c r="J8" s="15" t="s">
        <v>1</v>
      </c>
      <c r="K8" s="14" t="s">
        <v>81</v>
      </c>
      <c r="L8" s="15" t="s">
        <v>27</v>
      </c>
    </row>
    <row r="9" spans="1:22" x14ac:dyDescent="0.25">
      <c r="A9" s="12">
        <v>1</v>
      </c>
      <c r="B9" s="66" t="s">
        <v>34</v>
      </c>
      <c r="C9" s="66"/>
      <c r="D9" s="9" t="s">
        <v>3</v>
      </c>
      <c r="E9" s="1" t="s">
        <v>30</v>
      </c>
      <c r="F9" s="3">
        <v>4</v>
      </c>
      <c r="G9" s="13"/>
      <c r="I9" s="16">
        <f>($F$16/$F$13)*(SIN($F$21*PI()/180)+($F$18/$F$14)*COS($F$21*PI()/180))</f>
        <v>6.8856317625815081E-3</v>
      </c>
      <c r="J9" s="13">
        <f>ROUND(I9*$F$14/$F$11,0)</f>
        <v>275</v>
      </c>
      <c r="K9" s="13">
        <f t="shared" ref="K9:K15" si="0">($F$16/$F$13)*((SIN($F$21*PI()/180))+(($F$18/$F$14-0.058*J9))*COS($F$21*PI()/180))</f>
        <v>4.7626572255444694E-3</v>
      </c>
      <c r="L9" s="17">
        <f>K9-I9</f>
        <v>-2.1229745370370387E-3</v>
      </c>
    </row>
    <row r="10" spans="1:22" ht="17.25" x14ac:dyDescent="0.25">
      <c r="A10" s="12">
        <v>2</v>
      </c>
      <c r="B10" s="66" t="s">
        <v>35</v>
      </c>
      <c r="C10" s="66"/>
      <c r="D10" s="9" t="s">
        <v>108</v>
      </c>
      <c r="E10" s="1" t="s">
        <v>22</v>
      </c>
      <c r="F10" s="18">
        <f>F8/F9</f>
        <v>1.4315E-2</v>
      </c>
      <c r="G10" s="13"/>
      <c r="I10" s="16">
        <f>K9</f>
        <v>4.7626572255444694E-3</v>
      </c>
      <c r="J10" s="13">
        <f>ROUND(I10*$F$14/$F$11,0)</f>
        <v>190</v>
      </c>
      <c r="K10" s="13">
        <f t="shared" si="0"/>
        <v>5.4188493551740992E-3</v>
      </c>
      <c r="L10" s="17">
        <f>K10-I10</f>
        <v>6.5619212962962983E-4</v>
      </c>
    </row>
    <row r="11" spans="1:22" ht="17.25" x14ac:dyDescent="0.25">
      <c r="A11" s="12">
        <v>3</v>
      </c>
      <c r="B11" s="66" t="s">
        <v>12</v>
      </c>
      <c r="C11" s="66"/>
      <c r="D11" s="9" t="s">
        <v>2</v>
      </c>
      <c r="E11" s="1" t="s">
        <v>23</v>
      </c>
      <c r="F11" s="19">
        <v>1.003E-6</v>
      </c>
      <c r="G11" s="13"/>
      <c r="I11" s="16">
        <f>K10</f>
        <v>5.4188493551740992E-3</v>
      </c>
      <c r="J11" s="13">
        <f>ROUND(I11*$F$14/$F$11,0)</f>
        <v>216</v>
      </c>
      <c r="K11" s="13">
        <f t="shared" si="0"/>
        <v>5.2181317625815066E-3</v>
      </c>
      <c r="L11" s="17">
        <f>K11-I11</f>
        <v>-2.0071759259259261E-4</v>
      </c>
    </row>
    <row r="12" spans="1:22" x14ac:dyDescent="0.25">
      <c r="B12" s="66" t="s">
        <v>126</v>
      </c>
      <c r="C12" s="66"/>
      <c r="D12" s="9"/>
      <c r="E12" s="1"/>
      <c r="F12" s="3" t="s">
        <v>127</v>
      </c>
      <c r="G12" s="13"/>
      <c r="I12" s="16">
        <f t="shared" ref="I12:I15" si="1">K11</f>
        <v>5.2181317625815066E-3</v>
      </c>
      <c r="J12" s="13">
        <f t="shared" ref="J12:J15" si="2">ROUND(I12*$F$14/$F$11,0)</f>
        <v>208</v>
      </c>
      <c r="K12" s="13">
        <f t="shared" si="0"/>
        <v>5.2798910218407663E-3</v>
      </c>
      <c r="L12" s="17">
        <f t="shared" ref="L12:L15" si="3">K12-I12</f>
        <v>6.1759259259259666E-5</v>
      </c>
    </row>
    <row r="13" spans="1:22" ht="17.25" x14ac:dyDescent="0.25">
      <c r="A13" s="12">
        <v>4</v>
      </c>
      <c r="B13" s="66" t="str">
        <f>"Eficiencia crítica para sedimentador de "&amp;F12</f>
        <v>Eficiencia crítica para sedimentador de Placas paralelas</v>
      </c>
      <c r="C13" s="66"/>
      <c r="D13" s="8" t="s">
        <v>128</v>
      </c>
      <c r="E13" s="2"/>
      <c r="F13" s="4">
        <v>1</v>
      </c>
      <c r="G13" s="13"/>
      <c r="I13" s="16">
        <f t="shared" si="1"/>
        <v>5.2798910218407663E-3</v>
      </c>
      <c r="J13" s="13">
        <f t="shared" si="2"/>
        <v>211</v>
      </c>
      <c r="K13" s="13">
        <f t="shared" si="0"/>
        <v>5.2567312996185441E-3</v>
      </c>
      <c r="L13" s="17">
        <f t="shared" si="3"/>
        <v>-2.3159722222222158E-5</v>
      </c>
      <c r="Q13" s="12">
        <v>100</v>
      </c>
      <c r="R13" s="12" t="s">
        <v>9</v>
      </c>
      <c r="T13" s="12" t="s">
        <v>8</v>
      </c>
      <c r="U13" s="12">
        <f>O13*Q13/S14</f>
        <v>0</v>
      </c>
      <c r="V13" s="12" t="s">
        <v>9</v>
      </c>
    </row>
    <row r="14" spans="1:22" ht="15" customHeight="1" x14ac:dyDescent="0.25">
      <c r="A14" s="12">
        <v>5</v>
      </c>
      <c r="B14" s="66" t="s">
        <v>24</v>
      </c>
      <c r="C14" s="66"/>
      <c r="D14" s="9" t="s">
        <v>13</v>
      </c>
      <c r="E14" s="1" t="s">
        <v>3</v>
      </c>
      <c r="F14" s="37">
        <v>0.04</v>
      </c>
      <c r="G14" s="20" t="s">
        <v>39</v>
      </c>
      <c r="I14" s="16">
        <f t="shared" si="1"/>
        <v>5.2567312996185441E-3</v>
      </c>
      <c r="J14" s="13">
        <f t="shared" si="2"/>
        <v>210</v>
      </c>
      <c r="K14" s="13">
        <f t="shared" si="0"/>
        <v>5.2644512070259509E-3</v>
      </c>
      <c r="L14" s="17">
        <f t="shared" si="3"/>
        <v>7.7199074074068078E-6</v>
      </c>
      <c r="R14" s="12" t="s">
        <v>3</v>
      </c>
      <c r="S14" s="12">
        <f>24*60*60</f>
        <v>86400</v>
      </c>
      <c r="T14" s="12" t="s">
        <v>10</v>
      </c>
      <c r="V14" s="12" t="s">
        <v>11</v>
      </c>
    </row>
    <row r="15" spans="1:22" ht="17.25" x14ac:dyDescent="0.25">
      <c r="A15" s="12">
        <v>6</v>
      </c>
      <c r="B15" s="71" t="s">
        <v>17</v>
      </c>
      <c r="C15" s="71"/>
      <c r="D15" s="58" t="s">
        <v>125</v>
      </c>
      <c r="E15" s="59" t="s">
        <v>4</v>
      </c>
      <c r="F15" s="76">
        <v>23</v>
      </c>
      <c r="G15" s="20" t="s">
        <v>41</v>
      </c>
      <c r="I15" s="16">
        <f t="shared" si="1"/>
        <v>5.2644512070259509E-3</v>
      </c>
      <c r="J15" s="56">
        <f t="shared" si="2"/>
        <v>210</v>
      </c>
      <c r="K15" s="13">
        <f t="shared" si="0"/>
        <v>5.2644512070259509E-3</v>
      </c>
      <c r="L15" s="17">
        <f t="shared" si="3"/>
        <v>0</v>
      </c>
    </row>
    <row r="16" spans="1:22" ht="17.25" x14ac:dyDescent="0.25">
      <c r="B16" s="71" t="s">
        <v>17</v>
      </c>
      <c r="C16" s="71"/>
      <c r="D16" s="58" t="s">
        <v>125</v>
      </c>
      <c r="E16" s="59" t="s">
        <v>5</v>
      </c>
      <c r="F16" s="60">
        <f>F15/86400</f>
        <v>2.6620370370370372E-4</v>
      </c>
      <c r="G16" s="13"/>
      <c r="I16" s="21"/>
      <c r="J16" s="22"/>
      <c r="K16" s="22"/>
      <c r="L16" s="23"/>
    </row>
    <row r="17" spans="1:12" ht="17.25" x14ac:dyDescent="0.25">
      <c r="B17" s="71" t="s">
        <v>17</v>
      </c>
      <c r="C17" s="71"/>
      <c r="D17" s="58" t="s">
        <v>125</v>
      </c>
      <c r="E17" s="59" t="s">
        <v>6</v>
      </c>
      <c r="F17" s="60">
        <f>F16*100</f>
        <v>2.6620370370370371E-2</v>
      </c>
      <c r="G17" s="13" t="s">
        <v>7</v>
      </c>
      <c r="I17" s="21"/>
      <c r="J17" s="22"/>
      <c r="K17" s="22"/>
      <c r="L17" s="23"/>
    </row>
    <row r="18" spans="1:12" x14ac:dyDescent="0.25">
      <c r="A18" s="12">
        <v>7</v>
      </c>
      <c r="B18" s="66" t="s">
        <v>18</v>
      </c>
      <c r="C18" s="66"/>
      <c r="D18" s="9" t="s">
        <v>14</v>
      </c>
      <c r="E18" s="1" t="s">
        <v>3</v>
      </c>
      <c r="F18" s="37">
        <v>2</v>
      </c>
      <c r="G18" s="13"/>
      <c r="I18" s="21"/>
      <c r="J18" s="22"/>
      <c r="K18" s="22"/>
      <c r="L18" s="23"/>
    </row>
    <row r="19" spans="1:12" x14ac:dyDescent="0.25">
      <c r="A19" s="12">
        <v>8</v>
      </c>
      <c r="B19" s="66" t="s">
        <v>19</v>
      </c>
      <c r="C19" s="66"/>
      <c r="D19" s="24" t="s">
        <v>15</v>
      </c>
      <c r="E19" s="25" t="s">
        <v>3</v>
      </c>
      <c r="F19" s="38">
        <v>6.0000000000000001E-3</v>
      </c>
      <c r="G19" s="13"/>
      <c r="I19" s="21"/>
      <c r="J19" s="22"/>
      <c r="K19" s="22"/>
      <c r="L19" s="23"/>
    </row>
    <row r="20" spans="1:12" x14ac:dyDescent="0.25">
      <c r="A20" s="12">
        <v>9</v>
      </c>
      <c r="B20" s="66" t="s">
        <v>20</v>
      </c>
      <c r="C20" s="66"/>
      <c r="D20" s="9" t="s">
        <v>16</v>
      </c>
      <c r="E20" s="1" t="s">
        <v>3</v>
      </c>
      <c r="F20" s="37">
        <v>1</v>
      </c>
      <c r="G20" s="13"/>
      <c r="I20" s="21"/>
      <c r="J20" s="22"/>
      <c r="K20" s="22"/>
      <c r="L20" s="23"/>
    </row>
    <row r="21" spans="1:12" x14ac:dyDescent="0.25">
      <c r="A21" s="12">
        <v>10</v>
      </c>
      <c r="B21" s="66" t="s">
        <v>21</v>
      </c>
      <c r="C21" s="66"/>
      <c r="D21" s="7" t="s">
        <v>26</v>
      </c>
      <c r="E21" s="1" t="s">
        <v>25</v>
      </c>
      <c r="F21" s="26">
        <v>60</v>
      </c>
      <c r="G21" s="13"/>
      <c r="I21" s="21"/>
      <c r="J21" s="22"/>
      <c r="K21" s="22"/>
      <c r="L21" s="23"/>
    </row>
    <row r="22" spans="1:12" x14ac:dyDescent="0.25">
      <c r="B22" s="39"/>
      <c r="C22" s="39"/>
      <c r="D22" s="45"/>
      <c r="E22" s="5"/>
      <c r="F22" s="42"/>
      <c r="G22" s="22"/>
      <c r="I22" s="21"/>
      <c r="J22" s="22"/>
      <c r="K22" s="22"/>
      <c r="L22" s="23"/>
    </row>
    <row r="23" spans="1:12" x14ac:dyDescent="0.25">
      <c r="B23" s="46" t="s">
        <v>131</v>
      </c>
      <c r="C23" s="39"/>
      <c r="D23" s="45"/>
      <c r="E23" s="5"/>
      <c r="F23" s="42"/>
      <c r="G23" s="22"/>
      <c r="I23" s="21"/>
      <c r="J23" s="22"/>
      <c r="K23" s="22"/>
      <c r="L23" s="23"/>
    </row>
    <row r="24" spans="1:12" ht="17.25" x14ac:dyDescent="0.25">
      <c r="A24" s="12">
        <v>11</v>
      </c>
      <c r="B24" s="66" t="s">
        <v>58</v>
      </c>
      <c r="C24" s="66"/>
      <c r="D24" s="9" t="s">
        <v>52</v>
      </c>
      <c r="E24" s="1" t="s">
        <v>3</v>
      </c>
      <c r="F24" s="26">
        <v>0.6</v>
      </c>
      <c r="G24" s="20" t="s">
        <v>55</v>
      </c>
      <c r="I24" s="21"/>
      <c r="J24" s="22"/>
      <c r="K24" s="22"/>
      <c r="L24" s="23"/>
    </row>
    <row r="25" spans="1:12" ht="17.25" x14ac:dyDescent="0.25">
      <c r="A25" s="12">
        <v>12</v>
      </c>
      <c r="B25" s="61" t="s">
        <v>64</v>
      </c>
      <c r="C25" s="62"/>
      <c r="D25" s="27" t="s">
        <v>67</v>
      </c>
      <c r="E25" s="1" t="s">
        <v>3</v>
      </c>
      <c r="F25" s="26">
        <v>0.6</v>
      </c>
      <c r="G25" s="20" t="s">
        <v>61</v>
      </c>
      <c r="I25" s="21"/>
      <c r="J25" s="22"/>
      <c r="K25" s="22"/>
      <c r="L25" s="23"/>
    </row>
    <row r="26" spans="1:12" x14ac:dyDescent="0.25">
      <c r="A26" s="12">
        <v>13</v>
      </c>
      <c r="B26" s="66" t="s">
        <v>59</v>
      </c>
      <c r="C26" s="66"/>
      <c r="D26" s="9" t="s">
        <v>60</v>
      </c>
      <c r="E26" s="1" t="s">
        <v>3</v>
      </c>
      <c r="F26" s="26">
        <v>0.3</v>
      </c>
      <c r="G26" s="20" t="s">
        <v>65</v>
      </c>
      <c r="I26" s="21"/>
      <c r="J26" s="22"/>
      <c r="K26" s="22"/>
      <c r="L26" s="23"/>
    </row>
    <row r="27" spans="1:12" ht="17.25" x14ac:dyDescent="0.25">
      <c r="A27" s="12">
        <v>14</v>
      </c>
      <c r="B27" s="61" t="s">
        <v>74</v>
      </c>
      <c r="C27" s="62"/>
      <c r="D27" s="9" t="s">
        <v>70</v>
      </c>
      <c r="E27" s="1" t="s">
        <v>3</v>
      </c>
      <c r="F27" s="26">
        <v>0.2</v>
      </c>
      <c r="G27" s="20"/>
      <c r="I27" s="21"/>
      <c r="J27" s="22"/>
      <c r="K27" s="22"/>
      <c r="L27" s="23"/>
    </row>
    <row r="28" spans="1:12" ht="17.25" x14ac:dyDescent="0.25">
      <c r="A28" s="12">
        <v>15</v>
      </c>
      <c r="B28" s="61" t="s">
        <v>85</v>
      </c>
      <c r="C28" s="62"/>
      <c r="D28" s="9" t="s">
        <v>86</v>
      </c>
      <c r="E28" s="1" t="s">
        <v>3</v>
      </c>
      <c r="F28" s="26">
        <v>0.2</v>
      </c>
      <c r="G28" s="20"/>
      <c r="I28" s="21"/>
      <c r="J28" s="22"/>
      <c r="K28" s="22"/>
      <c r="L28" s="23"/>
    </row>
    <row r="29" spans="1:12" x14ac:dyDescent="0.25">
      <c r="A29" s="12">
        <v>16</v>
      </c>
      <c r="B29" s="10" t="s">
        <v>87</v>
      </c>
      <c r="C29" s="10"/>
      <c r="D29" s="9" t="s">
        <v>98</v>
      </c>
      <c r="E29" s="1" t="s">
        <v>25</v>
      </c>
      <c r="F29" s="28">
        <v>50</v>
      </c>
      <c r="G29" s="20" t="s">
        <v>88</v>
      </c>
      <c r="I29" s="21"/>
      <c r="J29" s="22"/>
      <c r="K29" s="22"/>
      <c r="L29" s="23"/>
    </row>
    <row r="30" spans="1:12" ht="17.25" x14ac:dyDescent="0.25">
      <c r="A30" s="12">
        <v>17</v>
      </c>
      <c r="B30" s="66" t="s">
        <v>93</v>
      </c>
      <c r="C30" s="66"/>
      <c r="D30" s="9" t="s">
        <v>97</v>
      </c>
      <c r="E30" s="1" t="s">
        <v>3</v>
      </c>
      <c r="F30" s="26">
        <v>0.2</v>
      </c>
      <c r="G30" s="20" t="s">
        <v>94</v>
      </c>
      <c r="I30" s="21"/>
      <c r="J30" s="22"/>
      <c r="K30" s="22"/>
      <c r="L30" s="23"/>
    </row>
    <row r="31" spans="1:12" x14ac:dyDescent="0.25">
      <c r="B31" s="64"/>
      <c r="C31" s="64"/>
      <c r="D31" s="11"/>
      <c r="E31" s="5"/>
      <c r="F31" s="6"/>
      <c r="I31" s="21"/>
      <c r="J31" s="22"/>
      <c r="K31" s="22"/>
      <c r="L31" s="23"/>
    </row>
    <row r="32" spans="1:12" x14ac:dyDescent="0.25">
      <c r="B32" s="29" t="s">
        <v>53</v>
      </c>
      <c r="C32" s="29"/>
      <c r="D32" s="11"/>
      <c r="E32" s="5"/>
      <c r="F32" s="6"/>
      <c r="I32" s="21"/>
      <c r="J32" s="22"/>
      <c r="K32" s="22"/>
      <c r="L32" s="23"/>
    </row>
    <row r="33" spans="2:12" ht="39.950000000000003" customHeight="1" x14ac:dyDescent="3.5">
      <c r="B33" s="66" t="s">
        <v>45</v>
      </c>
      <c r="C33" s="66"/>
      <c r="D33" s="44" t="s">
        <v>129</v>
      </c>
      <c r="E33" s="1" t="s">
        <v>5</v>
      </c>
      <c r="F33" s="57">
        <f>I9</f>
        <v>6.8856317625815081E-3</v>
      </c>
      <c r="G33" s="13"/>
      <c r="I33" s="21"/>
      <c r="J33" s="31" t="s">
        <v>82</v>
      </c>
      <c r="K33" s="31" t="s">
        <v>49</v>
      </c>
      <c r="L33" s="23"/>
    </row>
    <row r="34" spans="2:12" ht="75" customHeight="1" x14ac:dyDescent="0.25">
      <c r="B34" s="66" t="s">
        <v>46</v>
      </c>
      <c r="C34" s="66"/>
      <c r="D34" s="44" t="s">
        <v>129</v>
      </c>
      <c r="E34" s="1" t="s">
        <v>5</v>
      </c>
      <c r="F34" s="30">
        <f>ROUND(I15,5)</f>
        <v>5.2599999999999999E-3</v>
      </c>
      <c r="G34" s="13"/>
      <c r="H34" s="22"/>
      <c r="I34" s="21"/>
      <c r="J34" s="22"/>
      <c r="K34" s="22"/>
      <c r="L34" s="23"/>
    </row>
    <row r="35" spans="2:12" ht="69.95" customHeight="1" x14ac:dyDescent="0.25">
      <c r="B35" s="66" t="s">
        <v>47</v>
      </c>
      <c r="C35" s="66"/>
      <c r="D35" s="44" t="s">
        <v>129</v>
      </c>
      <c r="E35" s="32" t="s">
        <v>5</v>
      </c>
      <c r="F35" s="54">
        <f>ROUND((F16/F13*(SIN(F21*PI()/180)+(F18/F14)*COS(F21*PI()/180)))/(1+0.058*(F16/F13)*(F14/F11)*COS(F21*PI()/180)),5)</f>
        <v>5.2599999999999999E-3</v>
      </c>
      <c r="G35" s="13"/>
      <c r="H35" s="22"/>
      <c r="I35" s="21"/>
      <c r="J35" s="22"/>
      <c r="K35" s="22"/>
      <c r="L35" s="23"/>
    </row>
    <row r="36" spans="2:12" ht="39.950000000000003" customHeight="1" x14ac:dyDescent="0.25">
      <c r="B36" s="65" t="s">
        <v>28</v>
      </c>
      <c r="C36" s="65"/>
      <c r="D36" s="27" t="s">
        <v>75</v>
      </c>
      <c r="E36" s="32" t="s">
        <v>80</v>
      </c>
      <c r="F36" s="33">
        <f>(F18/F35)/60</f>
        <v>6.337135614702154</v>
      </c>
      <c r="G36" s="13"/>
      <c r="H36" s="22"/>
      <c r="I36" s="21"/>
      <c r="J36" s="22"/>
      <c r="K36" s="22"/>
      <c r="L36" s="23"/>
    </row>
    <row r="37" spans="2:12" ht="39.950000000000003" customHeight="1" x14ac:dyDescent="0.25">
      <c r="B37" s="65" t="s">
        <v>48</v>
      </c>
      <c r="C37" s="65"/>
      <c r="D37" s="27" t="s">
        <v>29</v>
      </c>
      <c r="E37" s="32" t="s">
        <v>30</v>
      </c>
      <c r="F37" s="13">
        <f>ROUND(F10/(F20*F14*F35),0)</f>
        <v>68</v>
      </c>
      <c r="G37" s="13"/>
      <c r="H37" s="22"/>
      <c r="I37" s="21"/>
      <c r="J37" s="22"/>
      <c r="K37" s="22"/>
      <c r="L37" s="23"/>
    </row>
    <row r="38" spans="2:12" ht="39.950000000000003" customHeight="1" x14ac:dyDescent="0.25">
      <c r="B38" s="65" t="s">
        <v>31</v>
      </c>
      <c r="C38" s="65"/>
      <c r="D38" s="27" t="s">
        <v>32</v>
      </c>
      <c r="E38" s="32" t="s">
        <v>3</v>
      </c>
      <c r="F38" s="33">
        <f>F18*COS(F21*PI()/180)+((F37*F14+(F37+1)*F19)/SIN(F21*PI()/180))</f>
        <v>4.6188314872805751</v>
      </c>
      <c r="G38" s="13"/>
      <c r="H38" s="22"/>
      <c r="I38" s="21"/>
      <c r="J38" s="22"/>
      <c r="K38" s="22"/>
      <c r="L38" s="23"/>
    </row>
    <row r="39" spans="2:12" ht="30" customHeight="1" x14ac:dyDescent="0.25">
      <c r="B39" s="65" t="s">
        <v>33</v>
      </c>
      <c r="C39" s="65"/>
      <c r="D39" s="27" t="s">
        <v>50</v>
      </c>
      <c r="E39" s="32" t="s">
        <v>3</v>
      </c>
      <c r="F39" s="33">
        <f>F18*SIN(F21*PI()/180)</f>
        <v>1.7320508075688772</v>
      </c>
      <c r="G39" s="13"/>
      <c r="H39" s="22"/>
      <c r="I39" s="21"/>
      <c r="J39" s="22"/>
      <c r="K39" s="22"/>
      <c r="L39" s="23"/>
    </row>
    <row r="40" spans="2:12" ht="39.950000000000003" customHeight="1" x14ac:dyDescent="0.25">
      <c r="B40" s="68" t="s">
        <v>54</v>
      </c>
      <c r="C40" s="69"/>
      <c r="D40" s="9" t="s">
        <v>8</v>
      </c>
      <c r="E40" s="32" t="s">
        <v>3</v>
      </c>
      <c r="F40" s="33">
        <f>ROUND(1.5*F24,2)</f>
        <v>0.9</v>
      </c>
      <c r="G40" s="13"/>
      <c r="H40" s="22"/>
      <c r="I40" s="21"/>
      <c r="J40" s="22"/>
      <c r="K40" s="22"/>
      <c r="L40" s="23"/>
    </row>
    <row r="41" spans="2:12" ht="30" customHeight="1" x14ac:dyDescent="0.25">
      <c r="B41" s="65" t="s">
        <v>69</v>
      </c>
      <c r="C41" s="65"/>
      <c r="D41" s="9" t="s">
        <v>68</v>
      </c>
      <c r="E41" s="32" t="s">
        <v>3</v>
      </c>
      <c r="F41" s="33">
        <f>F25+F39+F24</f>
        <v>2.9320508075688774</v>
      </c>
      <c r="G41" s="13"/>
      <c r="I41" s="21"/>
      <c r="J41" s="22"/>
      <c r="K41" s="22"/>
      <c r="L41" s="23"/>
    </row>
    <row r="42" spans="2:12" ht="30" customHeight="1" x14ac:dyDescent="0.25">
      <c r="B42" s="68" t="s">
        <v>78</v>
      </c>
      <c r="C42" s="69"/>
      <c r="D42" s="9" t="s">
        <v>79</v>
      </c>
      <c r="E42" s="32" t="s">
        <v>83</v>
      </c>
      <c r="F42" s="33">
        <f>F41*F38*F20-(F37+1)*F18*F20*F19</f>
        <v>12.71464859230557</v>
      </c>
      <c r="G42" s="13"/>
      <c r="I42" s="21"/>
      <c r="J42" s="22"/>
      <c r="K42" s="22"/>
      <c r="L42" s="23"/>
    </row>
    <row r="43" spans="2:12" ht="39.950000000000003" customHeight="1" x14ac:dyDescent="0.25">
      <c r="B43" s="65" t="s">
        <v>76</v>
      </c>
      <c r="C43" s="65"/>
      <c r="D43" s="9" t="s">
        <v>77</v>
      </c>
      <c r="E43" s="32" t="s">
        <v>80</v>
      </c>
      <c r="F43" s="55">
        <f>(F42/F10)/60</f>
        <v>14.803409701135838</v>
      </c>
      <c r="G43" s="13"/>
      <c r="I43" s="21"/>
      <c r="J43" s="22"/>
      <c r="K43" s="22"/>
      <c r="L43" s="23"/>
    </row>
    <row r="44" spans="2:12" ht="39.950000000000003" customHeight="1" x14ac:dyDescent="0.25">
      <c r="B44" s="68" t="s">
        <v>105</v>
      </c>
      <c r="C44" s="69"/>
      <c r="D44" s="9" t="s">
        <v>106</v>
      </c>
      <c r="E44" s="32" t="s">
        <v>107</v>
      </c>
      <c r="F44" s="33">
        <f>F10*86400/(F38*F20)</f>
        <v>267.77681831562097</v>
      </c>
      <c r="G44" s="13"/>
      <c r="I44" s="21"/>
      <c r="J44" s="22"/>
      <c r="K44" s="22"/>
      <c r="L44" s="23"/>
    </row>
    <row r="45" spans="2:12" ht="39.950000000000003" customHeight="1" x14ac:dyDescent="0.25">
      <c r="B45" s="65" t="s">
        <v>96</v>
      </c>
      <c r="C45" s="65"/>
      <c r="D45" s="9" t="s">
        <v>84</v>
      </c>
      <c r="E45" s="32"/>
      <c r="F45" s="34" t="str">
        <f>ROUND(F38/F20,1)&amp;" : 1"</f>
        <v>4,6 : 1</v>
      </c>
      <c r="G45" s="13"/>
      <c r="I45" s="21"/>
      <c r="J45" s="22"/>
      <c r="K45" s="22"/>
      <c r="L45" s="23"/>
    </row>
    <row r="46" spans="2:12" ht="39.950000000000003" customHeight="1" x14ac:dyDescent="0.25">
      <c r="B46" s="68" t="s">
        <v>91</v>
      </c>
      <c r="C46" s="69"/>
      <c r="D46" s="9" t="s">
        <v>92</v>
      </c>
      <c r="E46" s="32" t="s">
        <v>3</v>
      </c>
      <c r="F46" s="35">
        <f>((F20-F30)/2)*TAN(F29*PI()/180)</f>
        <v>0.47670143703768403</v>
      </c>
      <c r="G46" s="13"/>
      <c r="I46" s="21"/>
      <c r="J46" s="22"/>
      <c r="K46" s="22"/>
      <c r="L46" s="23"/>
    </row>
    <row r="47" spans="2:12" ht="30" customHeight="1" x14ac:dyDescent="0.25">
      <c r="B47" s="68" t="s">
        <v>101</v>
      </c>
      <c r="C47" s="69"/>
      <c r="D47" s="9" t="s">
        <v>102</v>
      </c>
      <c r="E47" s="32" t="s">
        <v>3</v>
      </c>
      <c r="F47" s="35">
        <f>2*F28+F38</f>
        <v>5.0188314872805755</v>
      </c>
      <c r="G47" s="13"/>
      <c r="I47" s="21"/>
      <c r="J47" s="22"/>
      <c r="K47" s="22"/>
      <c r="L47" s="23"/>
    </row>
    <row r="48" spans="2:12" ht="30" customHeight="1" x14ac:dyDescent="0.25">
      <c r="B48" s="68" t="s">
        <v>103</v>
      </c>
      <c r="C48" s="69"/>
      <c r="D48" s="9" t="s">
        <v>104</v>
      </c>
      <c r="E48" s="32" t="s">
        <v>3</v>
      </c>
      <c r="F48" s="35">
        <f>(2*F28+F20)*F9+(F9-1)*F27</f>
        <v>6.1999999999999993</v>
      </c>
      <c r="G48" s="13"/>
      <c r="I48" s="21"/>
      <c r="J48" s="22"/>
      <c r="K48" s="22"/>
      <c r="L48" s="23"/>
    </row>
    <row r="49" spans="2:12" ht="30" customHeight="1" x14ac:dyDescent="0.25">
      <c r="B49" s="65" t="s">
        <v>99</v>
      </c>
      <c r="C49" s="65"/>
      <c r="D49" s="9" t="s">
        <v>100</v>
      </c>
      <c r="E49" s="32" t="s">
        <v>3</v>
      </c>
      <c r="F49" s="33">
        <f>F28+F46+F25+F39+F24+F27</f>
        <v>3.8087522446065614</v>
      </c>
      <c r="G49" s="13"/>
      <c r="I49" s="21"/>
      <c r="J49" s="22"/>
      <c r="K49" s="22"/>
      <c r="L49" s="23"/>
    </row>
    <row r="50" spans="2:12" x14ac:dyDescent="0.25">
      <c r="B50" s="64"/>
      <c r="C50" s="64"/>
      <c r="I50" s="21"/>
      <c r="J50" s="22"/>
      <c r="K50" s="22"/>
      <c r="L50" s="23"/>
    </row>
    <row r="51" spans="2:12" x14ac:dyDescent="0.25">
      <c r="B51" s="70" t="s">
        <v>37</v>
      </c>
      <c r="C51" s="70"/>
      <c r="I51" s="21"/>
      <c r="J51" s="22"/>
      <c r="K51" s="22"/>
      <c r="L51" s="23"/>
    </row>
    <row r="52" spans="2:12" x14ac:dyDescent="0.25">
      <c r="I52" s="21"/>
      <c r="J52" s="22"/>
      <c r="K52" s="22"/>
      <c r="L52" s="23"/>
    </row>
    <row r="53" spans="2:12" ht="30" customHeight="1" x14ac:dyDescent="0.25">
      <c r="B53" s="36" t="s">
        <v>38</v>
      </c>
      <c r="C53" s="67" t="s">
        <v>57</v>
      </c>
      <c r="D53" s="67"/>
      <c r="E53" s="67"/>
      <c r="F53" s="67"/>
      <c r="G53" s="67"/>
      <c r="I53" s="21"/>
      <c r="J53" s="22"/>
      <c r="K53" s="22"/>
      <c r="L53" s="23"/>
    </row>
    <row r="54" spans="2:12" ht="30" customHeight="1" x14ac:dyDescent="0.25">
      <c r="B54" s="36" t="s">
        <v>40</v>
      </c>
      <c r="C54" s="67" t="s">
        <v>71</v>
      </c>
      <c r="D54" s="67"/>
      <c r="E54" s="67"/>
      <c r="F54" s="67"/>
      <c r="G54" s="67"/>
      <c r="I54" s="21"/>
      <c r="J54" s="22"/>
      <c r="K54" s="22"/>
      <c r="L54" s="23"/>
    </row>
    <row r="55" spans="2:12" x14ac:dyDescent="0.25">
      <c r="B55" s="36" t="s">
        <v>42</v>
      </c>
      <c r="C55" s="63" t="s">
        <v>43</v>
      </c>
      <c r="D55" s="63"/>
      <c r="E55" s="63"/>
      <c r="F55" s="63"/>
      <c r="G55" s="63"/>
      <c r="I55" s="21"/>
      <c r="J55" s="22"/>
      <c r="K55" s="22"/>
      <c r="L55" s="23"/>
    </row>
    <row r="56" spans="2:12" ht="30" customHeight="1" x14ac:dyDescent="0.25">
      <c r="B56" s="36" t="s">
        <v>56</v>
      </c>
      <c r="C56" s="67" t="s">
        <v>72</v>
      </c>
      <c r="D56" s="67"/>
      <c r="E56" s="67"/>
      <c r="F56" s="67"/>
      <c r="G56" s="67"/>
      <c r="I56" s="21"/>
      <c r="J56" s="22"/>
      <c r="K56" s="22"/>
      <c r="L56" s="23"/>
    </row>
    <row r="57" spans="2:12" ht="30" customHeight="1" x14ac:dyDescent="0.25">
      <c r="B57" s="36" t="s">
        <v>63</v>
      </c>
      <c r="C57" s="67" t="s">
        <v>73</v>
      </c>
      <c r="D57" s="67"/>
      <c r="E57" s="67"/>
      <c r="F57" s="67"/>
      <c r="G57" s="67"/>
      <c r="I57" s="21"/>
      <c r="J57" s="22"/>
      <c r="K57" s="22"/>
      <c r="L57" s="23"/>
    </row>
    <row r="58" spans="2:12" x14ac:dyDescent="0.25">
      <c r="B58" s="36" t="s">
        <v>66</v>
      </c>
      <c r="C58" s="63" t="s">
        <v>62</v>
      </c>
      <c r="D58" s="63"/>
      <c r="E58" s="63"/>
      <c r="F58" s="63"/>
      <c r="G58" s="63"/>
      <c r="I58" s="21"/>
      <c r="J58" s="22"/>
      <c r="K58" s="22"/>
      <c r="L58" s="23"/>
    </row>
    <row r="59" spans="2:12" x14ac:dyDescent="0.25">
      <c r="B59" s="12" t="s">
        <v>90</v>
      </c>
      <c r="C59" s="63" t="s">
        <v>89</v>
      </c>
      <c r="D59" s="63"/>
      <c r="E59" s="63"/>
      <c r="F59" s="63"/>
      <c r="G59" s="63"/>
      <c r="I59" s="21"/>
      <c r="J59" s="22"/>
      <c r="K59" s="22"/>
      <c r="L59" s="23"/>
    </row>
    <row r="60" spans="2:12" ht="30" customHeight="1" x14ac:dyDescent="0.25">
      <c r="B60" s="36" t="s">
        <v>109</v>
      </c>
      <c r="C60" s="67" t="s">
        <v>95</v>
      </c>
      <c r="D60" s="67"/>
      <c r="E60" s="67"/>
      <c r="F60" s="67"/>
      <c r="G60" s="67"/>
      <c r="I60" s="21"/>
      <c r="J60" s="22"/>
      <c r="K60" s="22"/>
      <c r="L60" s="23"/>
    </row>
    <row r="61" spans="2:12" x14ac:dyDescent="0.25">
      <c r="I61" s="21"/>
      <c r="J61" s="22"/>
      <c r="K61" s="22"/>
      <c r="L61" s="23"/>
    </row>
    <row r="62" spans="2:12" x14ac:dyDescent="0.25">
      <c r="B62" s="47" t="s">
        <v>148</v>
      </c>
      <c r="I62" s="21"/>
      <c r="J62" s="22"/>
      <c r="K62" s="22"/>
      <c r="L62" s="23"/>
    </row>
    <row r="63" spans="2:12" x14ac:dyDescent="0.25">
      <c r="B63" s="12" t="s">
        <v>149</v>
      </c>
      <c r="I63" s="21"/>
      <c r="J63" s="22"/>
      <c r="K63" s="22"/>
      <c r="L63" s="23"/>
    </row>
    <row r="64" spans="2:12" x14ac:dyDescent="0.25">
      <c r="B64" s="12" t="s">
        <v>150</v>
      </c>
      <c r="I64" s="21"/>
      <c r="J64" s="22"/>
      <c r="K64" s="22"/>
      <c r="L64" s="23"/>
    </row>
    <row r="65" spans="2:12" x14ac:dyDescent="0.25">
      <c r="I65" s="21"/>
      <c r="J65" s="22"/>
      <c r="K65" s="22"/>
      <c r="L65" s="23"/>
    </row>
    <row r="66" spans="2:12" x14ac:dyDescent="0.25">
      <c r="B66" s="47" t="s">
        <v>152</v>
      </c>
      <c r="I66" s="21"/>
      <c r="J66" s="22"/>
      <c r="K66" s="22"/>
      <c r="L66" s="23"/>
    </row>
    <row r="67" spans="2:12" x14ac:dyDescent="0.25">
      <c r="B67" s="12" t="s">
        <v>153</v>
      </c>
      <c r="I67" s="21"/>
      <c r="J67" s="22"/>
      <c r="K67" s="22"/>
      <c r="L67" s="23"/>
    </row>
    <row r="68" spans="2:12" x14ac:dyDescent="0.25">
      <c r="I68" s="21"/>
      <c r="J68" s="22"/>
      <c r="K68" s="22"/>
      <c r="L68" s="23"/>
    </row>
    <row r="69" spans="2:12" x14ac:dyDescent="0.25">
      <c r="I69" s="21"/>
      <c r="J69" s="22"/>
      <c r="K69" s="22"/>
      <c r="L69" s="23"/>
    </row>
    <row r="70" spans="2:12" x14ac:dyDescent="0.25">
      <c r="I70" s="21"/>
      <c r="J70" s="22"/>
      <c r="K70" s="22"/>
      <c r="L70" s="23"/>
    </row>
    <row r="71" spans="2:12" x14ac:dyDescent="0.25">
      <c r="I71" s="21"/>
      <c r="J71" s="22"/>
      <c r="K71" s="22"/>
      <c r="L71" s="23"/>
    </row>
    <row r="72" spans="2:12" x14ac:dyDescent="0.25">
      <c r="I72" s="21"/>
      <c r="J72" s="22"/>
      <c r="K72" s="22"/>
      <c r="L72" s="23"/>
    </row>
    <row r="73" spans="2:12" x14ac:dyDescent="0.25">
      <c r="I73" s="21"/>
      <c r="J73" s="22"/>
      <c r="K73" s="22"/>
      <c r="L73" s="23"/>
    </row>
    <row r="74" spans="2:12" x14ac:dyDescent="0.25">
      <c r="I74" s="21"/>
      <c r="J74" s="22"/>
      <c r="K74" s="22"/>
      <c r="L74" s="23"/>
    </row>
    <row r="75" spans="2:12" x14ac:dyDescent="0.25">
      <c r="I75" s="21"/>
      <c r="J75" s="22"/>
      <c r="K75" s="22"/>
      <c r="L75" s="23"/>
    </row>
    <row r="76" spans="2:12" x14ac:dyDescent="0.25">
      <c r="I76" s="21"/>
      <c r="J76" s="22"/>
      <c r="K76" s="22"/>
      <c r="L76" s="23"/>
    </row>
    <row r="77" spans="2:12" x14ac:dyDescent="0.25">
      <c r="I77" s="21"/>
      <c r="J77" s="22"/>
      <c r="K77" s="22"/>
      <c r="L77" s="23"/>
    </row>
    <row r="78" spans="2:12" x14ac:dyDescent="0.25">
      <c r="I78" s="21"/>
      <c r="J78" s="22"/>
      <c r="K78" s="22"/>
      <c r="L78" s="23"/>
    </row>
    <row r="79" spans="2:12" x14ac:dyDescent="0.25">
      <c r="I79" s="21"/>
      <c r="J79" s="22"/>
      <c r="K79" s="22"/>
      <c r="L79" s="23"/>
    </row>
    <row r="80" spans="2:12" x14ac:dyDescent="0.25">
      <c r="I80" s="21"/>
      <c r="J80" s="22"/>
      <c r="K80" s="22"/>
      <c r="L80" s="23"/>
    </row>
    <row r="81" spans="9:12" x14ac:dyDescent="0.25">
      <c r="I81" s="21"/>
      <c r="J81" s="22"/>
      <c r="K81" s="22"/>
      <c r="L81" s="23"/>
    </row>
    <row r="82" spans="9:12" x14ac:dyDescent="0.25">
      <c r="I82" s="21"/>
      <c r="J82" s="22"/>
      <c r="K82" s="22"/>
      <c r="L82" s="23"/>
    </row>
    <row r="83" spans="9:12" x14ac:dyDescent="0.25">
      <c r="I83" s="21"/>
      <c r="J83" s="22"/>
      <c r="K83" s="22"/>
      <c r="L83" s="23"/>
    </row>
    <row r="84" spans="9:12" x14ac:dyDescent="0.25">
      <c r="I84" s="21"/>
      <c r="J84" s="22"/>
      <c r="K84" s="22"/>
      <c r="L84" s="23"/>
    </row>
    <row r="85" spans="9:12" x14ac:dyDescent="0.25">
      <c r="I85" s="21"/>
      <c r="J85" s="22"/>
      <c r="K85" s="22"/>
      <c r="L85" s="23"/>
    </row>
    <row r="86" spans="9:12" x14ac:dyDescent="0.25">
      <c r="I86" s="21"/>
      <c r="J86" s="22"/>
      <c r="K86" s="22"/>
      <c r="L86" s="23"/>
    </row>
    <row r="87" spans="9:12" x14ac:dyDescent="0.25">
      <c r="I87" s="21"/>
      <c r="J87" s="22"/>
      <c r="K87" s="22"/>
      <c r="L87" s="23"/>
    </row>
    <row r="88" spans="9:12" x14ac:dyDescent="0.25">
      <c r="I88" s="21"/>
      <c r="J88" s="22"/>
      <c r="K88" s="22"/>
      <c r="L88" s="23"/>
    </row>
    <row r="89" spans="9:12" x14ac:dyDescent="0.25">
      <c r="I89" s="21"/>
      <c r="J89" s="22"/>
      <c r="K89" s="22"/>
      <c r="L89" s="23"/>
    </row>
    <row r="90" spans="9:12" x14ac:dyDescent="0.25">
      <c r="I90" s="21"/>
      <c r="J90" s="22"/>
      <c r="K90" s="22"/>
      <c r="L90" s="23"/>
    </row>
    <row r="91" spans="9:12" x14ac:dyDescent="0.25">
      <c r="I91" s="21"/>
      <c r="J91" s="22"/>
      <c r="K91" s="22"/>
      <c r="L91" s="23"/>
    </row>
    <row r="92" spans="9:12" x14ac:dyDescent="0.25">
      <c r="I92" s="21"/>
      <c r="J92" s="22"/>
      <c r="K92" s="22"/>
      <c r="L92" s="23"/>
    </row>
    <row r="93" spans="9:12" x14ac:dyDescent="0.25">
      <c r="I93" s="21"/>
      <c r="J93" s="22"/>
      <c r="K93" s="22"/>
      <c r="L93" s="23"/>
    </row>
    <row r="94" spans="9:12" x14ac:dyDescent="0.25">
      <c r="I94" s="21"/>
      <c r="J94" s="22"/>
      <c r="K94" s="22"/>
      <c r="L94" s="23"/>
    </row>
    <row r="95" spans="9:12" x14ac:dyDescent="0.25">
      <c r="I95" s="21"/>
      <c r="J95" s="22"/>
      <c r="K95" s="22"/>
      <c r="L95" s="23"/>
    </row>
    <row r="96" spans="9:12" x14ac:dyDescent="0.25">
      <c r="I96" s="21"/>
      <c r="J96" s="22"/>
      <c r="K96" s="22"/>
      <c r="L96" s="23"/>
    </row>
    <row r="97" spans="9:12" x14ac:dyDescent="0.25">
      <c r="I97" s="21"/>
      <c r="J97" s="22"/>
      <c r="K97" s="22"/>
      <c r="L97" s="23"/>
    </row>
    <row r="98" spans="9:12" x14ac:dyDescent="0.25">
      <c r="I98" s="21"/>
      <c r="J98" s="22"/>
      <c r="K98" s="22"/>
      <c r="L98" s="23"/>
    </row>
    <row r="99" spans="9:12" x14ac:dyDescent="0.25">
      <c r="I99" s="21"/>
      <c r="J99" s="22"/>
      <c r="K99" s="22"/>
      <c r="L99" s="23"/>
    </row>
    <row r="100" spans="9:12" x14ac:dyDescent="0.25">
      <c r="I100" s="21"/>
      <c r="J100" s="22"/>
      <c r="K100" s="22"/>
      <c r="L100" s="23"/>
    </row>
    <row r="101" spans="9:12" x14ac:dyDescent="0.25">
      <c r="I101" s="21"/>
      <c r="J101" s="22"/>
      <c r="K101" s="22"/>
      <c r="L101" s="23"/>
    </row>
    <row r="102" spans="9:12" x14ac:dyDescent="0.25">
      <c r="I102" s="21"/>
      <c r="J102" s="22"/>
      <c r="K102" s="22"/>
      <c r="L102" s="23"/>
    </row>
    <row r="103" spans="9:12" x14ac:dyDescent="0.25">
      <c r="I103" s="21"/>
      <c r="J103" s="22"/>
      <c r="K103" s="22"/>
      <c r="L103" s="23"/>
    </row>
    <row r="104" spans="9:12" x14ac:dyDescent="0.25">
      <c r="I104" s="21"/>
      <c r="J104" s="22"/>
      <c r="K104" s="22"/>
      <c r="L104" s="23"/>
    </row>
    <row r="105" spans="9:12" x14ac:dyDescent="0.25">
      <c r="I105" s="21"/>
      <c r="J105" s="22"/>
      <c r="K105" s="22"/>
      <c r="L105" s="23"/>
    </row>
    <row r="106" spans="9:12" x14ac:dyDescent="0.25">
      <c r="I106" s="21"/>
      <c r="J106" s="22"/>
      <c r="K106" s="22"/>
      <c r="L106" s="23"/>
    </row>
    <row r="107" spans="9:12" x14ac:dyDescent="0.25">
      <c r="I107" s="21"/>
      <c r="J107" s="22"/>
      <c r="K107" s="22"/>
      <c r="L107" s="23"/>
    </row>
    <row r="108" spans="9:12" x14ac:dyDescent="0.25">
      <c r="I108" s="21"/>
      <c r="J108" s="22"/>
      <c r="K108" s="22"/>
      <c r="L108" s="23"/>
    </row>
    <row r="109" spans="9:12" x14ac:dyDescent="0.25">
      <c r="I109" s="21"/>
      <c r="J109" s="22"/>
      <c r="K109" s="22"/>
      <c r="L109" s="23"/>
    </row>
    <row r="110" spans="9:12" x14ac:dyDescent="0.25">
      <c r="I110" s="21"/>
      <c r="J110" s="22"/>
      <c r="K110" s="22"/>
      <c r="L110" s="23"/>
    </row>
    <row r="111" spans="9:12" x14ac:dyDescent="0.25">
      <c r="I111" s="21"/>
      <c r="J111" s="22"/>
      <c r="K111" s="22"/>
      <c r="L111" s="23"/>
    </row>
    <row r="112" spans="9:12" x14ac:dyDescent="0.25">
      <c r="I112" s="21"/>
      <c r="J112" s="22"/>
      <c r="K112" s="22"/>
      <c r="L112" s="23"/>
    </row>
    <row r="113" spans="9:12" x14ac:dyDescent="0.25">
      <c r="I113" s="21"/>
      <c r="J113" s="22"/>
      <c r="K113" s="22"/>
      <c r="L113" s="23"/>
    </row>
    <row r="114" spans="9:12" x14ac:dyDescent="0.25">
      <c r="I114" s="21"/>
      <c r="J114" s="22"/>
      <c r="K114" s="22"/>
      <c r="L114" s="23"/>
    </row>
    <row r="115" spans="9:12" x14ac:dyDescent="0.25">
      <c r="I115" s="21"/>
      <c r="J115" s="22"/>
      <c r="K115" s="22"/>
      <c r="L115" s="23"/>
    </row>
    <row r="116" spans="9:12" x14ac:dyDescent="0.25">
      <c r="I116" s="21"/>
      <c r="J116" s="22"/>
      <c r="K116" s="22"/>
      <c r="L116" s="23"/>
    </row>
    <row r="117" spans="9:12" x14ac:dyDescent="0.25">
      <c r="I117" s="21"/>
      <c r="J117" s="22"/>
      <c r="K117" s="22"/>
      <c r="L117" s="23"/>
    </row>
    <row r="118" spans="9:12" x14ac:dyDescent="0.25">
      <c r="I118" s="21"/>
      <c r="J118" s="22"/>
      <c r="K118" s="22"/>
      <c r="L118" s="23"/>
    </row>
    <row r="119" spans="9:12" x14ac:dyDescent="0.25">
      <c r="I119" s="21"/>
      <c r="J119" s="22"/>
      <c r="K119" s="22"/>
      <c r="L119" s="23"/>
    </row>
    <row r="120" spans="9:12" x14ac:dyDescent="0.25">
      <c r="I120" s="21"/>
      <c r="J120" s="22"/>
      <c r="K120" s="22"/>
      <c r="L120" s="23"/>
    </row>
    <row r="121" spans="9:12" x14ac:dyDescent="0.25">
      <c r="I121" s="21"/>
      <c r="J121" s="22"/>
      <c r="K121" s="22"/>
      <c r="L121" s="23"/>
    </row>
    <row r="122" spans="9:12" x14ac:dyDescent="0.25">
      <c r="I122" s="21"/>
      <c r="J122" s="22"/>
      <c r="K122" s="22"/>
      <c r="L122" s="23"/>
    </row>
    <row r="123" spans="9:12" x14ac:dyDescent="0.25">
      <c r="I123" s="21"/>
      <c r="J123" s="22"/>
      <c r="K123" s="22"/>
      <c r="L123" s="23"/>
    </row>
    <row r="124" spans="9:12" x14ac:dyDescent="0.25">
      <c r="I124" s="21"/>
      <c r="J124" s="22"/>
      <c r="K124" s="22"/>
      <c r="L124" s="23"/>
    </row>
    <row r="125" spans="9:12" x14ac:dyDescent="0.25">
      <c r="I125" s="21"/>
      <c r="J125" s="22"/>
      <c r="K125" s="22"/>
      <c r="L125" s="23"/>
    </row>
    <row r="126" spans="9:12" x14ac:dyDescent="0.25">
      <c r="I126" s="21"/>
      <c r="J126" s="22"/>
      <c r="K126" s="22"/>
      <c r="L126" s="23"/>
    </row>
    <row r="127" spans="9:12" x14ac:dyDescent="0.25">
      <c r="I127" s="21"/>
      <c r="J127" s="22"/>
      <c r="K127" s="22"/>
      <c r="L127" s="23"/>
    </row>
    <row r="128" spans="9:12" x14ac:dyDescent="0.25">
      <c r="I128" s="21"/>
      <c r="J128" s="22"/>
      <c r="K128" s="22"/>
      <c r="L128" s="23"/>
    </row>
    <row r="129" spans="9:12" x14ac:dyDescent="0.25">
      <c r="I129" s="21"/>
      <c r="J129" s="22"/>
      <c r="K129" s="22"/>
      <c r="L129" s="23"/>
    </row>
    <row r="130" spans="9:12" x14ac:dyDescent="0.25">
      <c r="I130" s="21"/>
      <c r="J130" s="22"/>
      <c r="K130" s="22"/>
      <c r="L130" s="23"/>
    </row>
    <row r="131" spans="9:12" x14ac:dyDescent="0.25">
      <c r="I131" s="21"/>
      <c r="J131" s="22"/>
      <c r="K131" s="22"/>
      <c r="L131" s="23"/>
    </row>
    <row r="132" spans="9:12" x14ac:dyDescent="0.25">
      <c r="I132" s="21"/>
      <c r="J132" s="22"/>
      <c r="K132" s="22"/>
      <c r="L132" s="23"/>
    </row>
    <row r="133" spans="9:12" x14ac:dyDescent="0.25">
      <c r="I133" s="21"/>
      <c r="J133" s="22"/>
      <c r="K133" s="22"/>
      <c r="L133" s="23"/>
    </row>
    <row r="134" spans="9:12" x14ac:dyDescent="0.25">
      <c r="I134" s="21"/>
      <c r="J134" s="22"/>
      <c r="K134" s="22"/>
      <c r="L134" s="23"/>
    </row>
    <row r="135" spans="9:12" x14ac:dyDescent="0.25">
      <c r="I135" s="21"/>
      <c r="J135" s="22"/>
      <c r="K135" s="22"/>
      <c r="L135" s="23"/>
    </row>
    <row r="136" spans="9:12" x14ac:dyDescent="0.25">
      <c r="I136" s="21"/>
      <c r="J136" s="22"/>
      <c r="K136" s="22"/>
      <c r="L136" s="23"/>
    </row>
    <row r="137" spans="9:12" x14ac:dyDescent="0.25">
      <c r="I137" s="21"/>
      <c r="J137" s="22"/>
      <c r="K137" s="22"/>
      <c r="L137" s="23"/>
    </row>
    <row r="138" spans="9:12" x14ac:dyDescent="0.25">
      <c r="I138" s="21"/>
      <c r="J138" s="22"/>
      <c r="K138" s="22"/>
      <c r="L138" s="23"/>
    </row>
    <row r="139" spans="9:12" x14ac:dyDescent="0.25">
      <c r="I139" s="21"/>
      <c r="J139" s="22"/>
      <c r="K139" s="22"/>
      <c r="L139" s="23"/>
    </row>
    <row r="140" spans="9:12" x14ac:dyDescent="0.25">
      <c r="I140" s="21"/>
      <c r="J140" s="22"/>
      <c r="K140" s="22"/>
      <c r="L140" s="23"/>
    </row>
    <row r="141" spans="9:12" x14ac:dyDescent="0.25">
      <c r="I141" s="21"/>
      <c r="J141" s="22"/>
      <c r="K141" s="22"/>
      <c r="L141" s="23"/>
    </row>
    <row r="142" spans="9:12" x14ac:dyDescent="0.25">
      <c r="I142" s="21"/>
      <c r="J142" s="22"/>
      <c r="K142" s="22"/>
      <c r="L142" s="23"/>
    </row>
    <row r="143" spans="9:12" x14ac:dyDescent="0.25">
      <c r="I143" s="21"/>
      <c r="J143" s="22"/>
      <c r="K143" s="22"/>
      <c r="L143" s="23"/>
    </row>
    <row r="144" spans="9:12" x14ac:dyDescent="0.25">
      <c r="I144" s="21"/>
      <c r="J144" s="22"/>
      <c r="K144" s="22"/>
      <c r="L144" s="23"/>
    </row>
    <row r="145" spans="9:12" x14ac:dyDescent="0.25">
      <c r="I145" s="21"/>
      <c r="J145" s="22"/>
      <c r="K145" s="22"/>
      <c r="L145" s="23"/>
    </row>
    <row r="146" spans="9:12" x14ac:dyDescent="0.25">
      <c r="I146" s="21"/>
      <c r="J146" s="22"/>
      <c r="K146" s="22"/>
      <c r="L146" s="23"/>
    </row>
    <row r="147" spans="9:12" x14ac:dyDescent="0.25">
      <c r="I147" s="21"/>
      <c r="J147" s="22"/>
      <c r="K147" s="22"/>
      <c r="L147" s="23"/>
    </row>
    <row r="148" spans="9:12" x14ac:dyDescent="0.25">
      <c r="I148" s="21"/>
      <c r="J148" s="22"/>
      <c r="K148" s="22"/>
      <c r="L148" s="23"/>
    </row>
    <row r="149" spans="9:12" x14ac:dyDescent="0.25">
      <c r="I149" s="21"/>
      <c r="J149" s="22"/>
      <c r="K149" s="22"/>
      <c r="L149" s="23"/>
    </row>
    <row r="150" spans="9:12" x14ac:dyDescent="0.25">
      <c r="I150" s="21"/>
      <c r="J150" s="22"/>
      <c r="K150" s="22"/>
      <c r="L150" s="23"/>
    </row>
    <row r="151" spans="9:12" x14ac:dyDescent="0.25">
      <c r="I151" s="21"/>
      <c r="J151" s="22"/>
      <c r="K151" s="22"/>
      <c r="L151" s="23"/>
    </row>
    <row r="152" spans="9:12" x14ac:dyDescent="0.25">
      <c r="I152" s="21"/>
      <c r="J152" s="22"/>
      <c r="K152" s="22"/>
      <c r="L152" s="23"/>
    </row>
    <row r="153" spans="9:12" x14ac:dyDescent="0.25">
      <c r="I153" s="21"/>
      <c r="J153" s="22"/>
      <c r="K153" s="22"/>
      <c r="L153" s="23"/>
    </row>
    <row r="154" spans="9:12" x14ac:dyDescent="0.25">
      <c r="I154" s="21"/>
      <c r="J154" s="22"/>
      <c r="K154" s="22"/>
      <c r="L154" s="23"/>
    </row>
    <row r="155" spans="9:12" x14ac:dyDescent="0.25">
      <c r="I155" s="21"/>
      <c r="J155" s="22"/>
      <c r="K155" s="22"/>
      <c r="L155" s="23"/>
    </row>
    <row r="156" spans="9:12" x14ac:dyDescent="0.25">
      <c r="I156" s="21"/>
      <c r="J156" s="22"/>
      <c r="K156" s="22"/>
      <c r="L156" s="23"/>
    </row>
    <row r="157" spans="9:12" x14ac:dyDescent="0.25">
      <c r="I157" s="21"/>
      <c r="J157" s="22"/>
      <c r="K157" s="22"/>
      <c r="L157" s="23"/>
    </row>
    <row r="158" spans="9:12" x14ac:dyDescent="0.25">
      <c r="I158" s="21"/>
      <c r="J158" s="22"/>
      <c r="K158" s="22"/>
      <c r="L158" s="23"/>
    </row>
    <row r="159" spans="9:12" x14ac:dyDescent="0.25">
      <c r="I159" s="21"/>
      <c r="J159" s="22"/>
      <c r="K159" s="22"/>
      <c r="L159" s="23"/>
    </row>
    <row r="160" spans="9:12" x14ac:dyDescent="0.25">
      <c r="I160" s="21"/>
      <c r="J160" s="22"/>
      <c r="K160" s="22"/>
      <c r="L160" s="23"/>
    </row>
    <row r="161" spans="9:12" x14ac:dyDescent="0.25">
      <c r="I161" s="21"/>
      <c r="J161" s="22"/>
      <c r="K161" s="22"/>
      <c r="L161" s="23"/>
    </row>
    <row r="162" spans="9:12" x14ac:dyDescent="0.25">
      <c r="I162" s="21"/>
      <c r="J162" s="22"/>
      <c r="K162" s="22"/>
      <c r="L162" s="23"/>
    </row>
    <row r="163" spans="9:12" x14ac:dyDescent="0.25">
      <c r="I163" s="21"/>
      <c r="J163" s="22"/>
      <c r="K163" s="22"/>
      <c r="L163" s="23"/>
    </row>
    <row r="164" spans="9:12" x14ac:dyDescent="0.25">
      <c r="I164" s="21"/>
      <c r="J164" s="22"/>
      <c r="K164" s="22"/>
      <c r="L164" s="23"/>
    </row>
    <row r="165" spans="9:12" x14ac:dyDescent="0.25">
      <c r="I165" s="21"/>
      <c r="J165" s="22"/>
      <c r="K165" s="22"/>
      <c r="L165" s="23"/>
    </row>
    <row r="166" spans="9:12" x14ac:dyDescent="0.25">
      <c r="I166" s="21"/>
      <c r="J166" s="22"/>
      <c r="K166" s="22"/>
      <c r="L166" s="23"/>
    </row>
    <row r="167" spans="9:12" x14ac:dyDescent="0.25">
      <c r="I167" s="21"/>
      <c r="J167" s="22"/>
      <c r="K167" s="22"/>
      <c r="L167" s="23"/>
    </row>
    <row r="168" spans="9:12" x14ac:dyDescent="0.25">
      <c r="I168" s="21"/>
      <c r="J168" s="22"/>
      <c r="K168" s="22"/>
      <c r="L168" s="23"/>
    </row>
    <row r="169" spans="9:12" x14ac:dyDescent="0.25">
      <c r="I169" s="21"/>
      <c r="J169" s="22"/>
      <c r="K169" s="22"/>
      <c r="L169" s="23"/>
    </row>
    <row r="170" spans="9:12" x14ac:dyDescent="0.25">
      <c r="I170" s="21"/>
      <c r="J170" s="22"/>
      <c r="K170" s="22"/>
      <c r="L170" s="23"/>
    </row>
    <row r="171" spans="9:12" x14ac:dyDescent="0.25">
      <c r="I171" s="21"/>
      <c r="J171" s="22"/>
      <c r="K171" s="22"/>
      <c r="L171" s="23"/>
    </row>
    <row r="172" spans="9:12" x14ac:dyDescent="0.25">
      <c r="I172" s="21"/>
      <c r="J172" s="22"/>
      <c r="K172" s="22"/>
      <c r="L172" s="23"/>
    </row>
    <row r="173" spans="9:12" x14ac:dyDescent="0.25">
      <c r="I173" s="21"/>
      <c r="J173" s="22"/>
      <c r="K173" s="22"/>
      <c r="L173" s="23"/>
    </row>
    <row r="174" spans="9:12" x14ac:dyDescent="0.25">
      <c r="I174" s="21"/>
      <c r="J174" s="22"/>
      <c r="K174" s="22"/>
      <c r="L174" s="23"/>
    </row>
    <row r="175" spans="9:12" x14ac:dyDescent="0.25">
      <c r="I175" s="21"/>
      <c r="J175" s="22"/>
      <c r="K175" s="22"/>
      <c r="L175" s="23"/>
    </row>
    <row r="176" spans="9:12" x14ac:dyDescent="0.25">
      <c r="I176" s="21"/>
      <c r="J176" s="22"/>
      <c r="K176" s="22"/>
      <c r="L176" s="23"/>
    </row>
    <row r="177" spans="9:12" x14ac:dyDescent="0.25">
      <c r="I177" s="21"/>
      <c r="J177" s="22"/>
      <c r="K177" s="22"/>
      <c r="L177" s="23"/>
    </row>
    <row r="178" spans="9:12" x14ac:dyDescent="0.25">
      <c r="I178" s="21"/>
      <c r="J178" s="22"/>
      <c r="K178" s="22"/>
      <c r="L178" s="23"/>
    </row>
    <row r="179" spans="9:12" x14ac:dyDescent="0.25">
      <c r="I179" s="21"/>
      <c r="J179" s="22"/>
      <c r="K179" s="22"/>
      <c r="L179" s="23"/>
    </row>
    <row r="180" spans="9:12" x14ac:dyDescent="0.25">
      <c r="I180" s="21"/>
      <c r="J180" s="22"/>
      <c r="K180" s="22"/>
      <c r="L180" s="23"/>
    </row>
    <row r="181" spans="9:12" x14ac:dyDescent="0.25">
      <c r="I181" s="21"/>
      <c r="J181" s="22"/>
      <c r="K181" s="22"/>
      <c r="L181" s="23"/>
    </row>
    <row r="182" spans="9:12" x14ac:dyDescent="0.25">
      <c r="I182" s="21"/>
      <c r="J182" s="22"/>
      <c r="K182" s="22"/>
      <c r="L182" s="23"/>
    </row>
    <row r="183" spans="9:12" x14ac:dyDescent="0.25">
      <c r="I183" s="21"/>
      <c r="J183" s="22"/>
      <c r="K183" s="22"/>
      <c r="L183" s="23"/>
    </row>
    <row r="184" spans="9:12" x14ac:dyDescent="0.25">
      <c r="I184" s="21"/>
      <c r="J184" s="22"/>
      <c r="K184" s="22"/>
      <c r="L184" s="23"/>
    </row>
    <row r="185" spans="9:12" x14ac:dyDescent="0.25">
      <c r="I185" s="21"/>
      <c r="J185" s="22"/>
      <c r="K185" s="22"/>
      <c r="L185" s="23"/>
    </row>
    <row r="186" spans="9:12" x14ac:dyDescent="0.25">
      <c r="I186" s="21"/>
      <c r="J186" s="22"/>
      <c r="K186" s="22"/>
      <c r="L186" s="23"/>
    </row>
    <row r="187" spans="9:12" x14ac:dyDescent="0.25">
      <c r="I187" s="21"/>
      <c r="J187" s="22"/>
      <c r="K187" s="22"/>
      <c r="L187" s="23"/>
    </row>
    <row r="188" spans="9:12" x14ac:dyDescent="0.25">
      <c r="I188" s="21"/>
      <c r="J188" s="22"/>
      <c r="K188" s="22"/>
      <c r="L188" s="23"/>
    </row>
    <row r="189" spans="9:12" x14ac:dyDescent="0.25">
      <c r="I189" s="21"/>
      <c r="J189" s="22"/>
      <c r="K189" s="22"/>
      <c r="L189" s="23"/>
    </row>
    <row r="190" spans="9:12" x14ac:dyDescent="0.25">
      <c r="I190" s="21"/>
      <c r="J190" s="22"/>
      <c r="K190" s="22"/>
      <c r="L190" s="23"/>
    </row>
    <row r="191" spans="9:12" x14ac:dyDescent="0.25">
      <c r="I191" s="21"/>
      <c r="J191" s="22"/>
      <c r="K191" s="22"/>
      <c r="L191" s="23"/>
    </row>
    <row r="192" spans="9:12" x14ac:dyDescent="0.25">
      <c r="I192" s="21"/>
      <c r="J192" s="22"/>
      <c r="K192" s="22"/>
      <c r="L192" s="23"/>
    </row>
    <row r="193" spans="9:12" x14ac:dyDescent="0.25">
      <c r="I193" s="21"/>
      <c r="J193" s="22"/>
      <c r="K193" s="22"/>
      <c r="L193" s="23"/>
    </row>
    <row r="194" spans="9:12" x14ac:dyDescent="0.25">
      <c r="I194" s="21"/>
      <c r="J194" s="22"/>
      <c r="K194" s="22"/>
      <c r="L194" s="23"/>
    </row>
    <row r="195" spans="9:12" x14ac:dyDescent="0.25">
      <c r="I195" s="21"/>
      <c r="J195" s="22"/>
      <c r="K195" s="22"/>
      <c r="L195" s="23"/>
    </row>
    <row r="196" spans="9:12" x14ac:dyDescent="0.25">
      <c r="I196" s="21"/>
      <c r="J196" s="22"/>
      <c r="K196" s="22"/>
      <c r="L196" s="23"/>
    </row>
    <row r="197" spans="9:12" x14ac:dyDescent="0.25">
      <c r="I197" s="21"/>
      <c r="J197" s="22"/>
      <c r="K197" s="22"/>
      <c r="L197" s="23"/>
    </row>
    <row r="198" spans="9:12" x14ac:dyDescent="0.25">
      <c r="I198" s="21"/>
      <c r="J198" s="22"/>
      <c r="K198" s="22"/>
      <c r="L198" s="23"/>
    </row>
    <row r="199" spans="9:12" x14ac:dyDescent="0.25">
      <c r="I199" s="21"/>
      <c r="J199" s="22"/>
      <c r="K199" s="22"/>
      <c r="L199" s="23"/>
    </row>
    <row r="200" spans="9:12" x14ac:dyDescent="0.25">
      <c r="I200" s="21"/>
      <c r="J200" s="22"/>
      <c r="K200" s="22"/>
      <c r="L200" s="23"/>
    </row>
    <row r="201" spans="9:12" x14ac:dyDescent="0.25">
      <c r="I201" s="21"/>
      <c r="J201" s="22"/>
      <c r="K201" s="22"/>
      <c r="L201" s="23"/>
    </row>
    <row r="202" spans="9:12" x14ac:dyDescent="0.25">
      <c r="I202" s="21"/>
      <c r="J202" s="22"/>
      <c r="K202" s="22"/>
      <c r="L202" s="23"/>
    </row>
    <row r="203" spans="9:12" x14ac:dyDescent="0.25">
      <c r="I203" s="21"/>
      <c r="J203" s="22"/>
      <c r="K203" s="22"/>
      <c r="L203" s="23"/>
    </row>
    <row r="204" spans="9:12" x14ac:dyDescent="0.25">
      <c r="I204" s="21"/>
      <c r="J204" s="22"/>
      <c r="K204" s="22"/>
      <c r="L204" s="23"/>
    </row>
    <row r="205" spans="9:12" x14ac:dyDescent="0.25">
      <c r="I205" s="21"/>
      <c r="J205" s="22"/>
      <c r="K205" s="22"/>
      <c r="L205" s="23"/>
    </row>
    <row r="206" spans="9:12" x14ac:dyDescent="0.25">
      <c r="I206" s="21"/>
      <c r="J206" s="22"/>
      <c r="K206" s="22"/>
      <c r="L206" s="23"/>
    </row>
    <row r="207" spans="9:12" x14ac:dyDescent="0.25">
      <c r="I207" s="21"/>
      <c r="J207" s="22"/>
      <c r="K207" s="22"/>
      <c r="L207" s="23"/>
    </row>
    <row r="208" spans="9:12" x14ac:dyDescent="0.25">
      <c r="I208" s="21"/>
      <c r="J208" s="22"/>
      <c r="K208" s="22"/>
      <c r="L208" s="23"/>
    </row>
    <row r="209" spans="9:12" x14ac:dyDescent="0.25">
      <c r="I209" s="21"/>
      <c r="J209" s="22"/>
      <c r="K209" s="22"/>
      <c r="L209" s="23"/>
    </row>
    <row r="210" spans="9:12" x14ac:dyDescent="0.25">
      <c r="I210" s="21"/>
      <c r="J210" s="22"/>
      <c r="K210" s="22"/>
      <c r="L210" s="23"/>
    </row>
    <row r="211" spans="9:12" x14ac:dyDescent="0.25">
      <c r="I211" s="21"/>
      <c r="J211" s="22"/>
      <c r="K211" s="22"/>
      <c r="L211" s="23"/>
    </row>
    <row r="212" spans="9:12" x14ac:dyDescent="0.25">
      <c r="I212" s="21"/>
      <c r="J212" s="22"/>
      <c r="K212" s="22"/>
      <c r="L212" s="23"/>
    </row>
    <row r="213" spans="9:12" x14ac:dyDescent="0.25">
      <c r="I213" s="21"/>
      <c r="J213" s="22"/>
      <c r="K213" s="22"/>
      <c r="L213" s="23"/>
    </row>
    <row r="214" spans="9:12" x14ac:dyDescent="0.25">
      <c r="I214" s="21"/>
      <c r="J214" s="22"/>
      <c r="K214" s="22"/>
      <c r="L214" s="23"/>
    </row>
    <row r="215" spans="9:12" x14ac:dyDescent="0.25">
      <c r="I215" s="21"/>
      <c r="J215" s="22"/>
      <c r="K215" s="22"/>
      <c r="L215" s="23"/>
    </row>
    <row r="216" spans="9:12" x14ac:dyDescent="0.25">
      <c r="I216" s="21"/>
      <c r="J216" s="22"/>
      <c r="K216" s="22"/>
      <c r="L216" s="23"/>
    </row>
    <row r="217" spans="9:12" x14ac:dyDescent="0.25">
      <c r="I217" s="21"/>
      <c r="J217" s="22"/>
      <c r="K217" s="22"/>
      <c r="L217" s="23"/>
    </row>
    <row r="218" spans="9:12" x14ac:dyDescent="0.25">
      <c r="I218" s="21"/>
      <c r="J218" s="22"/>
      <c r="K218" s="22"/>
      <c r="L218" s="23"/>
    </row>
    <row r="219" spans="9:12" x14ac:dyDescent="0.25">
      <c r="I219" s="21"/>
      <c r="J219" s="22"/>
      <c r="K219" s="22"/>
      <c r="L219" s="23"/>
    </row>
    <row r="220" spans="9:12" x14ac:dyDescent="0.25">
      <c r="I220" s="21"/>
      <c r="J220" s="22"/>
      <c r="K220" s="22"/>
      <c r="L220" s="23"/>
    </row>
    <row r="221" spans="9:12" x14ac:dyDescent="0.25">
      <c r="I221" s="21"/>
      <c r="J221" s="22"/>
      <c r="K221" s="22"/>
      <c r="L221" s="23"/>
    </row>
    <row r="222" spans="9:12" x14ac:dyDescent="0.25">
      <c r="I222" s="21"/>
      <c r="J222" s="22"/>
      <c r="K222" s="22"/>
      <c r="L222" s="23"/>
    </row>
    <row r="223" spans="9:12" x14ac:dyDescent="0.25">
      <c r="I223" s="21"/>
      <c r="J223" s="22"/>
      <c r="K223" s="22"/>
      <c r="L223" s="23"/>
    </row>
    <row r="224" spans="9:12" x14ac:dyDescent="0.25">
      <c r="I224" s="21"/>
      <c r="J224" s="22"/>
      <c r="K224" s="22"/>
      <c r="L224" s="23"/>
    </row>
    <row r="225" spans="9:12" x14ac:dyDescent="0.25">
      <c r="I225" s="21"/>
      <c r="J225" s="22"/>
      <c r="K225" s="22"/>
      <c r="L225" s="23"/>
    </row>
    <row r="226" spans="9:12" x14ac:dyDescent="0.25">
      <c r="I226" s="21"/>
      <c r="J226" s="22"/>
      <c r="K226" s="22"/>
      <c r="L226" s="23"/>
    </row>
    <row r="227" spans="9:12" x14ac:dyDescent="0.25">
      <c r="I227" s="21"/>
      <c r="J227" s="22"/>
      <c r="K227" s="22"/>
      <c r="L227" s="23"/>
    </row>
    <row r="228" spans="9:12" x14ac:dyDescent="0.25">
      <c r="I228" s="21"/>
      <c r="J228" s="22"/>
      <c r="K228" s="22"/>
      <c r="L228" s="23"/>
    </row>
    <row r="229" spans="9:12" x14ac:dyDescent="0.25">
      <c r="I229" s="21"/>
      <c r="J229" s="22"/>
      <c r="K229" s="22"/>
      <c r="L229" s="23"/>
    </row>
    <row r="230" spans="9:12" x14ac:dyDescent="0.25">
      <c r="I230" s="21"/>
      <c r="J230" s="22"/>
      <c r="K230" s="22"/>
      <c r="L230" s="23"/>
    </row>
    <row r="231" spans="9:12" x14ac:dyDescent="0.25">
      <c r="I231" s="21"/>
      <c r="J231" s="22"/>
      <c r="K231" s="22"/>
      <c r="L231" s="23"/>
    </row>
    <row r="232" spans="9:12" x14ac:dyDescent="0.25">
      <c r="I232" s="21"/>
      <c r="J232" s="22"/>
      <c r="K232" s="22"/>
      <c r="L232" s="23"/>
    </row>
    <row r="233" spans="9:12" x14ac:dyDescent="0.25">
      <c r="I233" s="21"/>
      <c r="J233" s="22"/>
      <c r="K233" s="22"/>
      <c r="L233" s="23"/>
    </row>
    <row r="234" spans="9:12" x14ac:dyDescent="0.25">
      <c r="I234" s="21"/>
      <c r="J234" s="22"/>
      <c r="K234" s="22"/>
      <c r="L234" s="23"/>
    </row>
    <row r="235" spans="9:12" x14ac:dyDescent="0.25">
      <c r="I235" s="21"/>
      <c r="J235" s="22"/>
      <c r="K235" s="22"/>
      <c r="L235" s="23"/>
    </row>
    <row r="236" spans="9:12" x14ac:dyDescent="0.25">
      <c r="I236" s="21"/>
      <c r="J236" s="22"/>
      <c r="K236" s="22"/>
      <c r="L236" s="23"/>
    </row>
    <row r="237" spans="9:12" x14ac:dyDescent="0.25">
      <c r="I237" s="21"/>
      <c r="J237" s="22"/>
      <c r="K237" s="22"/>
      <c r="L237" s="23"/>
    </row>
    <row r="238" spans="9:12" x14ac:dyDescent="0.25">
      <c r="I238" s="21"/>
      <c r="J238" s="22"/>
      <c r="K238" s="22"/>
      <c r="L238" s="23"/>
    </row>
    <row r="239" spans="9:12" x14ac:dyDescent="0.25">
      <c r="I239" s="21"/>
      <c r="J239" s="22"/>
      <c r="K239" s="22"/>
      <c r="L239" s="23"/>
    </row>
    <row r="240" spans="9:12" x14ac:dyDescent="0.25">
      <c r="I240" s="21"/>
      <c r="J240" s="22"/>
      <c r="K240" s="22"/>
      <c r="L240" s="23"/>
    </row>
    <row r="241" spans="9:12" x14ac:dyDescent="0.25">
      <c r="I241" s="21"/>
      <c r="J241" s="22"/>
      <c r="K241" s="22"/>
      <c r="L241" s="23"/>
    </row>
    <row r="242" spans="9:12" x14ac:dyDescent="0.25">
      <c r="I242" s="21"/>
      <c r="J242" s="22"/>
      <c r="K242" s="22"/>
      <c r="L242" s="23"/>
    </row>
    <row r="243" spans="9:12" x14ac:dyDescent="0.25">
      <c r="I243" s="21"/>
      <c r="J243" s="22"/>
      <c r="K243" s="22"/>
      <c r="L243" s="23"/>
    </row>
    <row r="244" spans="9:12" x14ac:dyDescent="0.25">
      <c r="I244" s="21"/>
      <c r="J244" s="22"/>
      <c r="K244" s="22"/>
      <c r="L244" s="23"/>
    </row>
    <row r="245" spans="9:12" x14ac:dyDescent="0.25">
      <c r="I245" s="21"/>
      <c r="J245" s="22"/>
      <c r="K245" s="22"/>
      <c r="L245" s="23"/>
    </row>
    <row r="246" spans="9:12" x14ac:dyDescent="0.25">
      <c r="I246" s="21"/>
      <c r="J246" s="22"/>
      <c r="K246" s="22"/>
      <c r="L246" s="23"/>
    </row>
    <row r="247" spans="9:12" x14ac:dyDescent="0.25">
      <c r="I247" s="21"/>
      <c r="J247" s="22"/>
      <c r="K247" s="22"/>
      <c r="L247" s="23"/>
    </row>
    <row r="248" spans="9:12" x14ac:dyDescent="0.25">
      <c r="I248" s="21"/>
      <c r="J248" s="22"/>
      <c r="K248" s="22"/>
      <c r="L248" s="23"/>
    </row>
    <row r="249" spans="9:12" x14ac:dyDescent="0.25">
      <c r="I249" s="21"/>
      <c r="J249" s="22"/>
      <c r="K249" s="22"/>
      <c r="L249" s="23"/>
    </row>
    <row r="250" spans="9:12" x14ac:dyDescent="0.25">
      <c r="I250" s="21"/>
      <c r="J250" s="22"/>
      <c r="K250" s="22"/>
      <c r="L250" s="23"/>
    </row>
    <row r="251" spans="9:12" x14ac:dyDescent="0.25">
      <c r="I251" s="21"/>
      <c r="J251" s="22"/>
      <c r="K251" s="22"/>
      <c r="L251" s="23"/>
    </row>
    <row r="252" spans="9:12" x14ac:dyDescent="0.25">
      <c r="I252" s="21"/>
      <c r="J252" s="22"/>
      <c r="K252" s="22"/>
      <c r="L252" s="23"/>
    </row>
    <row r="253" spans="9:12" x14ac:dyDescent="0.25">
      <c r="I253" s="21"/>
      <c r="J253" s="22"/>
      <c r="K253" s="22"/>
      <c r="L253" s="23"/>
    </row>
    <row r="254" spans="9:12" x14ac:dyDescent="0.25">
      <c r="I254" s="21"/>
      <c r="J254" s="22"/>
      <c r="K254" s="22"/>
      <c r="L254" s="23"/>
    </row>
    <row r="255" spans="9:12" x14ac:dyDescent="0.25">
      <c r="I255" s="21"/>
      <c r="J255" s="22"/>
      <c r="K255" s="22"/>
      <c r="L255" s="23"/>
    </row>
    <row r="256" spans="9:12" x14ac:dyDescent="0.25">
      <c r="I256" s="21"/>
      <c r="J256" s="22"/>
      <c r="K256" s="22"/>
      <c r="L256" s="23"/>
    </row>
    <row r="257" spans="9:12" x14ac:dyDescent="0.25">
      <c r="I257" s="21"/>
      <c r="J257" s="22"/>
      <c r="K257" s="22"/>
      <c r="L257" s="23"/>
    </row>
    <row r="258" spans="9:12" x14ac:dyDescent="0.25">
      <c r="I258" s="21"/>
      <c r="J258" s="22"/>
      <c r="K258" s="22"/>
      <c r="L258" s="23"/>
    </row>
    <row r="259" spans="9:12" x14ac:dyDescent="0.25">
      <c r="I259" s="21"/>
      <c r="J259" s="22"/>
      <c r="K259" s="22"/>
      <c r="L259" s="23"/>
    </row>
    <row r="260" spans="9:12" x14ac:dyDescent="0.25">
      <c r="I260" s="21"/>
      <c r="J260" s="22"/>
      <c r="K260" s="22"/>
      <c r="L260" s="23"/>
    </row>
    <row r="261" spans="9:12" x14ac:dyDescent="0.25">
      <c r="I261" s="21"/>
      <c r="J261" s="22"/>
      <c r="K261" s="22"/>
      <c r="L261" s="23"/>
    </row>
    <row r="262" spans="9:12" x14ac:dyDescent="0.25">
      <c r="I262" s="21"/>
      <c r="J262" s="22"/>
      <c r="K262" s="22"/>
      <c r="L262" s="23"/>
    </row>
    <row r="263" spans="9:12" x14ac:dyDescent="0.25">
      <c r="I263" s="21"/>
      <c r="J263" s="22"/>
      <c r="K263" s="22"/>
      <c r="L263" s="23"/>
    </row>
    <row r="264" spans="9:12" x14ac:dyDescent="0.25">
      <c r="I264" s="21"/>
      <c r="J264" s="22"/>
      <c r="K264" s="22"/>
      <c r="L264" s="23"/>
    </row>
    <row r="265" spans="9:12" x14ac:dyDescent="0.25">
      <c r="I265" s="21"/>
      <c r="J265" s="22"/>
      <c r="K265" s="22"/>
      <c r="L265" s="23"/>
    </row>
    <row r="266" spans="9:12" x14ac:dyDescent="0.25">
      <c r="I266" s="21"/>
      <c r="J266" s="22"/>
      <c r="K266" s="22"/>
      <c r="L266" s="23"/>
    </row>
    <row r="267" spans="9:12" x14ac:dyDescent="0.25">
      <c r="I267" s="21"/>
      <c r="J267" s="22"/>
      <c r="K267" s="22"/>
      <c r="L267" s="23"/>
    </row>
    <row r="268" spans="9:12" x14ac:dyDescent="0.25">
      <c r="I268" s="21"/>
      <c r="J268" s="22"/>
      <c r="K268" s="22"/>
      <c r="L268" s="23"/>
    </row>
    <row r="269" spans="9:12" x14ac:dyDescent="0.25">
      <c r="I269" s="21"/>
      <c r="J269" s="22"/>
      <c r="K269" s="22"/>
      <c r="L269" s="23"/>
    </row>
    <row r="270" spans="9:12" x14ac:dyDescent="0.25">
      <c r="I270" s="21"/>
      <c r="J270" s="22"/>
      <c r="K270" s="22"/>
      <c r="L270" s="23"/>
    </row>
    <row r="271" spans="9:12" x14ac:dyDescent="0.25">
      <c r="I271" s="21"/>
      <c r="J271" s="22"/>
      <c r="K271" s="22"/>
      <c r="L271" s="23"/>
    </row>
    <row r="272" spans="9:12" x14ac:dyDescent="0.25">
      <c r="I272" s="21"/>
      <c r="J272" s="22"/>
      <c r="K272" s="22"/>
      <c r="L272" s="23"/>
    </row>
    <row r="273" spans="9:12" x14ac:dyDescent="0.25">
      <c r="I273" s="21"/>
      <c r="J273" s="22"/>
      <c r="K273" s="22"/>
      <c r="L273" s="23"/>
    </row>
    <row r="274" spans="9:12" x14ac:dyDescent="0.25">
      <c r="I274" s="21"/>
      <c r="J274" s="22"/>
      <c r="K274" s="22"/>
      <c r="L274" s="23"/>
    </row>
    <row r="275" spans="9:12" x14ac:dyDescent="0.25">
      <c r="I275" s="21"/>
      <c r="J275" s="22"/>
      <c r="K275" s="22"/>
      <c r="L275" s="23"/>
    </row>
    <row r="276" spans="9:12" x14ac:dyDescent="0.25">
      <c r="I276" s="21"/>
      <c r="J276" s="22"/>
      <c r="K276" s="22"/>
      <c r="L276" s="23"/>
    </row>
    <row r="277" spans="9:12" x14ac:dyDescent="0.25">
      <c r="I277" s="21"/>
      <c r="J277" s="22"/>
      <c r="K277" s="22"/>
      <c r="L277" s="23"/>
    </row>
    <row r="278" spans="9:12" x14ac:dyDescent="0.25">
      <c r="I278" s="21"/>
      <c r="J278" s="22"/>
      <c r="K278" s="22"/>
      <c r="L278" s="23"/>
    </row>
    <row r="279" spans="9:12" x14ac:dyDescent="0.25">
      <c r="I279" s="21"/>
      <c r="J279" s="22"/>
      <c r="K279" s="22"/>
      <c r="L279" s="23"/>
    </row>
    <row r="280" spans="9:12" x14ac:dyDescent="0.25">
      <c r="I280" s="21"/>
      <c r="J280" s="22"/>
      <c r="K280" s="22"/>
      <c r="L280" s="23"/>
    </row>
    <row r="281" spans="9:12" x14ac:dyDescent="0.25">
      <c r="I281" s="21"/>
      <c r="J281" s="22"/>
      <c r="K281" s="22"/>
      <c r="L281" s="23"/>
    </row>
    <row r="282" spans="9:12" x14ac:dyDescent="0.25">
      <c r="I282" s="21"/>
      <c r="J282" s="22"/>
      <c r="K282" s="22"/>
      <c r="L282" s="23"/>
    </row>
    <row r="283" spans="9:12" x14ac:dyDescent="0.25">
      <c r="I283" s="21"/>
      <c r="J283" s="22"/>
      <c r="K283" s="22"/>
      <c r="L283" s="23"/>
    </row>
    <row r="284" spans="9:12" x14ac:dyDescent="0.25">
      <c r="I284" s="21"/>
      <c r="J284" s="22"/>
      <c r="K284" s="22"/>
      <c r="L284" s="23"/>
    </row>
    <row r="285" spans="9:12" x14ac:dyDescent="0.25">
      <c r="I285" s="21"/>
      <c r="J285" s="22"/>
      <c r="K285" s="22"/>
      <c r="L285" s="23"/>
    </row>
    <row r="286" spans="9:12" x14ac:dyDescent="0.25">
      <c r="I286" s="21"/>
      <c r="J286" s="22"/>
      <c r="K286" s="22"/>
      <c r="L286" s="23"/>
    </row>
    <row r="287" spans="9:12" x14ac:dyDescent="0.25">
      <c r="I287" s="21"/>
      <c r="J287" s="22"/>
      <c r="K287" s="22"/>
      <c r="L287" s="23"/>
    </row>
    <row r="288" spans="9:12" x14ac:dyDescent="0.25">
      <c r="I288" s="21"/>
      <c r="J288" s="22"/>
      <c r="K288" s="22"/>
      <c r="L288" s="23"/>
    </row>
    <row r="289" spans="9:12" x14ac:dyDescent="0.25">
      <c r="I289" s="21"/>
      <c r="J289" s="22"/>
      <c r="K289" s="22"/>
      <c r="L289" s="23"/>
    </row>
    <row r="290" spans="9:12" x14ac:dyDescent="0.25">
      <c r="I290" s="21"/>
      <c r="J290" s="22"/>
      <c r="K290" s="22"/>
      <c r="L290" s="23"/>
    </row>
    <row r="291" spans="9:12" x14ac:dyDescent="0.25">
      <c r="I291" s="21"/>
      <c r="J291" s="22"/>
      <c r="K291" s="22"/>
      <c r="L291" s="23"/>
    </row>
    <row r="292" spans="9:12" x14ac:dyDescent="0.25">
      <c r="I292" s="22"/>
      <c r="J292" s="22"/>
      <c r="K292" s="22"/>
      <c r="L292" s="22"/>
    </row>
    <row r="293" spans="9:12" x14ac:dyDescent="0.25">
      <c r="I293" s="22"/>
      <c r="J293" s="22"/>
      <c r="K293" s="22"/>
      <c r="L293" s="22"/>
    </row>
  </sheetData>
  <mergeCells count="51">
    <mergeCell ref="I7:L7"/>
    <mergeCell ref="B33:C33"/>
    <mergeCell ref="B40:C40"/>
    <mergeCell ref="B7:G7"/>
    <mergeCell ref="B24:C24"/>
    <mergeCell ref="B36:C36"/>
    <mergeCell ref="B37:C37"/>
    <mergeCell ref="B38:C38"/>
    <mergeCell ref="B39:C39"/>
    <mergeCell ref="B18:C18"/>
    <mergeCell ref="B19:C19"/>
    <mergeCell ref="B20:C20"/>
    <mergeCell ref="B21:C21"/>
    <mergeCell ref="B34:C34"/>
    <mergeCell ref="B35:C35"/>
    <mergeCell ref="B13:C13"/>
    <mergeCell ref="B14:C14"/>
    <mergeCell ref="B15:C15"/>
    <mergeCell ref="B16:C16"/>
    <mergeCell ref="B17:C17"/>
    <mergeCell ref="C2:C5"/>
    <mergeCell ref="B8:C8"/>
    <mergeCell ref="B9:C9"/>
    <mergeCell ref="B10:C10"/>
    <mergeCell ref="B11:C11"/>
    <mergeCell ref="B12:C12"/>
    <mergeCell ref="C59:G59"/>
    <mergeCell ref="B30:C30"/>
    <mergeCell ref="B31:C31"/>
    <mergeCell ref="C60:G60"/>
    <mergeCell ref="B47:C47"/>
    <mergeCell ref="B48:C48"/>
    <mergeCell ref="B44:C44"/>
    <mergeCell ref="C57:G57"/>
    <mergeCell ref="C56:G56"/>
    <mergeCell ref="C53:G53"/>
    <mergeCell ref="C54:G54"/>
    <mergeCell ref="C55:G55"/>
    <mergeCell ref="B41:C41"/>
    <mergeCell ref="B51:C51"/>
    <mergeCell ref="B42:C42"/>
    <mergeCell ref="B46:C46"/>
    <mergeCell ref="B25:C25"/>
    <mergeCell ref="C58:G58"/>
    <mergeCell ref="B27:C27"/>
    <mergeCell ref="B50:C50"/>
    <mergeCell ref="B49:C49"/>
    <mergeCell ref="B45:C45"/>
    <mergeCell ref="B43:C43"/>
    <mergeCell ref="B28:C28"/>
    <mergeCell ref="B26:C2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2:H87"/>
  <sheetViews>
    <sheetView tabSelected="1" topLeftCell="A28" zoomScaleNormal="100" workbookViewId="0">
      <selection activeCell="F36" sqref="F36"/>
    </sheetView>
  </sheetViews>
  <sheetFormatPr baseColWidth="10" defaultRowHeight="15" x14ac:dyDescent="0.25"/>
  <cols>
    <col min="1" max="1" width="5.42578125" style="12" customWidth="1"/>
    <col min="2" max="2" width="29.140625" style="12" customWidth="1"/>
    <col min="3" max="3" width="21.28515625" style="12" customWidth="1"/>
    <col min="4" max="4" width="11.28515625" style="12" customWidth="1"/>
    <col min="5" max="5" width="11.85546875" style="12" customWidth="1"/>
    <col min="6" max="6" width="16.140625" style="12" customWidth="1"/>
    <col min="7" max="7" width="48.28515625" style="12" customWidth="1"/>
    <col min="8" max="16384" width="11.42578125" style="12"/>
  </cols>
  <sheetData>
    <row r="2" spans="1:6" x14ac:dyDescent="0.25">
      <c r="C2" s="47" t="s">
        <v>145</v>
      </c>
    </row>
    <row r="3" spans="1:6" x14ac:dyDescent="0.25">
      <c r="C3" s="47" t="s">
        <v>146</v>
      </c>
    </row>
    <row r="4" spans="1:6" x14ac:dyDescent="0.25">
      <c r="C4" s="47" t="s">
        <v>147</v>
      </c>
    </row>
    <row r="5" spans="1:6" x14ac:dyDescent="0.25">
      <c r="C5" s="47" t="s">
        <v>144</v>
      </c>
    </row>
    <row r="7" spans="1:6" x14ac:dyDescent="0.25">
      <c r="B7" s="74" t="s">
        <v>151</v>
      </c>
      <c r="C7" s="74"/>
      <c r="D7" s="74"/>
      <c r="E7" s="74"/>
      <c r="F7" s="74"/>
    </row>
    <row r="9" spans="1:6" x14ac:dyDescent="0.25">
      <c r="B9" s="47" t="s">
        <v>51</v>
      </c>
      <c r="C9" s="47"/>
    </row>
    <row r="10" spans="1:6" ht="17.25" x14ac:dyDescent="0.25">
      <c r="A10" s="12">
        <v>0</v>
      </c>
      <c r="B10" s="77" t="s">
        <v>36</v>
      </c>
      <c r="C10" s="78"/>
      <c r="D10" s="9" t="s">
        <v>0</v>
      </c>
      <c r="E10" s="1" t="s">
        <v>22</v>
      </c>
      <c r="F10" s="3">
        <v>5.7259999999999998E-2</v>
      </c>
    </row>
    <row r="11" spans="1:6" x14ac:dyDescent="0.25">
      <c r="A11" s="12">
        <v>1</v>
      </c>
      <c r="B11" s="77" t="s">
        <v>34</v>
      </c>
      <c r="C11" s="78"/>
      <c r="D11" s="9" t="s">
        <v>3</v>
      </c>
      <c r="E11" s="1" t="s">
        <v>30</v>
      </c>
      <c r="F11" s="3">
        <v>4</v>
      </c>
    </row>
    <row r="12" spans="1:6" ht="17.25" x14ac:dyDescent="0.25">
      <c r="A12" s="12">
        <v>2</v>
      </c>
      <c r="B12" s="77" t="s">
        <v>35</v>
      </c>
      <c r="C12" s="78"/>
      <c r="D12" s="9" t="s">
        <v>108</v>
      </c>
      <c r="E12" s="1" t="s">
        <v>22</v>
      </c>
      <c r="F12" s="18">
        <f>F10/F11</f>
        <v>1.4315E-2</v>
      </c>
    </row>
    <row r="13" spans="1:6" ht="17.25" x14ac:dyDescent="0.25">
      <c r="A13" s="12">
        <v>3</v>
      </c>
      <c r="B13" s="77" t="s">
        <v>12</v>
      </c>
      <c r="C13" s="78"/>
      <c r="D13" s="9" t="s">
        <v>2</v>
      </c>
      <c r="E13" s="1" t="s">
        <v>23</v>
      </c>
      <c r="F13" s="19">
        <v>1.003E-6</v>
      </c>
    </row>
    <row r="14" spans="1:6" x14ac:dyDescent="0.25">
      <c r="B14" s="77" t="s">
        <v>126</v>
      </c>
      <c r="C14" s="78"/>
      <c r="D14" s="41"/>
      <c r="E14" s="1"/>
      <c r="F14" s="3" t="s">
        <v>127</v>
      </c>
    </row>
    <row r="15" spans="1:6" ht="17.25" x14ac:dyDescent="0.25">
      <c r="A15" s="12">
        <v>4</v>
      </c>
      <c r="B15" s="77" t="str">
        <f>"Eficiencia crítica para sedimentador de "&amp;F14</f>
        <v>Eficiencia crítica para sedimentador de Placas paralelas</v>
      </c>
      <c r="C15" s="78"/>
      <c r="D15" s="8" t="s">
        <v>128</v>
      </c>
      <c r="E15" s="2"/>
      <c r="F15" s="4">
        <v>1</v>
      </c>
    </row>
    <row r="16" spans="1:6" x14ac:dyDescent="0.25">
      <c r="A16" s="12">
        <v>5</v>
      </c>
      <c r="B16" s="77" t="s">
        <v>24</v>
      </c>
      <c r="C16" s="78"/>
      <c r="D16" s="9" t="s">
        <v>13</v>
      </c>
      <c r="E16" s="1" t="s">
        <v>3</v>
      </c>
      <c r="F16" s="37">
        <v>0.04</v>
      </c>
    </row>
    <row r="17" spans="1:7" x14ac:dyDescent="0.25">
      <c r="A17" s="12">
        <v>6</v>
      </c>
      <c r="B17" s="77" t="s">
        <v>112</v>
      </c>
      <c r="C17" s="78"/>
      <c r="D17" s="9" t="s">
        <v>14</v>
      </c>
      <c r="E17" s="1" t="s">
        <v>3</v>
      </c>
      <c r="F17" s="37">
        <f>'Procedimiento clase'!F18</f>
        <v>2</v>
      </c>
    </row>
    <row r="18" spans="1:7" x14ac:dyDescent="0.25">
      <c r="A18" s="12">
        <v>7</v>
      </c>
      <c r="B18" s="77" t="s">
        <v>19</v>
      </c>
      <c r="C18" s="78"/>
      <c r="D18" s="24" t="s">
        <v>15</v>
      </c>
      <c r="E18" s="25" t="s">
        <v>3</v>
      </c>
      <c r="F18" s="37">
        <f>'Procedimiento clase'!F19</f>
        <v>6.0000000000000001E-3</v>
      </c>
      <c r="G18" s="6"/>
    </row>
    <row r="19" spans="1:7" x14ac:dyDescent="0.25">
      <c r="B19" s="81" t="s">
        <v>113</v>
      </c>
      <c r="C19" s="82"/>
      <c r="D19" s="9" t="s">
        <v>16</v>
      </c>
      <c r="E19" s="1" t="s">
        <v>3</v>
      </c>
      <c r="F19" s="37">
        <f>'Procedimiento clase'!F20</f>
        <v>1</v>
      </c>
    </row>
    <row r="20" spans="1:7" x14ac:dyDescent="0.25">
      <c r="A20" s="12">
        <v>8</v>
      </c>
      <c r="B20" s="77" t="s">
        <v>21</v>
      </c>
      <c r="C20" s="78"/>
      <c r="D20" s="7" t="s">
        <v>26</v>
      </c>
      <c r="E20" s="1" t="s">
        <v>25</v>
      </c>
      <c r="F20" s="26">
        <v>60</v>
      </c>
      <c r="G20" s="42"/>
    </row>
    <row r="21" spans="1:7" x14ac:dyDescent="0.25">
      <c r="B21" s="39"/>
      <c r="C21" s="39"/>
      <c r="D21" s="40"/>
      <c r="E21" s="5"/>
      <c r="F21" s="6"/>
    </row>
    <row r="22" spans="1:7" x14ac:dyDescent="0.25">
      <c r="B22" s="46" t="s">
        <v>131</v>
      </c>
      <c r="C22" s="46"/>
      <c r="D22" s="39"/>
      <c r="E22" s="5"/>
      <c r="F22" s="6"/>
    </row>
    <row r="23" spans="1:7" ht="17.25" x14ac:dyDescent="0.25">
      <c r="A23" s="12">
        <v>9</v>
      </c>
      <c r="B23" s="77" t="s">
        <v>58</v>
      </c>
      <c r="C23" s="78"/>
      <c r="D23" s="9" t="s">
        <v>52</v>
      </c>
      <c r="E23" s="1" t="s">
        <v>3</v>
      </c>
      <c r="F23" s="26">
        <v>0.6</v>
      </c>
    </row>
    <row r="24" spans="1:7" ht="17.25" x14ac:dyDescent="0.25">
      <c r="A24" s="12">
        <v>10</v>
      </c>
      <c r="B24" s="79" t="s">
        <v>64</v>
      </c>
      <c r="C24" s="80"/>
      <c r="D24" s="27" t="s">
        <v>67</v>
      </c>
      <c r="E24" s="1" t="s">
        <v>3</v>
      </c>
      <c r="F24" s="26">
        <v>0.6</v>
      </c>
    </row>
    <row r="25" spans="1:7" x14ac:dyDescent="0.25">
      <c r="B25" s="39"/>
      <c r="C25" s="39"/>
      <c r="D25" s="40"/>
      <c r="E25" s="5"/>
      <c r="F25" s="6"/>
    </row>
    <row r="26" spans="1:7" x14ac:dyDescent="0.25">
      <c r="B26" s="47" t="s">
        <v>132</v>
      </c>
      <c r="C26" s="47"/>
    </row>
    <row r="27" spans="1:7" x14ac:dyDescent="0.25">
      <c r="B27" s="47"/>
      <c r="C27" s="47"/>
    </row>
    <row r="28" spans="1:7" x14ac:dyDescent="0.25">
      <c r="B28" s="67" t="s">
        <v>133</v>
      </c>
      <c r="C28" s="67"/>
      <c r="D28" s="67"/>
      <c r="E28" s="67"/>
      <c r="F28" s="67"/>
      <c r="G28" s="67"/>
    </row>
    <row r="29" spans="1:7" x14ac:dyDescent="0.25">
      <c r="B29" s="67"/>
      <c r="C29" s="67"/>
      <c r="D29" s="67"/>
      <c r="E29" s="67"/>
      <c r="F29" s="67"/>
      <c r="G29" s="67"/>
    </row>
    <row r="31" spans="1:7" x14ac:dyDescent="0.25">
      <c r="A31" s="12">
        <v>11</v>
      </c>
      <c r="B31" s="61" t="s">
        <v>110</v>
      </c>
      <c r="C31" s="62"/>
      <c r="D31" s="9" t="s">
        <v>134</v>
      </c>
      <c r="E31" s="48" t="s">
        <v>3</v>
      </c>
      <c r="F31" s="33">
        <f>ROUND('Procedimiento clase'!F38,3)</f>
        <v>4.6189999999999998</v>
      </c>
    </row>
    <row r="32" spans="1:7" x14ac:dyDescent="0.25">
      <c r="A32" s="12">
        <v>12</v>
      </c>
      <c r="B32" s="61" t="s">
        <v>20</v>
      </c>
      <c r="C32" s="62"/>
      <c r="D32" s="9" t="s">
        <v>16</v>
      </c>
      <c r="E32" s="32" t="s">
        <v>3</v>
      </c>
      <c r="F32" s="13">
        <f>'Procedimiento clase'!F20</f>
        <v>1</v>
      </c>
    </row>
    <row r="34" spans="2:8" x14ac:dyDescent="0.25">
      <c r="B34" s="12" t="s">
        <v>122</v>
      </c>
    </row>
    <row r="36" spans="2:8" ht="39.950000000000003" customHeight="1" x14ac:dyDescent="0.25">
      <c r="B36" s="61" t="s">
        <v>105</v>
      </c>
      <c r="C36" s="62"/>
      <c r="D36" s="49" t="s">
        <v>106</v>
      </c>
      <c r="E36" s="32" t="s">
        <v>107</v>
      </c>
      <c r="F36" s="33">
        <f>(F12*86400)/(F31*F32)</f>
        <v>267.76704914483656</v>
      </c>
      <c r="G36" s="13"/>
    </row>
    <row r="38" spans="2:8" ht="50.1" customHeight="1" x14ac:dyDescent="0.25">
      <c r="B38" s="67" t="s">
        <v>123</v>
      </c>
      <c r="C38" s="67"/>
      <c r="D38" s="67"/>
      <c r="E38" s="67"/>
      <c r="F38" s="67"/>
      <c r="G38" s="67"/>
    </row>
    <row r="40" spans="2:8" ht="39.950000000000003" customHeight="1" x14ac:dyDescent="0.25">
      <c r="B40" s="61" t="s">
        <v>116</v>
      </c>
      <c r="C40" s="62"/>
      <c r="D40" s="9" t="s">
        <v>29</v>
      </c>
      <c r="E40" s="32" t="s">
        <v>30</v>
      </c>
      <c r="F40" s="13">
        <f>ROUND(((F31-F17*COS(F20*PI()/180))*SIN(F20*PI()/180)-F18)/(F16+F18),0)</f>
        <v>68</v>
      </c>
      <c r="G40" s="13"/>
    </row>
    <row r="41" spans="2:8" ht="30" customHeight="1" x14ac:dyDescent="0.25">
      <c r="B41" s="61" t="s">
        <v>115</v>
      </c>
      <c r="C41" s="62"/>
      <c r="D41" s="27" t="s">
        <v>114</v>
      </c>
      <c r="E41" s="32" t="s">
        <v>3</v>
      </c>
      <c r="F41" s="43">
        <f>F31-F17*COS(F20*PI()/180)</f>
        <v>3.6189999999999998</v>
      </c>
      <c r="G41" s="33"/>
      <c r="H41" s="22"/>
    </row>
    <row r="42" spans="2:8" ht="50.1" customHeight="1" x14ac:dyDescent="0.25">
      <c r="B42" s="61" t="s">
        <v>111</v>
      </c>
      <c r="C42" s="62"/>
      <c r="D42" s="44" t="s">
        <v>129</v>
      </c>
      <c r="E42" s="32" t="s">
        <v>5</v>
      </c>
      <c r="F42" s="50">
        <f>F12/(F16/(F16+F18)*F41*F32*SIN(F20*PI()/180))</f>
        <v>5.2525473716313435E-3</v>
      </c>
      <c r="G42" s="13"/>
    </row>
    <row r="44" spans="2:8" x14ac:dyDescent="0.25">
      <c r="B44" s="12" t="s">
        <v>137</v>
      </c>
    </row>
    <row r="46" spans="2:8" ht="39.950000000000003" customHeight="1" x14ac:dyDescent="0.25">
      <c r="B46" s="61" t="s">
        <v>117</v>
      </c>
      <c r="C46" s="62"/>
      <c r="D46" s="9" t="s">
        <v>102</v>
      </c>
      <c r="E46" s="13"/>
      <c r="F46" s="13">
        <f>F17/F16</f>
        <v>50</v>
      </c>
      <c r="G46" s="13"/>
    </row>
    <row r="47" spans="2:8" ht="39.950000000000003" customHeight="1" x14ac:dyDescent="0.25">
      <c r="B47" s="61" t="s">
        <v>118</v>
      </c>
      <c r="C47" s="62"/>
      <c r="D47" s="9" t="s">
        <v>119</v>
      </c>
      <c r="E47" s="13"/>
      <c r="F47" s="33">
        <f>(0.058*F42*F16)/F13</f>
        <v>12.149461517631824</v>
      </c>
      <c r="G47" s="13"/>
    </row>
    <row r="48" spans="2:8" ht="30" customHeight="1" x14ac:dyDescent="0.25">
      <c r="B48" s="61" t="s">
        <v>120</v>
      </c>
      <c r="C48" s="62"/>
      <c r="D48" s="9" t="s">
        <v>121</v>
      </c>
      <c r="E48" s="13"/>
      <c r="F48" s="33">
        <f>F46-F47</f>
        <v>37.850538482368179</v>
      </c>
      <c r="G48" s="13"/>
    </row>
    <row r="50" spans="2:7" x14ac:dyDescent="0.25">
      <c r="B50" s="12" t="s">
        <v>138</v>
      </c>
    </row>
    <row r="52" spans="2:7" ht="39.950000000000003" customHeight="1" x14ac:dyDescent="0.25">
      <c r="B52" s="61" t="s">
        <v>124</v>
      </c>
      <c r="C52" s="62"/>
      <c r="D52" s="9" t="s">
        <v>125</v>
      </c>
      <c r="E52" s="32" t="s">
        <v>4</v>
      </c>
      <c r="F52" s="33">
        <f>ROUND((1*F42*86400)/(SIN(F20*PI()/180)+F48*COS(F20*PI()/180)),2)</f>
        <v>22.93</v>
      </c>
      <c r="G52" s="13"/>
    </row>
    <row r="54" spans="2:7" ht="17.25" x14ac:dyDescent="0.25">
      <c r="B54" s="12" t="s">
        <v>142</v>
      </c>
    </row>
    <row r="56" spans="2:7" x14ac:dyDescent="0.25">
      <c r="B56" s="12" t="s">
        <v>139</v>
      </c>
    </row>
    <row r="58" spans="2:7" ht="39.950000000000003" customHeight="1" x14ac:dyDescent="0.25">
      <c r="B58" s="61" t="s">
        <v>130</v>
      </c>
      <c r="C58" s="62"/>
      <c r="D58" s="51" t="s">
        <v>1</v>
      </c>
      <c r="E58" s="13"/>
      <c r="F58" s="13">
        <f>ROUND((F42*F16)/F13,0)</f>
        <v>209</v>
      </c>
      <c r="G58" s="13"/>
    </row>
    <row r="60" spans="2:7" x14ac:dyDescent="0.25">
      <c r="B60" s="12" t="s">
        <v>140</v>
      </c>
    </row>
    <row r="62" spans="2:7" ht="39.950000000000003" customHeight="1" x14ac:dyDescent="0.25">
      <c r="B62" s="61" t="s">
        <v>28</v>
      </c>
      <c r="C62" s="62"/>
      <c r="D62" s="27" t="s">
        <v>75</v>
      </c>
      <c r="E62" s="32" t="s">
        <v>80</v>
      </c>
      <c r="F62" s="33">
        <f>(F17/F42)/60</f>
        <v>6.346127121739908</v>
      </c>
      <c r="G62" s="13"/>
    </row>
    <row r="64" spans="2:7" x14ac:dyDescent="0.25">
      <c r="B64" s="12" t="s">
        <v>141</v>
      </c>
    </row>
    <row r="66" spans="2:7" ht="75" customHeight="1" x14ac:dyDescent="0.25">
      <c r="B66" s="61" t="s">
        <v>48</v>
      </c>
      <c r="C66" s="62"/>
      <c r="D66" s="9" t="s">
        <v>29</v>
      </c>
      <c r="E66" s="32" t="s">
        <v>30</v>
      </c>
      <c r="F66" s="13">
        <f>ROUND(((F31-F17*COS(F20*PI()/180))*SIN(F20*PI()/180)-F18)/(F16+F18),0)</f>
        <v>68</v>
      </c>
      <c r="G66" s="13"/>
    </row>
    <row r="68" spans="2:7" x14ac:dyDescent="0.25">
      <c r="B68" s="12" t="s">
        <v>143</v>
      </c>
    </row>
    <row r="70" spans="2:7" ht="30" customHeight="1" x14ac:dyDescent="0.25">
      <c r="B70" s="61" t="s">
        <v>33</v>
      </c>
      <c r="C70" s="62"/>
      <c r="D70" s="27" t="s">
        <v>50</v>
      </c>
      <c r="E70" s="32" t="s">
        <v>3</v>
      </c>
      <c r="F70" s="33">
        <f>F17*SIN(F20*PI()/180)</f>
        <v>1.7320508075688772</v>
      </c>
      <c r="G70" s="13"/>
    </row>
    <row r="71" spans="2:7" ht="30" customHeight="1" x14ac:dyDescent="0.25">
      <c r="B71" s="61" t="s">
        <v>69</v>
      </c>
      <c r="C71" s="62"/>
      <c r="D71" s="9" t="s">
        <v>68</v>
      </c>
      <c r="E71" s="32" t="s">
        <v>3</v>
      </c>
      <c r="F71" s="33">
        <f>F24+F70+F23</f>
        <v>2.9320508075688774</v>
      </c>
      <c r="G71" s="13"/>
    </row>
    <row r="72" spans="2:7" ht="30" customHeight="1" x14ac:dyDescent="0.25">
      <c r="B72" s="61" t="s">
        <v>78</v>
      </c>
      <c r="C72" s="62"/>
      <c r="D72" s="9" t="s">
        <v>79</v>
      </c>
      <c r="E72" s="32" t="s">
        <v>83</v>
      </c>
      <c r="F72" s="33">
        <f>F71*F31*F19-(F66+1)*F17*F19*F18</f>
        <v>12.715142680160644</v>
      </c>
      <c r="G72" s="13"/>
    </row>
    <row r="73" spans="2:7" ht="39.950000000000003" customHeight="1" x14ac:dyDescent="0.25">
      <c r="B73" s="61" t="s">
        <v>76</v>
      </c>
      <c r="C73" s="62"/>
      <c r="D73" s="9" t="s">
        <v>77</v>
      </c>
      <c r="E73" s="32" t="s">
        <v>80</v>
      </c>
      <c r="F73" s="83">
        <f>(F72/F12)/60</f>
        <v>14.803984957690821</v>
      </c>
      <c r="G73" s="13"/>
    </row>
    <row r="75" spans="2:7" x14ac:dyDescent="0.25">
      <c r="B75" s="47" t="s">
        <v>135</v>
      </c>
      <c r="C75" s="47"/>
    </row>
    <row r="76" spans="2:7" ht="15" customHeight="1" x14ac:dyDescent="0.25">
      <c r="B76" s="75" t="s">
        <v>136</v>
      </c>
      <c r="C76" s="75"/>
      <c r="D76" s="75"/>
      <c r="E76" s="75"/>
      <c r="F76" s="75"/>
      <c r="G76" s="75"/>
    </row>
    <row r="77" spans="2:7" x14ac:dyDescent="0.25">
      <c r="B77" s="75"/>
      <c r="C77" s="75"/>
      <c r="D77" s="75"/>
      <c r="E77" s="75"/>
      <c r="F77" s="75"/>
      <c r="G77" s="75"/>
    </row>
    <row r="78" spans="2:7" x14ac:dyDescent="0.25">
      <c r="B78" s="75"/>
      <c r="C78" s="75"/>
      <c r="D78" s="75"/>
      <c r="E78" s="75"/>
      <c r="F78" s="75"/>
      <c r="G78" s="75"/>
    </row>
    <row r="79" spans="2:7" x14ac:dyDescent="0.25">
      <c r="B79" s="75"/>
      <c r="C79" s="75"/>
      <c r="D79" s="75"/>
      <c r="E79" s="75"/>
      <c r="F79" s="75"/>
      <c r="G79" s="75"/>
    </row>
    <row r="80" spans="2:7" ht="24.75" customHeight="1" x14ac:dyDescent="0.25">
      <c r="B80" s="75"/>
      <c r="C80" s="75"/>
      <c r="D80" s="75"/>
      <c r="E80" s="75"/>
      <c r="F80" s="75"/>
      <c r="G80" s="75"/>
    </row>
    <row r="81" spans="2:7" x14ac:dyDescent="0.25">
      <c r="B81" s="52"/>
      <c r="C81" s="52"/>
      <c r="D81" s="52"/>
      <c r="E81" s="52"/>
      <c r="F81" s="52"/>
      <c r="G81" s="52"/>
    </row>
    <row r="82" spans="2:7" x14ac:dyDescent="0.25">
      <c r="B82" s="47" t="s">
        <v>148</v>
      </c>
      <c r="C82" s="47"/>
    </row>
    <row r="83" spans="2:7" x14ac:dyDescent="0.25">
      <c r="B83" s="12" t="s">
        <v>149</v>
      </c>
    </row>
    <row r="84" spans="2:7" x14ac:dyDescent="0.25">
      <c r="B84" s="12" t="s">
        <v>150</v>
      </c>
    </row>
    <row r="86" spans="2:7" x14ac:dyDescent="0.25">
      <c r="B86" s="47" t="s">
        <v>152</v>
      </c>
    </row>
    <row r="87" spans="2:7" x14ac:dyDescent="0.25">
      <c r="B87" s="12" t="s">
        <v>153</v>
      </c>
    </row>
  </sheetData>
  <mergeCells count="34">
    <mergeCell ref="B76:G80"/>
    <mergeCell ref="B32:C32"/>
    <mergeCell ref="B17:C17"/>
    <mergeCell ref="B18:C18"/>
    <mergeCell ref="B19:C19"/>
    <mergeCell ref="B23:C23"/>
    <mergeCell ref="B28:G29"/>
    <mergeCell ref="B31:C31"/>
    <mergeCell ref="B36:C36"/>
    <mergeCell ref="B20:C20"/>
    <mergeCell ref="B38:G38"/>
    <mergeCell ref="B40:C40"/>
    <mergeCell ref="B41:C41"/>
    <mergeCell ref="B58:C58"/>
    <mergeCell ref="B24:C24"/>
    <mergeCell ref="B42:C42"/>
    <mergeCell ref="B7:F7"/>
    <mergeCell ref="B13:C13"/>
    <mergeCell ref="B14:C14"/>
    <mergeCell ref="B15:C15"/>
    <mergeCell ref="B16:C16"/>
    <mergeCell ref="B10:C10"/>
    <mergeCell ref="B11:C11"/>
    <mergeCell ref="B12:C12"/>
    <mergeCell ref="B46:C46"/>
    <mergeCell ref="B47:C47"/>
    <mergeCell ref="B48:C48"/>
    <mergeCell ref="B52:C52"/>
    <mergeCell ref="B62:C62"/>
    <mergeCell ref="B66:C66"/>
    <mergeCell ref="B71:C71"/>
    <mergeCell ref="B72:C72"/>
    <mergeCell ref="B73:C73"/>
    <mergeCell ref="B70:C7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Procedimiento clase</vt:lpstr>
      <vt:lpstr>Procedimiento Romero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dc:creator>
  <cp:lastModifiedBy>Marco V</cp:lastModifiedBy>
  <dcterms:created xsi:type="dcterms:W3CDTF">2021-03-13T14:20:49Z</dcterms:created>
  <dcterms:modified xsi:type="dcterms:W3CDTF">2021-09-21T09:03:03Z</dcterms:modified>
</cp:coreProperties>
</file>