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Mayank\Desktop\CostTotal\Testingfiles\"/>
    </mc:Choice>
  </mc:AlternateContent>
  <xr:revisionPtr revIDLastSave="0" documentId="13_ncr:1_{3794AE02-55B0-4FBB-9E89-F4B989D93E1C}" xr6:coauthVersionLast="45" xr6:coauthVersionMax="45" xr10:uidLastSave="{00000000-0000-0000-0000-000000000000}"/>
  <bookViews>
    <workbookView xWindow="-120" yWindow="-120" windowWidth="20640" windowHeight="11160" activeTab="5" xr2:uid="{00000000-000D-0000-FFFF-FFFF00000000}"/>
  </bookViews>
  <sheets>
    <sheet name="VS" sheetId="1" r:id="rId1"/>
    <sheet name="OS" sheetId="2" r:id="rId2"/>
    <sheet name="TABLESTRUCTURE " sheetId="3" r:id="rId3"/>
    <sheet name="OHCOMM" sheetId="4" r:id="rId4"/>
    <sheet name="VS2" sheetId="5" r:id="rId5"/>
    <sheet name="OPST" sheetId="6" r:id="rId6"/>
  </sheets>
  <calcPr calcId="181029"/>
</workbook>
</file>

<file path=xl/calcChain.xml><?xml version="1.0" encoding="utf-8"?>
<calcChain xmlns="http://schemas.openxmlformats.org/spreadsheetml/2006/main">
  <c r="Y18" i="6" l="1"/>
  <c r="Y17" i="6"/>
  <c r="Y16" i="6"/>
  <c r="Y15" i="6"/>
  <c r="Y14" i="6"/>
  <c r="Y13" i="6"/>
  <c r="Y12" i="6"/>
  <c r="Y11" i="6"/>
  <c r="Y10" i="6"/>
  <c r="Y9" i="6"/>
  <c r="Y8" i="6"/>
  <c r="Y7" i="6"/>
  <c r="Y6" i="6"/>
  <c r="Y5" i="6"/>
  <c r="Y4" i="6"/>
  <c r="Y3" i="6"/>
  <c r="Y2" i="6"/>
  <c r="AL10" i="5"/>
  <c r="AL9" i="5"/>
  <c r="AJ10" i="5"/>
  <c r="AJ12" i="5"/>
  <c r="AJ11" i="5"/>
  <c r="AJ9" i="5"/>
  <c r="AJ7" i="5"/>
  <c r="V12" i="5"/>
  <c r="AL12" i="5" s="1"/>
  <c r="V11" i="5"/>
  <c r="AL11" i="5" s="1"/>
  <c r="V10" i="5"/>
  <c r="V9" i="5"/>
  <c r="AJ8" i="5"/>
  <c r="V8" i="5"/>
  <c r="AL8" i="5" s="1"/>
  <c r="V7" i="5"/>
  <c r="AL7" i="5" s="1"/>
  <c r="AJ15" i="1"/>
  <c r="AJ13" i="1"/>
  <c r="AJ12" i="1"/>
  <c r="AJ16" i="1"/>
  <c r="V17" i="1"/>
  <c r="AL17" i="1" s="1"/>
  <c r="V15" i="1"/>
  <c r="AL15" i="1" s="1"/>
  <c r="V13" i="1"/>
  <c r="AL13" i="1" s="1"/>
  <c r="V16" i="1"/>
  <c r="AL16" i="1" s="1"/>
  <c r="V14" i="1"/>
  <c r="AL14" i="1" s="1"/>
  <c r="V12" i="1"/>
  <c r="AL12" i="1" s="1"/>
</calcChain>
</file>

<file path=xl/sharedStrings.xml><?xml version="1.0" encoding="utf-8"?>
<sst xmlns="http://schemas.openxmlformats.org/spreadsheetml/2006/main" count="953" uniqueCount="275">
  <si>
    <t xml:space="preserve">Not applicable </t>
  </si>
  <si>
    <t>VS (Vendor stock )</t>
  </si>
  <si>
    <t xml:space="preserve">Derived </t>
  </si>
  <si>
    <t>D</t>
  </si>
  <si>
    <t xml:space="preserve">User entry </t>
  </si>
  <si>
    <t>S</t>
  </si>
  <si>
    <t xml:space="preserve">From Mmtotal </t>
  </si>
  <si>
    <t xml:space="preserve">If more than one record for the combination of Plant + Transevent + Vendor +Refdocnumber </t>
  </si>
  <si>
    <t xml:space="preserve">user entry </t>
  </si>
  <si>
    <t xml:space="preserve">conversion </t>
  </si>
  <si>
    <t xml:space="preserve">not relevant </t>
  </si>
  <si>
    <t>Buqty *Rate as per material master V (Moving average price) or S (standard)</t>
  </si>
  <si>
    <t xml:space="preserve">System automatic </t>
  </si>
  <si>
    <t xml:space="preserve">System automatic WHEN THE DOCUMENT IS REVERSED ; Reversal allowed only if IB not done for PO </t>
  </si>
  <si>
    <t>Populate with new document number  when document is reversed</t>
  </si>
  <si>
    <t xml:space="preserve">Required User entry when batch management allowed /costing selected </t>
  </si>
  <si>
    <t xml:space="preserve">Required User entry when Sub grouping of valuation allowed /costing selected </t>
  </si>
  <si>
    <t xml:space="preserve">Derived from Orderheader SO assignment </t>
  </si>
  <si>
    <t xml:space="preserve">Not relevant </t>
  </si>
  <si>
    <t>-</t>
  </si>
  <si>
    <t xml:space="preserve">same as VS </t>
  </si>
  <si>
    <t>+</t>
  </si>
  <si>
    <t xml:space="preserve">Deduct amount in CURRO  from Stock value (plant +material code +stocktype+Vendor  )
</t>
  </si>
  <si>
    <t xml:space="preserve">Same as VS </t>
  </si>
  <si>
    <t>OS(Opening stock)</t>
  </si>
  <si>
    <t xml:space="preserve">Optional - user entry </t>
  </si>
  <si>
    <t xml:space="preserve">MM total doc number range </t>
  </si>
  <si>
    <t xml:space="preserve">Docitnum has to be created if more than one record for the combination of Plant +itemcode+vendor/customer +date  </t>
  </si>
  <si>
    <t xml:space="preserve">only BUOM </t>
  </si>
  <si>
    <t xml:space="preserve">Derive from Material master </t>
  </si>
  <si>
    <t xml:space="preserve">same as docqty </t>
  </si>
  <si>
    <t xml:space="preserve">Derive from VALGRP of material code +Vevent - Inv </t>
  </si>
  <si>
    <t xml:space="preserve">  Default  if sale order is given , stock type  -  S 
O when sale order  is not given</t>
  </si>
  <si>
    <t xml:space="preserve">AddBUQTYtoexisting BuQty(plant +material code+stocktype+Vendor/customer/saleorder/batch   ) to arrive at new CSTOCK </t>
  </si>
  <si>
    <t xml:space="preserve">Add amount in CURRO  from Stock value (plant +material code +stocktype+Vendor /customer/sale order /batch  )
</t>
  </si>
  <si>
    <t xml:space="preserve">Objtype </t>
  </si>
  <si>
    <t>TRNSEVENT(240)</t>
  </si>
  <si>
    <t xml:space="preserve">
OBJCODE(196)</t>
  </si>
  <si>
    <t>Date(321)</t>
  </si>
  <si>
    <t>PERIOD (234)</t>
  </si>
  <si>
    <t>YEAR (146)</t>
  </si>
  <si>
    <t>OBJITNUM(197)</t>
  </si>
  <si>
    <t>ITEMYPE(259)</t>
  </si>
  <si>
    <t>Itemcode(295)</t>
  </si>
  <si>
    <t>RPLANT (63)</t>
  </si>
  <si>
    <t>Vendor(97)</t>
  </si>
  <si>
    <t>customer(272)</t>
  </si>
  <si>
    <t xml:space="preserve">Autopost </t>
  </si>
  <si>
    <t>Docnumber(250)</t>
  </si>
  <si>
    <t>Docitnum</t>
  </si>
  <si>
    <t>Document description(251)</t>
  </si>
  <si>
    <t>Reference doc number (252)</t>
  </si>
  <si>
    <t>Doc QTY(190)</t>
  </si>
  <si>
    <t>DocUOM(260)</t>
  </si>
  <si>
    <t>BUOM (74)</t>
  </si>
  <si>
    <t>BUOMQTY(261)</t>
  </si>
  <si>
    <t>Ordercurrency(277)</t>
  </si>
  <si>
    <t>Ordamount (202)</t>
  </si>
  <si>
    <t>AMOUNT IN CURRO (294)</t>
  </si>
  <si>
    <t>PRTNRCODE (203)</t>
  </si>
  <si>
    <t>COSTACC(204)</t>
  </si>
  <si>
    <t>Prdqty (Buom )</t>
  </si>
  <si>
    <t>prdamount (curro)</t>
  </si>
  <si>
    <t>User code (253)</t>
  </si>
  <si>
    <t xml:space="preserve">Reversal Indicator </t>
  </si>
  <si>
    <t xml:space="preserve">Reversal document </t>
  </si>
  <si>
    <t>Batch number (288)</t>
  </si>
  <si>
    <t>Valsub (289)</t>
  </si>
  <si>
    <t>SALEORDER(285)</t>
  </si>
  <si>
    <t xml:space="preserve">Stock type </t>
  </si>
  <si>
    <t xml:space="preserve">Linked OBJCODE  </t>
  </si>
  <si>
    <t>Linked OBJITNUM</t>
  </si>
  <si>
    <t>CSTOCK(306)</t>
  </si>
  <si>
    <t>ADINDICATOR (307)</t>
  </si>
  <si>
    <t xml:space="preserve">Value </t>
  </si>
  <si>
    <t>INTRANSITQTY(308)</t>
  </si>
  <si>
    <t>INTRANSITVALUE (309)</t>
  </si>
  <si>
    <t xml:space="preserve">FS </t>
  </si>
  <si>
    <t>SSTYPE</t>
  </si>
  <si>
    <t>SBATCH</t>
  </si>
  <si>
    <t>SMATERIAL</t>
  </si>
  <si>
    <t xml:space="preserve">SVALSUB </t>
  </si>
  <si>
    <t>SPLANT</t>
  </si>
  <si>
    <t>SVENDOR</t>
  </si>
  <si>
    <t>TSTYPE</t>
  </si>
  <si>
    <t>TBATCH</t>
  </si>
  <si>
    <t>TMATERIAL</t>
  </si>
  <si>
    <t xml:space="preserve">TVALSUB </t>
  </si>
  <si>
    <t>TVENDOR</t>
  </si>
  <si>
    <t>TPLANT</t>
  </si>
  <si>
    <t xml:space="preserve">Upload file - Mmtotal </t>
  </si>
  <si>
    <t xml:space="preserve">01.05.2020 </t>
  </si>
  <si>
    <t>Hotoil</t>
  </si>
  <si>
    <t>Flex</t>
  </si>
  <si>
    <t xml:space="preserve">SHEET </t>
  </si>
  <si>
    <t>in00003</t>
  </si>
  <si>
    <t>in00004</t>
  </si>
  <si>
    <t xml:space="preserve">Vendor tranfer for coolant oil </t>
  </si>
  <si>
    <t>litre</t>
  </si>
  <si>
    <t>Vendor tranfer for sheetbox</t>
  </si>
  <si>
    <t>kgs</t>
  </si>
  <si>
    <t>IN000002dolv</t>
  </si>
  <si>
    <t xml:space="preserve">Expected result in Mmtotal </t>
  </si>
  <si>
    <t>DC11200</t>
  </si>
  <si>
    <t>DC11201</t>
  </si>
  <si>
    <t xml:space="preserve">VS-CONTRA </t>
  </si>
  <si>
    <t xml:space="preserve">Upload fileinto Mmtotal </t>
  </si>
  <si>
    <t xml:space="preserve">02.05.2020 </t>
  </si>
  <si>
    <t xml:space="preserve">03.05.2020 </t>
  </si>
  <si>
    <t xml:space="preserve">Expected result in MMTOTAL </t>
  </si>
  <si>
    <t>LITRE</t>
  </si>
  <si>
    <t>KGS</t>
  </si>
  <si>
    <t>OS- Opening stock upload of stock with the client on the date on which ORGN is set to be productive. All combinations of stock parameters - plant , vendor, customer, batch, sale order is possible.All will be user  entry and stock has to be updated with relevant parameters. Stock with customer code will not be having value and there should be sale oder number assigned for the same. Hence to upload customer stock sale order should have been created in the system</t>
  </si>
  <si>
    <t xml:space="preserve">Plant </t>
  </si>
  <si>
    <t>matl code(295)</t>
  </si>
  <si>
    <t xml:space="preserve">Not relevant 
Equal to Rplant </t>
  </si>
  <si>
    <t>Date/Time of entry (255)</t>
  </si>
  <si>
    <t>MMTOTAL</t>
  </si>
  <si>
    <t xml:space="preserve">Date </t>
  </si>
  <si>
    <t>PLANT (63)</t>
  </si>
  <si>
    <t>Stocktype(258)</t>
  </si>
  <si>
    <t>MATLCODE (153)</t>
  </si>
  <si>
    <t>O</t>
  </si>
  <si>
    <t>BUOM(74)</t>
  </si>
  <si>
    <t>COBJTYP(195)</t>
  </si>
  <si>
    <t>OBJCODE (196)</t>
  </si>
  <si>
    <t>ORDCURRENCY(277)</t>
  </si>
  <si>
    <t>Ord AMOUNT(202)</t>
  </si>
  <si>
    <t>Amount in curro(294)</t>
  </si>
  <si>
    <t>Prdqty</t>
  </si>
  <si>
    <t xml:space="preserve">Prdamount </t>
  </si>
  <si>
    <t>Usecode</t>
  </si>
  <si>
    <t xml:space="preserve">Date/ Time of entry </t>
  </si>
  <si>
    <t>Reversal Indicator</t>
  </si>
  <si>
    <t>Linked Objcode</t>
  </si>
  <si>
    <t>Linkedobjitnum</t>
  </si>
  <si>
    <t>SSTYPE(296)</t>
  </si>
  <si>
    <t>SBATCH(297)</t>
  </si>
  <si>
    <t>SMATERIAL(298)</t>
  </si>
  <si>
    <t>SVALSUB (299)</t>
  </si>
  <si>
    <t>SVENDOR(300)</t>
  </si>
  <si>
    <t xml:space="preserve">SPALNT </t>
  </si>
  <si>
    <t>TSTYPE(301)</t>
  </si>
  <si>
    <t>TBATCH(302)</t>
  </si>
  <si>
    <t>TMATERIAL(303)</t>
  </si>
  <si>
    <t>TVALSUB (304)</t>
  </si>
  <si>
    <t>TVENDOR(305)</t>
  </si>
  <si>
    <t xml:space="preserve">TPLANT </t>
  </si>
  <si>
    <t>Value</t>
  </si>
  <si>
    <t xml:space="preserve">Vendor </t>
  </si>
  <si>
    <t xml:space="preserve">Customer </t>
  </si>
  <si>
    <t xml:space="preserve">Orderheader </t>
  </si>
  <si>
    <t>costotal</t>
  </si>
  <si>
    <t>MMTotal</t>
  </si>
  <si>
    <t>Orgncode</t>
  </si>
  <si>
    <t>ORGNCODE (1)</t>
  </si>
  <si>
    <t>Not applicable (Derived from Plant )</t>
  </si>
  <si>
    <t xml:space="preserve">Ordertype
Ordernumber </t>
  </si>
  <si>
    <t>COBJTYP(195)
OBJCODE(196)</t>
  </si>
  <si>
    <t>Date (321)</t>
  </si>
  <si>
    <t>Not applicable (Only M is allowed )</t>
  </si>
  <si>
    <t>RPLANT (Plant)(63)</t>
  </si>
  <si>
    <t>PFTCENTC(76)</t>
  </si>
  <si>
    <t>BOMCODE (142)</t>
  </si>
  <si>
    <t>PRCSNUM(183)</t>
  </si>
  <si>
    <t>NOCOMP</t>
  </si>
  <si>
    <t>PLANFDATE (184)</t>
  </si>
  <si>
    <t>PLANEDATE (185)</t>
  </si>
  <si>
    <t>ASDATE(186)</t>
  </si>
  <si>
    <t>ACDATE (187)</t>
  </si>
  <si>
    <t>VARCAL (188)</t>
  </si>
  <si>
    <t>ORDMQTY(189)</t>
  </si>
  <si>
    <t>ORDGRQTY (190)</t>
  </si>
  <si>
    <t>ORDSTS(191)</t>
  </si>
  <si>
    <t>TOTCOST(192)</t>
  </si>
  <si>
    <t>TOTGRAMOUNT(193)</t>
  </si>
  <si>
    <t>WIPAMOUNT(194)</t>
  </si>
  <si>
    <t>ORDGRUOM(260)</t>
  </si>
  <si>
    <t>Rate per GRUOM</t>
  </si>
  <si>
    <t>ORDCURRENCY</t>
  </si>
  <si>
    <t>curro(11)</t>
  </si>
  <si>
    <t>HMRATIO(90)</t>
  </si>
  <si>
    <t>COPRATIO1(90A)</t>
  </si>
  <si>
    <t>COPRATIO2(90A)</t>
  </si>
  <si>
    <t>COPRATIO3(90A)</t>
  </si>
  <si>
    <t>COPRATIO4(90A)</t>
  </si>
  <si>
    <t>COPRATIO5(90A)</t>
  </si>
  <si>
    <t>COPRATIO6(90A)</t>
  </si>
  <si>
    <t>COPRODUCT1</t>
  </si>
  <si>
    <t>COPRODUCT2</t>
  </si>
  <si>
    <t>COPRODUCT3</t>
  </si>
  <si>
    <t>COPRODUCT4</t>
  </si>
  <si>
    <t>COPRODUCT5</t>
  </si>
  <si>
    <t>COPRODUCT6</t>
  </si>
  <si>
    <t>SOASSIGNMENT (285)</t>
  </si>
  <si>
    <t xml:space="preserve">Linked Objcode </t>
  </si>
  <si>
    <t xml:space="preserve">reversal ind </t>
  </si>
  <si>
    <t xml:space="preserve">reversal document </t>
  </si>
  <si>
    <t xml:space="preserve">Not applicable since it is expense item </t>
  </si>
  <si>
    <t xml:space="preserve">Derive from docnumber of costotal /original also </t>
  </si>
  <si>
    <t>Date /time of entrry (254)</t>
  </si>
  <si>
    <t>Not applicable</t>
  </si>
  <si>
    <t xml:space="preserve">CSTOCK(306) Qty in BUOM </t>
  </si>
  <si>
    <t xml:space="preserve">updated only in
 MMTOTAL table </t>
  </si>
  <si>
    <t>Stockvalue (In curro)</t>
  </si>
  <si>
    <t xml:space="preserve">only in Mmtotal </t>
  </si>
  <si>
    <t xml:space="preserve">Material transfers </t>
  </si>
  <si>
    <t xml:space="preserve">Seaparte upload </t>
  </si>
  <si>
    <t xml:space="preserve">Generalstock </t>
  </si>
  <si>
    <t xml:space="preserve">Vendor stock  </t>
  </si>
  <si>
    <t xml:space="preserve">R-User entry </t>
  </si>
  <si>
    <t xml:space="preserve">R - User entry </t>
  </si>
  <si>
    <t xml:space="preserve">Same as Plant </t>
  </si>
  <si>
    <t xml:space="preserve">Same as 
Vendor </t>
  </si>
  <si>
    <t xml:space="preserve">Same as stype </t>
  </si>
  <si>
    <t xml:space="preserve">Userentry  
If stype - SV 
S allowed
If stype - OV 
O  allowed
</t>
  </si>
  <si>
    <t xml:space="preserve">PRESENTLY NOT RELEVANT </t>
  </si>
  <si>
    <t xml:space="preserve">Notrelevant </t>
  </si>
  <si>
    <t xml:space="preserve">VS contra
(Entry for source stype) </t>
  </si>
  <si>
    <t xml:space="preserve">VS (Vendor stock )entry for target stype </t>
  </si>
  <si>
    <t>same as VS +10</t>
  </si>
  <si>
    <t xml:space="preserve">same as SSTYPE of VS entry </t>
  </si>
  <si>
    <t xml:space="preserve">AddBUQTY to existing BuQty(plant +material code+stocktype ) to arrive at new CSTOCK </t>
  </si>
  <si>
    <t xml:space="preserve">Add amount in CURRO  toStock value (plant +material code +stocktype )
</t>
  </si>
  <si>
    <t xml:space="preserve">Deduct BUQTYtoexisting BuQty(plant +material code+stocktype+Vendor  ) to arrive at new CSTOCK </t>
  </si>
  <si>
    <t xml:space="preserve">1.Stock transfer from O or S stock to vendor is recorded.
2.Hence vendor stco type is incresed and plant - O/S is reduced in contra 
3.In both VS/ VS CONTRA sstype and tvendor is same 
4.VS - Stype is always OV  or SV 
5.VS Contra - Stype is always O  or S </t>
  </si>
  <si>
    <t xml:space="preserve">In VS contra only the stck with Plant  will be reduced  with VS quantity to get stock lying with plant 
Docnumber will be same and docitnumber will be+10 of  VS event document item .
If docitnum is more than single , that many contra entires have to be made </t>
  </si>
  <si>
    <t xml:space="preserve">System entry </t>
  </si>
  <si>
    <t xml:space="preserve">system entry </t>
  </si>
  <si>
    <t xml:space="preserve">user entry 
OV or SV </t>
  </si>
  <si>
    <t xml:space="preserve">OV </t>
  </si>
  <si>
    <t>MM001</t>
  </si>
  <si>
    <t>MM002</t>
  </si>
  <si>
    <t>MM003</t>
  </si>
  <si>
    <t xml:space="preserve">OS Upload </t>
  </si>
  <si>
    <t xml:space="preserve">stock intial </t>
  </si>
  <si>
    <t xml:space="preserve">stock initial </t>
  </si>
  <si>
    <t xml:space="preserve">User entry optional </t>
  </si>
  <si>
    <t xml:space="preserve">04.05.2020 </t>
  </si>
  <si>
    <t xml:space="preserve">05.05.2020 </t>
  </si>
  <si>
    <t>Stock type (USER ENTRY)</t>
  </si>
  <si>
    <t>15.12.2020</t>
  </si>
  <si>
    <t xml:space="preserve">Upload file </t>
  </si>
  <si>
    <t xml:space="preserve">01.11.2020 </t>
  </si>
  <si>
    <t xml:space="preserve">crcoil </t>
  </si>
  <si>
    <t>s</t>
  </si>
  <si>
    <t xml:space="preserve">new sale order 1 </t>
  </si>
  <si>
    <t xml:space="preserve">new sale order 2 </t>
  </si>
  <si>
    <t xml:space="preserve">Hoopiron </t>
  </si>
  <si>
    <t>docnum</t>
  </si>
  <si>
    <t>docitnum</t>
  </si>
  <si>
    <t>amountincurro</t>
  </si>
  <si>
    <t xml:space="preserve">Totalcost </t>
  </si>
  <si>
    <t>OPST</t>
  </si>
  <si>
    <t>QuantityType</t>
  </si>
  <si>
    <t>PCBCode1</t>
  </si>
  <si>
    <t>PCBCode2</t>
  </si>
  <si>
    <t>PCBCode3</t>
  </si>
  <si>
    <t>PCBCode4</t>
  </si>
  <si>
    <t>PCBCode5</t>
  </si>
  <si>
    <t>PCBCode6</t>
  </si>
  <si>
    <t>PCBCode7</t>
  </si>
  <si>
    <t>PCBCode8</t>
  </si>
  <si>
    <t>PCBCode9</t>
  </si>
  <si>
    <t>PCBCode10</t>
  </si>
  <si>
    <t>PCBCode11</t>
  </si>
  <si>
    <t>PCBCode12</t>
  </si>
  <si>
    <t>PCBCode13</t>
  </si>
  <si>
    <t>PCBCode14</t>
  </si>
  <si>
    <t>PCBCode15</t>
  </si>
  <si>
    <t>PCBCode16</t>
  </si>
  <si>
    <t>PCBCode17</t>
  </si>
  <si>
    <t>PCBCode18</t>
  </si>
  <si>
    <t>PCBCode19</t>
  </si>
  <si>
    <t>PCBCode20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</si>
</sst>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1"/>
      <name val="Arial"/>
      <family val="2"/>
    </font>
  </fonts>
  <fills count="11">
    <fill>
      <patternFill patternType="none"/>
    </fill>
    <fill>
      <patternFill patternType="gray125"/>
    </fill>
    <fill>
      <patternFill patternType="solid">
        <fgColor rgb="FFFFC000"/>
        <bgColor indexed="64"/>
      </patternFill>
    </fill>
    <fill>
      <patternFill patternType="solid">
        <fgColor theme="1" tint="0.499984740745262"/>
        <bgColor indexed="64"/>
      </patternFill>
    </fill>
    <fill>
      <patternFill patternType="solid">
        <fgColor rgb="FF92D050"/>
        <bgColor indexed="64"/>
      </patternFill>
    </fill>
    <fill>
      <patternFill patternType="solid">
        <fgColor theme="6"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6495ED"/>
      </left>
      <right style="thin">
        <color rgb="FF6495ED"/>
      </right>
      <top style="thin">
        <color rgb="FF6495ED"/>
      </top>
      <bottom style="medium">
        <color rgb="FF6495ED"/>
      </bottom>
      <diagonal/>
    </border>
  </borders>
  <cellStyleXfs count="1">
    <xf numFmtId="0" fontId="0" fillId="0" borderId="0"/>
  </cellStyleXfs>
  <cellXfs count="34">
    <xf numFmtId="0" fontId="0" fillId="0" borderId="0" xfId="0"/>
    <xf numFmtId="0" fontId="0" fillId="0" borderId="1" xfId="0" applyBorder="1" applyAlignment="1">
      <alignmen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1" fillId="0" borderId="1" xfId="0" applyFont="1" applyBorder="1" applyAlignment="1">
      <alignment vertical="top" wrapText="1"/>
    </xf>
    <xf numFmtId="0" fontId="1" fillId="4" borderId="1" xfId="0" applyFont="1" applyFill="1" applyBorder="1" applyAlignment="1">
      <alignment vertical="top" wrapText="1"/>
    </xf>
    <xf numFmtId="0" fontId="1" fillId="0" borderId="1" xfId="0" applyFont="1" applyFill="1" applyBorder="1" applyAlignment="1">
      <alignment vertical="top" wrapText="1"/>
    </xf>
    <xf numFmtId="0" fontId="1" fillId="5" borderId="1" xfId="0" applyFont="1" applyFill="1" applyBorder="1" applyAlignment="1">
      <alignment vertical="top" wrapText="1"/>
    </xf>
    <xf numFmtId="0" fontId="1" fillId="6" borderId="1" xfId="0" applyFont="1" applyFill="1" applyBorder="1" applyAlignment="1">
      <alignment vertical="top" wrapText="1"/>
    </xf>
    <xf numFmtId="0" fontId="1" fillId="4" borderId="1" xfId="0" applyFont="1" applyFill="1" applyBorder="1" applyAlignment="1">
      <alignment wrapText="1"/>
    </xf>
    <xf numFmtId="0" fontId="1" fillId="0" borderId="0" xfId="0" applyFont="1" applyFill="1" applyBorder="1" applyAlignment="1">
      <alignment vertical="top" wrapText="1"/>
    </xf>
    <xf numFmtId="0" fontId="0" fillId="7" borderId="0" xfId="0" applyFill="1" applyAlignment="1">
      <alignment wrapText="1"/>
    </xf>
    <xf numFmtId="0" fontId="1" fillId="0" borderId="0" xfId="0" applyFont="1"/>
    <xf numFmtId="0" fontId="0" fillId="0" borderId="0" xfId="0" applyAlignment="1">
      <alignment wrapText="1"/>
    </xf>
    <xf numFmtId="0" fontId="1" fillId="5" borderId="0" xfId="0" applyFont="1" applyFill="1" applyAlignment="1">
      <alignment wrapText="1"/>
    </xf>
    <xf numFmtId="0" fontId="0" fillId="8" borderId="0" xfId="0" applyFill="1" applyAlignment="1">
      <alignment wrapText="1"/>
    </xf>
    <xf numFmtId="0" fontId="0" fillId="5" borderId="0" xfId="0" applyFill="1" applyAlignment="1">
      <alignment wrapText="1"/>
    </xf>
    <xf numFmtId="0" fontId="0" fillId="0" borderId="0" xfId="0" applyFill="1" applyAlignment="1">
      <alignment wrapText="1"/>
    </xf>
    <xf numFmtId="0" fontId="0" fillId="9" borderId="0" xfId="0" applyFill="1" applyAlignment="1">
      <alignment wrapText="1"/>
    </xf>
    <xf numFmtId="0" fontId="0" fillId="10" borderId="0" xfId="0" applyFill="1"/>
    <xf numFmtId="0" fontId="0" fillId="0" borderId="0" xfId="0" applyAlignment="1">
      <alignment vertical="top"/>
    </xf>
    <xf numFmtId="0" fontId="0" fillId="0" borderId="0" xfId="0" applyAlignment="1">
      <alignment vertical="top"/>
    </xf>
    <xf numFmtId="0" fontId="0" fillId="4" borderId="1" xfId="0" applyFill="1" applyBorder="1" applyAlignment="1">
      <alignment vertical="top" wrapText="1"/>
    </xf>
    <xf numFmtId="0" fontId="0" fillId="4" borderId="1" xfId="0" applyFill="1" applyBorder="1"/>
    <xf numFmtId="0" fontId="0" fillId="4" borderId="0" xfId="0" applyFill="1"/>
    <xf numFmtId="0" fontId="0" fillId="4" borderId="0" xfId="0" applyFill="1" applyBorder="1" applyAlignment="1">
      <alignment vertical="top" wrapText="1"/>
    </xf>
    <xf numFmtId="0" fontId="0" fillId="6" borderId="1" xfId="0" applyFill="1" applyBorder="1" applyAlignment="1">
      <alignment vertical="top" wrapText="1"/>
    </xf>
    <xf numFmtId="0" fontId="0" fillId="4" borderId="0" xfId="0" applyFill="1" applyAlignment="1">
      <alignment vertical="top"/>
    </xf>
    <xf numFmtId="0" fontId="0" fillId="6" borderId="0" xfId="0" applyFill="1"/>
    <xf numFmtId="0" fontId="2" fillId="0" borderId="2" xfId="0" applyFont="1" applyFill="1" applyBorder="1" applyAlignment="1">
      <alignment horizontal="center" vertical="center" wrapText="1"/>
    </xf>
    <xf numFmtId="2" fontId="0" fillId="0" borderId="0" xfId="0" applyNumberFormat="1"/>
    <xf numFmtId="0" fontId="0" fillId="10" borderId="0" xfId="0" applyFill="1" applyAlignment="1"/>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7"/>
  <sheetViews>
    <sheetView topLeftCell="G1" workbookViewId="0">
      <pane ySplit="1" topLeftCell="A11" activePane="bottomLeft" state="frozen"/>
      <selection pane="bottomLeft" activeCell="V14" sqref="V14"/>
    </sheetView>
  </sheetViews>
  <sheetFormatPr defaultRowHeight="15" x14ac:dyDescent="0.25"/>
  <cols>
    <col min="5" max="5" width="10.42578125" customWidth="1"/>
    <col min="13" max="13" width="17" customWidth="1"/>
    <col min="41" max="41" width="11.7109375" customWidth="1"/>
    <col min="53" max="53" width="34.140625" customWidth="1"/>
  </cols>
  <sheetData>
    <row r="1" spans="1:53" s="4" customFormat="1" ht="60" x14ac:dyDescent="0.25">
      <c r="A1" s="4" t="s">
        <v>35</v>
      </c>
      <c r="B1" s="4" t="s">
        <v>36</v>
      </c>
      <c r="C1" s="4" t="s">
        <v>37</v>
      </c>
      <c r="D1" s="4" t="s">
        <v>113</v>
      </c>
      <c r="E1" s="4" t="s">
        <v>38</v>
      </c>
      <c r="F1" s="4" t="s">
        <v>39</v>
      </c>
      <c r="G1" s="4" t="s">
        <v>40</v>
      </c>
      <c r="H1" s="4" t="s">
        <v>41</v>
      </c>
      <c r="I1" s="4" t="s">
        <v>114</v>
      </c>
      <c r="J1" s="4" t="s">
        <v>45</v>
      </c>
      <c r="K1" s="4" t="s">
        <v>46</v>
      </c>
      <c r="L1" s="4" t="s">
        <v>48</v>
      </c>
      <c r="M1" s="4" t="s">
        <v>49</v>
      </c>
      <c r="N1" s="13" t="s">
        <v>50</v>
      </c>
      <c r="O1" s="13" t="s">
        <v>51</v>
      </c>
      <c r="P1" s="4" t="s">
        <v>52</v>
      </c>
      <c r="Q1" s="4" t="s">
        <v>53</v>
      </c>
      <c r="R1" s="4" t="s">
        <v>54</v>
      </c>
      <c r="S1" s="4" t="s">
        <v>55</v>
      </c>
      <c r="T1" s="4" t="s">
        <v>56</v>
      </c>
      <c r="U1" s="4" t="s">
        <v>57</v>
      </c>
      <c r="V1" s="6" t="s">
        <v>58</v>
      </c>
      <c r="W1" s="4" t="s">
        <v>60</v>
      </c>
      <c r="X1" s="4" t="s">
        <v>61</v>
      </c>
      <c r="Y1" s="4" t="s">
        <v>62</v>
      </c>
      <c r="Z1" s="4" t="s">
        <v>63</v>
      </c>
      <c r="AA1" s="4" t="s">
        <v>116</v>
      </c>
      <c r="AB1" s="4" t="s">
        <v>64</v>
      </c>
      <c r="AC1" s="4" t="s">
        <v>65</v>
      </c>
      <c r="AD1" s="4" t="s">
        <v>66</v>
      </c>
      <c r="AE1" s="7" t="s">
        <v>67</v>
      </c>
      <c r="AF1" s="7" t="s">
        <v>68</v>
      </c>
      <c r="AG1" s="4" t="s">
        <v>69</v>
      </c>
      <c r="AH1" s="5" t="s">
        <v>70</v>
      </c>
      <c r="AI1" s="5" t="s">
        <v>71</v>
      </c>
      <c r="AJ1" s="8" t="s">
        <v>72</v>
      </c>
      <c r="AK1" s="8" t="s">
        <v>73</v>
      </c>
      <c r="AL1" s="8" t="s">
        <v>74</v>
      </c>
      <c r="AM1" s="8" t="s">
        <v>75</v>
      </c>
      <c r="AN1" s="8" t="s">
        <v>76</v>
      </c>
      <c r="AO1" s="9" t="s">
        <v>78</v>
      </c>
      <c r="AP1" s="9" t="s">
        <v>79</v>
      </c>
      <c r="AQ1" s="9" t="s">
        <v>80</v>
      </c>
      <c r="AR1" s="9" t="s">
        <v>81</v>
      </c>
      <c r="AS1" s="9" t="s">
        <v>82</v>
      </c>
      <c r="AT1" s="9" t="s">
        <v>83</v>
      </c>
      <c r="AU1" s="9" t="s">
        <v>84</v>
      </c>
      <c r="AV1" s="9" t="s">
        <v>85</v>
      </c>
      <c r="AW1" s="9" t="s">
        <v>86</v>
      </c>
      <c r="AX1" s="9" t="s">
        <v>87</v>
      </c>
      <c r="AY1" s="9" t="s">
        <v>89</v>
      </c>
      <c r="AZ1" s="9" t="s">
        <v>88</v>
      </c>
      <c r="BA1" s="4" t="s">
        <v>77</v>
      </c>
    </row>
    <row r="2" spans="1:53" s="1" customFormat="1" ht="195" x14ac:dyDescent="0.25">
      <c r="A2" s="3" t="s">
        <v>0</v>
      </c>
      <c r="B2" s="1" t="s">
        <v>219</v>
      </c>
      <c r="C2" s="3" t="s">
        <v>0</v>
      </c>
      <c r="D2" s="1" t="s">
        <v>210</v>
      </c>
      <c r="E2" s="1" t="s">
        <v>211</v>
      </c>
      <c r="F2" s="2" t="s">
        <v>2</v>
      </c>
      <c r="G2" s="2" t="s">
        <v>3</v>
      </c>
      <c r="H2" s="3" t="s">
        <v>0</v>
      </c>
      <c r="I2" s="1" t="s">
        <v>4</v>
      </c>
      <c r="J2" s="1" t="s">
        <v>4</v>
      </c>
      <c r="K2" s="3" t="s">
        <v>5</v>
      </c>
      <c r="L2" s="1" t="s">
        <v>6</v>
      </c>
      <c r="M2" s="1" t="s">
        <v>7</v>
      </c>
      <c r="N2" s="1" t="s">
        <v>8</v>
      </c>
      <c r="O2" s="1" t="s">
        <v>8</v>
      </c>
      <c r="P2" s="1" t="s">
        <v>8</v>
      </c>
      <c r="Q2" s="1" t="s">
        <v>8</v>
      </c>
      <c r="R2" s="2" t="s">
        <v>9</v>
      </c>
      <c r="S2" s="2" t="s">
        <v>9</v>
      </c>
      <c r="T2" s="3" t="s">
        <v>10</v>
      </c>
      <c r="U2" s="3" t="s">
        <v>10</v>
      </c>
      <c r="V2" s="2" t="s">
        <v>11</v>
      </c>
      <c r="W2" s="3" t="s">
        <v>10</v>
      </c>
      <c r="X2" s="3" t="s">
        <v>10</v>
      </c>
      <c r="Y2" s="3" t="s">
        <v>10</v>
      </c>
      <c r="Z2" s="2" t="s">
        <v>12</v>
      </c>
      <c r="AA2" s="2" t="s">
        <v>12</v>
      </c>
      <c r="AB2" s="2" t="s">
        <v>13</v>
      </c>
      <c r="AC2" s="2" t="s">
        <v>14</v>
      </c>
      <c r="AD2" s="2" t="s">
        <v>15</v>
      </c>
      <c r="AE2" s="2" t="s">
        <v>16</v>
      </c>
      <c r="AF2" s="2" t="s">
        <v>17</v>
      </c>
      <c r="AG2" s="2" t="s">
        <v>229</v>
      </c>
      <c r="AH2" s="3" t="s">
        <v>18</v>
      </c>
      <c r="AI2" s="3" t="s">
        <v>18</v>
      </c>
      <c r="AJ2" s="1" t="s">
        <v>222</v>
      </c>
      <c r="AK2" s="1" t="s">
        <v>21</v>
      </c>
      <c r="AL2" s="1" t="s">
        <v>223</v>
      </c>
      <c r="AM2" s="3" t="s">
        <v>0</v>
      </c>
      <c r="AN2" s="3" t="s">
        <v>0</v>
      </c>
      <c r="AO2" s="1" t="s">
        <v>215</v>
      </c>
      <c r="AP2" s="3" t="s">
        <v>216</v>
      </c>
      <c r="AQ2" s="3" t="s">
        <v>217</v>
      </c>
      <c r="AR2" s="3" t="s">
        <v>216</v>
      </c>
      <c r="AS2" s="2" t="s">
        <v>212</v>
      </c>
      <c r="AT2" s="3" t="s">
        <v>217</v>
      </c>
      <c r="AU2" s="2" t="s">
        <v>214</v>
      </c>
      <c r="AV2" s="3" t="s">
        <v>217</v>
      </c>
      <c r="AW2" s="3" t="s">
        <v>217</v>
      </c>
      <c r="AX2" s="3" t="s">
        <v>217</v>
      </c>
      <c r="AY2" s="3" t="s">
        <v>18</v>
      </c>
      <c r="AZ2" s="2" t="s">
        <v>213</v>
      </c>
      <c r="BA2" s="1" t="s">
        <v>225</v>
      </c>
    </row>
    <row r="3" spans="1:53" s="1" customFormat="1" ht="210" x14ac:dyDescent="0.25">
      <c r="A3" s="3" t="s">
        <v>0</v>
      </c>
      <c r="B3" s="1" t="s">
        <v>218</v>
      </c>
      <c r="C3" s="3" t="s">
        <v>0</v>
      </c>
      <c r="D3" s="2" t="s">
        <v>20</v>
      </c>
      <c r="E3" s="2" t="s">
        <v>20</v>
      </c>
      <c r="F3" s="2" t="s">
        <v>20</v>
      </c>
      <c r="G3" s="2" t="s">
        <v>20</v>
      </c>
      <c r="H3" s="3" t="s">
        <v>0</v>
      </c>
      <c r="I3" s="2" t="s">
        <v>20</v>
      </c>
      <c r="J3" s="2" t="s">
        <v>20</v>
      </c>
      <c r="K3" s="3" t="s">
        <v>5</v>
      </c>
      <c r="L3" s="2" t="s">
        <v>20</v>
      </c>
      <c r="M3" s="2" t="s">
        <v>220</v>
      </c>
      <c r="N3" s="2" t="s">
        <v>20</v>
      </c>
      <c r="O3" s="2" t="s">
        <v>20</v>
      </c>
      <c r="P3" s="2" t="s">
        <v>20</v>
      </c>
      <c r="Q3" s="2" t="s">
        <v>20</v>
      </c>
      <c r="R3" s="2" t="s">
        <v>20</v>
      </c>
      <c r="S3" s="2" t="s">
        <v>20</v>
      </c>
      <c r="T3" s="3" t="s">
        <v>10</v>
      </c>
      <c r="U3" s="3" t="s">
        <v>10</v>
      </c>
      <c r="V3" s="2" t="s">
        <v>20</v>
      </c>
      <c r="W3" s="3" t="s">
        <v>10</v>
      </c>
      <c r="X3" s="3" t="s">
        <v>10</v>
      </c>
      <c r="Y3" s="3" t="s">
        <v>10</v>
      </c>
      <c r="Z3" s="2" t="s">
        <v>12</v>
      </c>
      <c r="AA3" s="2" t="s">
        <v>12</v>
      </c>
      <c r="AB3" s="2" t="s">
        <v>13</v>
      </c>
      <c r="AC3" s="2" t="s">
        <v>14</v>
      </c>
      <c r="AD3" s="2" t="s">
        <v>15</v>
      </c>
      <c r="AE3" s="2" t="s">
        <v>16</v>
      </c>
      <c r="AF3" s="2" t="s">
        <v>17</v>
      </c>
      <c r="AG3" s="2" t="s">
        <v>221</v>
      </c>
      <c r="AH3" s="3" t="s">
        <v>18</v>
      </c>
      <c r="AI3" s="3" t="s">
        <v>18</v>
      </c>
      <c r="AJ3" s="1" t="s">
        <v>224</v>
      </c>
      <c r="AK3" s="1" t="s">
        <v>19</v>
      </c>
      <c r="AL3" s="1" t="s">
        <v>22</v>
      </c>
      <c r="AM3" s="3" t="s">
        <v>0</v>
      </c>
      <c r="AN3" s="3" t="s">
        <v>0</v>
      </c>
      <c r="AO3" s="2" t="s">
        <v>20</v>
      </c>
      <c r="AP3" s="3" t="s">
        <v>216</v>
      </c>
      <c r="AQ3" s="3" t="s">
        <v>217</v>
      </c>
      <c r="AR3" s="3" t="s">
        <v>216</v>
      </c>
      <c r="AS3" s="2" t="s">
        <v>23</v>
      </c>
      <c r="AT3" s="3" t="s">
        <v>217</v>
      </c>
      <c r="AU3" s="2" t="s">
        <v>23</v>
      </c>
      <c r="AV3" s="3" t="s">
        <v>217</v>
      </c>
      <c r="AW3" s="3" t="s">
        <v>217</v>
      </c>
      <c r="AX3" s="3" t="s">
        <v>217</v>
      </c>
      <c r="AY3" s="3" t="s">
        <v>18</v>
      </c>
      <c r="AZ3" s="2" t="s">
        <v>213</v>
      </c>
      <c r="BA3" s="1" t="s">
        <v>226</v>
      </c>
    </row>
    <row r="6" spans="1:53" ht="45" x14ac:dyDescent="0.25">
      <c r="A6" s="10" t="s">
        <v>90</v>
      </c>
    </row>
    <row r="7" spans="1:53" ht="75" x14ac:dyDescent="0.25">
      <c r="A7" s="3"/>
      <c r="B7" s="22" t="s">
        <v>1</v>
      </c>
      <c r="C7" s="3"/>
      <c r="D7" s="20" t="s">
        <v>101</v>
      </c>
      <c r="E7" s="22" t="s">
        <v>91</v>
      </c>
      <c r="F7" s="2"/>
      <c r="G7" s="2"/>
      <c r="H7" s="3"/>
      <c r="I7" s="23" t="s">
        <v>92</v>
      </c>
      <c r="J7" s="24" t="s">
        <v>95</v>
      </c>
      <c r="K7" s="3"/>
      <c r="L7" s="26" t="s">
        <v>227</v>
      </c>
      <c r="M7" s="26" t="s">
        <v>228</v>
      </c>
      <c r="N7" s="22" t="s">
        <v>97</v>
      </c>
      <c r="O7" s="22">
        <v>11200</v>
      </c>
      <c r="P7" s="22">
        <v>400</v>
      </c>
      <c r="Q7" s="22" t="s">
        <v>98</v>
      </c>
      <c r="R7" s="2"/>
      <c r="S7" s="2"/>
      <c r="T7" s="3"/>
      <c r="U7" s="3"/>
      <c r="V7" s="2"/>
      <c r="W7" s="3"/>
      <c r="X7" s="3"/>
      <c r="Y7" s="3"/>
      <c r="Z7" s="2"/>
      <c r="AA7" s="2"/>
      <c r="AB7" s="2"/>
      <c r="AC7" s="2"/>
      <c r="AD7" s="2"/>
      <c r="AE7" s="2"/>
      <c r="AF7" s="2"/>
      <c r="AG7" t="s">
        <v>230</v>
      </c>
      <c r="AH7" s="3"/>
      <c r="AI7" s="3"/>
      <c r="AJ7" s="26"/>
      <c r="AK7" s="26"/>
      <c r="AL7" s="26"/>
      <c r="AM7" s="3"/>
      <c r="AN7" s="3"/>
      <c r="AO7" s="1" t="s">
        <v>122</v>
      </c>
      <c r="AP7" s="3"/>
      <c r="AQ7" s="3"/>
      <c r="AR7" s="3"/>
      <c r="AS7" s="2"/>
      <c r="AT7" s="3"/>
      <c r="AU7" s="2"/>
      <c r="AV7" s="3"/>
      <c r="AW7" s="3"/>
      <c r="AX7" s="3"/>
      <c r="AY7" s="3"/>
      <c r="AZ7" s="2"/>
    </row>
    <row r="8" spans="1:53" ht="75" x14ac:dyDescent="0.25">
      <c r="A8" s="3"/>
      <c r="B8" s="22" t="s">
        <v>1</v>
      </c>
      <c r="C8" s="3"/>
      <c r="D8" s="22" t="s">
        <v>101</v>
      </c>
      <c r="E8" s="22" t="s">
        <v>91</v>
      </c>
      <c r="F8" s="2"/>
      <c r="G8" s="2"/>
      <c r="H8" s="3"/>
      <c r="I8" s="23" t="s">
        <v>93</v>
      </c>
      <c r="J8" s="24" t="s">
        <v>95</v>
      </c>
      <c r="K8" s="3"/>
      <c r="L8" s="26" t="s">
        <v>227</v>
      </c>
      <c r="M8" s="26" t="s">
        <v>228</v>
      </c>
      <c r="N8" s="22" t="s">
        <v>97</v>
      </c>
      <c r="O8" s="24">
        <v>11200</v>
      </c>
      <c r="P8" s="24">
        <v>500</v>
      </c>
      <c r="Q8" s="25" t="s">
        <v>98</v>
      </c>
      <c r="R8" s="2"/>
      <c r="S8" s="2"/>
      <c r="T8" s="3"/>
      <c r="U8" s="3"/>
      <c r="V8" s="2"/>
      <c r="W8" s="3"/>
      <c r="X8" s="3"/>
      <c r="Y8" s="3"/>
      <c r="Z8" s="2"/>
      <c r="AA8" s="2"/>
      <c r="AB8" s="2"/>
      <c r="AC8" s="2"/>
      <c r="AD8" s="2"/>
      <c r="AE8" s="2"/>
      <c r="AF8" s="2"/>
      <c r="AG8" t="s">
        <v>230</v>
      </c>
      <c r="AH8" s="3"/>
      <c r="AI8" s="3"/>
      <c r="AJ8" s="26"/>
      <c r="AK8" s="26"/>
      <c r="AL8" s="26"/>
      <c r="AM8" s="3"/>
      <c r="AN8" s="3"/>
      <c r="AO8" s="1" t="s">
        <v>122</v>
      </c>
      <c r="AP8" s="3"/>
      <c r="AQ8" s="3"/>
      <c r="AR8" s="3"/>
      <c r="AS8" s="2"/>
      <c r="AT8" s="3"/>
      <c r="AU8" s="2"/>
      <c r="AV8" s="3"/>
      <c r="AW8" s="3"/>
      <c r="AX8" s="3"/>
      <c r="AY8" s="3"/>
      <c r="AZ8" s="2"/>
    </row>
    <row r="9" spans="1:53" ht="75" x14ac:dyDescent="0.25">
      <c r="A9" s="3"/>
      <c r="B9" s="22" t="s">
        <v>1</v>
      </c>
      <c r="C9" s="3"/>
      <c r="D9" s="22" t="s">
        <v>101</v>
      </c>
      <c r="E9" s="22" t="s">
        <v>108</v>
      </c>
      <c r="F9" s="2"/>
      <c r="G9" s="2"/>
      <c r="H9" s="3"/>
      <c r="I9" s="23" t="s">
        <v>94</v>
      </c>
      <c r="J9" s="24" t="s">
        <v>96</v>
      </c>
      <c r="K9" s="3"/>
      <c r="L9" s="26" t="s">
        <v>227</v>
      </c>
      <c r="M9" s="26" t="s">
        <v>228</v>
      </c>
      <c r="N9" s="22" t="s">
        <v>99</v>
      </c>
      <c r="O9" s="24">
        <v>11201</v>
      </c>
      <c r="P9" s="24">
        <v>1000</v>
      </c>
      <c r="Q9" s="25" t="s">
        <v>100</v>
      </c>
      <c r="R9" s="2"/>
      <c r="S9" s="2"/>
      <c r="T9" s="3"/>
      <c r="U9" s="3"/>
      <c r="V9" s="2"/>
      <c r="W9" s="3"/>
      <c r="X9" s="3"/>
      <c r="Y9" s="3"/>
      <c r="Z9" s="2"/>
      <c r="AA9" s="2"/>
      <c r="AB9" s="2"/>
      <c r="AC9" s="2"/>
      <c r="AD9" s="2"/>
      <c r="AE9" s="2"/>
      <c r="AF9" s="2"/>
      <c r="AG9" t="s">
        <v>230</v>
      </c>
      <c r="AH9" s="3"/>
      <c r="AI9" s="3"/>
      <c r="AJ9" s="26"/>
      <c r="AK9" s="26"/>
      <c r="AL9" s="26"/>
      <c r="AM9" s="3"/>
      <c r="AN9" s="3"/>
      <c r="AO9" s="1" t="s">
        <v>122</v>
      </c>
      <c r="AP9" s="3"/>
      <c r="AQ9" s="3"/>
      <c r="AR9" s="3"/>
      <c r="AS9" s="2"/>
      <c r="AT9" s="3"/>
      <c r="AU9" s="2"/>
      <c r="AV9" s="3"/>
      <c r="AW9" s="3"/>
      <c r="AX9" s="3"/>
      <c r="AY9" s="3"/>
      <c r="AZ9" s="2"/>
    </row>
    <row r="11" spans="1:53" x14ac:dyDescent="0.25">
      <c r="A11" s="12" t="s">
        <v>102</v>
      </c>
    </row>
    <row r="12" spans="1:53" ht="75" x14ac:dyDescent="0.25">
      <c r="A12" s="3"/>
      <c r="B12" s="22" t="s">
        <v>1</v>
      </c>
      <c r="C12" s="3"/>
      <c r="D12" s="27" t="s">
        <v>101</v>
      </c>
      <c r="E12" s="22" t="s">
        <v>91</v>
      </c>
      <c r="F12" s="2">
        <v>12</v>
      </c>
      <c r="G12" s="2">
        <v>2019</v>
      </c>
      <c r="H12" s="3"/>
      <c r="I12" s="22" t="s">
        <v>92</v>
      </c>
      <c r="J12" s="22" t="s">
        <v>95</v>
      </c>
      <c r="K12" s="3"/>
      <c r="L12" s="26" t="s">
        <v>231</v>
      </c>
      <c r="M12" s="26">
        <v>10</v>
      </c>
      <c r="N12" s="22" t="s">
        <v>97</v>
      </c>
      <c r="O12" s="22" t="s">
        <v>103</v>
      </c>
      <c r="P12" s="22">
        <v>400</v>
      </c>
      <c r="Q12" s="22" t="s">
        <v>98</v>
      </c>
      <c r="R12" s="2" t="s">
        <v>98</v>
      </c>
      <c r="S12" s="2">
        <v>400</v>
      </c>
      <c r="T12" s="3"/>
      <c r="U12" s="3"/>
      <c r="V12" s="2">
        <f>S12*38</f>
        <v>15200</v>
      </c>
      <c r="W12" s="3"/>
      <c r="X12" s="3"/>
      <c r="Y12" s="3"/>
      <c r="Z12" s="26"/>
      <c r="AA12" s="26"/>
      <c r="AB12" s="2"/>
      <c r="AC12" s="2"/>
      <c r="AD12" s="2"/>
      <c r="AE12" s="2"/>
      <c r="AF12" s="2"/>
      <c r="AG12" s="24" t="s">
        <v>230</v>
      </c>
      <c r="AH12" s="3"/>
      <c r="AI12" s="3"/>
      <c r="AJ12" s="26">
        <f>VS!S12</f>
        <v>400</v>
      </c>
      <c r="AK12" s="26" t="s">
        <v>21</v>
      </c>
      <c r="AL12" s="26">
        <f>VS!V12</f>
        <v>15200</v>
      </c>
      <c r="AM12" s="3"/>
      <c r="AN12" s="3"/>
      <c r="AO12" s="2" t="s">
        <v>122</v>
      </c>
      <c r="AP12" s="3"/>
      <c r="AQ12" s="3"/>
      <c r="AR12" s="3"/>
      <c r="AS12" s="2" t="s">
        <v>101</v>
      </c>
      <c r="AT12" s="3"/>
      <c r="AU12" s="2" t="s">
        <v>230</v>
      </c>
      <c r="AV12" s="3"/>
      <c r="AW12" s="3"/>
      <c r="AX12" s="3"/>
      <c r="AY12" s="3"/>
      <c r="AZ12" s="2" t="s">
        <v>95</v>
      </c>
    </row>
    <row r="13" spans="1:53" ht="75" x14ac:dyDescent="0.25">
      <c r="A13" s="3"/>
      <c r="B13" s="22" t="s">
        <v>105</v>
      </c>
      <c r="C13" s="3"/>
      <c r="D13" s="27" t="s">
        <v>101</v>
      </c>
      <c r="E13" s="22" t="s">
        <v>91</v>
      </c>
      <c r="F13" s="2">
        <v>12</v>
      </c>
      <c r="G13" s="2">
        <v>2019</v>
      </c>
      <c r="H13" s="3"/>
      <c r="I13" s="22" t="s">
        <v>92</v>
      </c>
      <c r="J13" s="22" t="s">
        <v>95</v>
      </c>
      <c r="K13" s="3"/>
      <c r="L13" s="26" t="s">
        <v>231</v>
      </c>
      <c r="M13" s="26">
        <v>20</v>
      </c>
      <c r="N13" s="22" t="s">
        <v>97</v>
      </c>
      <c r="O13" s="22" t="s">
        <v>103</v>
      </c>
      <c r="P13" s="22">
        <v>400</v>
      </c>
      <c r="Q13" s="22" t="s">
        <v>98</v>
      </c>
      <c r="R13" s="2" t="s">
        <v>98</v>
      </c>
      <c r="S13" s="2">
        <v>400</v>
      </c>
      <c r="T13" s="3"/>
      <c r="U13" s="3"/>
      <c r="V13" s="2">
        <f>S13*38</f>
        <v>15200</v>
      </c>
      <c r="W13" s="3"/>
      <c r="X13" s="3"/>
      <c r="Y13" s="3"/>
      <c r="Z13" s="26"/>
      <c r="AA13" s="26"/>
      <c r="AB13" s="2"/>
      <c r="AC13" s="2"/>
      <c r="AD13" s="2"/>
      <c r="AE13" s="2"/>
      <c r="AF13" s="2"/>
      <c r="AG13" s="2" t="s">
        <v>122</v>
      </c>
      <c r="AH13" s="3"/>
      <c r="AI13" s="3"/>
      <c r="AJ13" s="26">
        <f>2000- 400</f>
        <v>1600</v>
      </c>
      <c r="AK13" s="26" t="s">
        <v>19</v>
      </c>
      <c r="AL13" s="26">
        <f>OS!AL10-VS!V13</f>
        <v>56800</v>
      </c>
      <c r="AM13" s="3"/>
      <c r="AN13" s="3"/>
      <c r="AO13" s="2" t="s">
        <v>122</v>
      </c>
      <c r="AP13" s="3"/>
      <c r="AQ13" s="3"/>
      <c r="AR13" s="3"/>
      <c r="AS13" s="2" t="s">
        <v>101</v>
      </c>
      <c r="AT13" s="3"/>
      <c r="AU13" s="2" t="s">
        <v>230</v>
      </c>
      <c r="AV13" s="3"/>
      <c r="AW13" s="3"/>
      <c r="AX13" s="3"/>
      <c r="AY13" s="3"/>
      <c r="AZ13" s="2" t="s">
        <v>95</v>
      </c>
    </row>
    <row r="14" spans="1:53" ht="75" x14ac:dyDescent="0.25">
      <c r="A14" s="3"/>
      <c r="B14" s="22" t="s">
        <v>1</v>
      </c>
      <c r="C14" s="3"/>
      <c r="D14" s="27" t="s">
        <v>101</v>
      </c>
      <c r="E14" s="22" t="s">
        <v>91</v>
      </c>
      <c r="F14" s="2">
        <v>12</v>
      </c>
      <c r="G14" s="2">
        <v>2019</v>
      </c>
      <c r="H14" s="3"/>
      <c r="I14" s="22" t="s">
        <v>93</v>
      </c>
      <c r="J14" s="22" t="s">
        <v>95</v>
      </c>
      <c r="K14" s="3"/>
      <c r="L14" s="26" t="s">
        <v>232</v>
      </c>
      <c r="M14" s="26">
        <v>10</v>
      </c>
      <c r="N14" s="22" t="s">
        <v>97</v>
      </c>
      <c r="O14" s="22" t="s">
        <v>103</v>
      </c>
      <c r="P14" s="22">
        <v>500</v>
      </c>
      <c r="Q14" s="22" t="s">
        <v>98</v>
      </c>
      <c r="R14" s="2" t="s">
        <v>98</v>
      </c>
      <c r="S14" s="2">
        <v>500</v>
      </c>
      <c r="T14" s="3"/>
      <c r="U14" s="3"/>
      <c r="V14" s="2">
        <f>S14*65</f>
        <v>32500</v>
      </c>
      <c r="W14" s="3"/>
      <c r="X14" s="3"/>
      <c r="Y14" s="3"/>
      <c r="Z14" s="26"/>
      <c r="AA14" s="26"/>
      <c r="AB14" s="2"/>
      <c r="AC14" s="2"/>
      <c r="AD14" s="2"/>
      <c r="AE14" s="2"/>
      <c r="AF14" s="2"/>
      <c r="AG14" s="24" t="s">
        <v>230</v>
      </c>
      <c r="AH14" s="3"/>
      <c r="AI14" s="3"/>
      <c r="AJ14" s="28">
        <v>500</v>
      </c>
      <c r="AK14" s="26" t="s">
        <v>21</v>
      </c>
      <c r="AL14" s="28">
        <f>VS!V14</f>
        <v>32500</v>
      </c>
      <c r="AM14" s="3"/>
      <c r="AN14" s="3"/>
      <c r="AO14" s="2" t="s">
        <v>122</v>
      </c>
      <c r="AP14" s="3"/>
      <c r="AQ14" s="3"/>
      <c r="AR14" s="3"/>
      <c r="AS14" s="2" t="s">
        <v>101</v>
      </c>
      <c r="AT14" s="3"/>
      <c r="AU14" s="2" t="s">
        <v>230</v>
      </c>
      <c r="AV14" s="3"/>
      <c r="AW14" s="3"/>
      <c r="AX14" s="3"/>
      <c r="AY14" s="3"/>
      <c r="AZ14" s="2" t="s">
        <v>95</v>
      </c>
    </row>
    <row r="15" spans="1:53" ht="75" x14ac:dyDescent="0.25">
      <c r="A15" s="3"/>
      <c r="B15" s="22" t="s">
        <v>105</v>
      </c>
      <c r="C15" s="3"/>
      <c r="D15" s="27" t="s">
        <v>101</v>
      </c>
      <c r="E15" s="22" t="s">
        <v>91</v>
      </c>
      <c r="F15" s="2">
        <v>12</v>
      </c>
      <c r="G15" s="2">
        <v>2019</v>
      </c>
      <c r="H15" s="3"/>
      <c r="I15" s="22" t="s">
        <v>93</v>
      </c>
      <c r="J15" s="22" t="s">
        <v>95</v>
      </c>
      <c r="K15" s="3"/>
      <c r="L15" s="26" t="s">
        <v>232</v>
      </c>
      <c r="M15" s="26">
        <v>20</v>
      </c>
      <c r="N15" s="22" t="s">
        <v>97</v>
      </c>
      <c r="O15" s="22" t="s">
        <v>103</v>
      </c>
      <c r="P15" s="22">
        <v>500</v>
      </c>
      <c r="Q15" s="22" t="s">
        <v>98</v>
      </c>
      <c r="R15" s="2" t="s">
        <v>98</v>
      </c>
      <c r="S15" s="2">
        <v>500</v>
      </c>
      <c r="T15" s="3"/>
      <c r="U15" s="3"/>
      <c r="V15" s="2">
        <f>S15*65</f>
        <v>32500</v>
      </c>
      <c r="W15" s="3"/>
      <c r="X15" s="3"/>
      <c r="Y15" s="3"/>
      <c r="Z15" s="26"/>
      <c r="AA15" s="26"/>
      <c r="AB15" s="2"/>
      <c r="AC15" s="2"/>
      <c r="AD15" s="2"/>
      <c r="AE15" s="2"/>
      <c r="AF15" s="2"/>
      <c r="AG15" s="2" t="s">
        <v>122</v>
      </c>
      <c r="AH15" s="3"/>
      <c r="AI15" s="3"/>
      <c r="AJ15" s="28">
        <f>1500-500</f>
        <v>1000</v>
      </c>
      <c r="AK15" s="26" t="s">
        <v>19</v>
      </c>
      <c r="AL15" s="28">
        <f>OS!AL11-VS!V15</f>
        <v>12500</v>
      </c>
      <c r="AM15" s="3"/>
      <c r="AN15" s="3"/>
      <c r="AO15" s="2" t="s">
        <v>122</v>
      </c>
      <c r="AP15" s="3"/>
      <c r="AQ15" s="3"/>
      <c r="AR15" s="3"/>
      <c r="AS15" s="2" t="s">
        <v>101</v>
      </c>
      <c r="AT15" s="3"/>
      <c r="AU15" s="2" t="s">
        <v>230</v>
      </c>
      <c r="AV15" s="3"/>
      <c r="AW15" s="3"/>
      <c r="AX15" s="3"/>
      <c r="AY15" s="3"/>
      <c r="AZ15" s="2" t="s">
        <v>95</v>
      </c>
    </row>
    <row r="16" spans="1:53" ht="75" x14ac:dyDescent="0.25">
      <c r="A16" s="3"/>
      <c r="B16" s="22" t="s">
        <v>1</v>
      </c>
      <c r="C16" s="3"/>
      <c r="D16" s="27" t="s">
        <v>101</v>
      </c>
      <c r="E16" s="22" t="s">
        <v>91</v>
      </c>
      <c r="F16" s="2">
        <v>12</v>
      </c>
      <c r="G16" s="2">
        <v>2019</v>
      </c>
      <c r="H16" s="3"/>
      <c r="I16" s="22" t="s">
        <v>94</v>
      </c>
      <c r="J16" s="22" t="s">
        <v>96</v>
      </c>
      <c r="K16" s="3"/>
      <c r="L16" s="26" t="s">
        <v>233</v>
      </c>
      <c r="M16" s="26">
        <v>10</v>
      </c>
      <c r="N16" s="22" t="s">
        <v>99</v>
      </c>
      <c r="O16" s="22" t="s">
        <v>104</v>
      </c>
      <c r="P16" s="22">
        <v>1000</v>
      </c>
      <c r="Q16" s="22" t="s">
        <v>100</v>
      </c>
      <c r="R16" s="2" t="s">
        <v>100</v>
      </c>
      <c r="S16" s="2">
        <v>1000</v>
      </c>
      <c r="T16" s="3"/>
      <c r="U16" s="3"/>
      <c r="V16" s="2">
        <f>S16*29</f>
        <v>29000</v>
      </c>
      <c r="W16" s="3"/>
      <c r="X16" s="3"/>
      <c r="Y16" s="3"/>
      <c r="Z16" s="26"/>
      <c r="AA16" s="26"/>
      <c r="AB16" s="2"/>
      <c r="AC16" s="2"/>
      <c r="AD16" s="2"/>
      <c r="AE16" s="2"/>
      <c r="AF16" s="2"/>
      <c r="AG16" s="24" t="s">
        <v>230</v>
      </c>
      <c r="AH16" s="3"/>
      <c r="AI16" s="3"/>
      <c r="AJ16" s="28">
        <f>OS!AJ12-VS!S17</f>
        <v>2000</v>
      </c>
      <c r="AK16" s="26" t="s">
        <v>21</v>
      </c>
      <c r="AL16" s="28">
        <f>VS!V16</f>
        <v>29000</v>
      </c>
      <c r="AM16" s="3"/>
      <c r="AN16" s="3"/>
      <c r="AO16" s="2" t="s">
        <v>122</v>
      </c>
      <c r="AP16" s="3"/>
      <c r="AQ16" s="3"/>
      <c r="AR16" s="3"/>
      <c r="AS16" s="2" t="s">
        <v>101</v>
      </c>
      <c r="AT16" s="3"/>
      <c r="AU16" s="2" t="s">
        <v>230</v>
      </c>
      <c r="AV16" s="3"/>
      <c r="AW16" s="3"/>
      <c r="AX16" s="3"/>
      <c r="AY16" s="3"/>
      <c r="AZ16" s="2" t="s">
        <v>96</v>
      </c>
    </row>
    <row r="17" spans="1:52" ht="75" x14ac:dyDescent="0.25">
      <c r="A17" s="3"/>
      <c r="B17" s="22" t="s">
        <v>105</v>
      </c>
      <c r="C17" s="3"/>
      <c r="D17" s="27" t="s">
        <v>101</v>
      </c>
      <c r="E17" s="22" t="s">
        <v>91</v>
      </c>
      <c r="F17" s="2">
        <v>12</v>
      </c>
      <c r="G17" s="2">
        <v>2019</v>
      </c>
      <c r="H17" s="3"/>
      <c r="I17" s="22" t="s">
        <v>94</v>
      </c>
      <c r="J17" s="22" t="s">
        <v>96</v>
      </c>
      <c r="K17" s="3"/>
      <c r="L17" s="26" t="s">
        <v>233</v>
      </c>
      <c r="M17" s="26">
        <v>20</v>
      </c>
      <c r="N17" s="22" t="s">
        <v>99</v>
      </c>
      <c r="O17" s="22" t="s">
        <v>104</v>
      </c>
      <c r="P17" s="22">
        <v>1000</v>
      </c>
      <c r="Q17" s="22" t="s">
        <v>100</v>
      </c>
      <c r="R17" s="2" t="s">
        <v>100</v>
      </c>
      <c r="S17" s="2">
        <v>1000</v>
      </c>
      <c r="T17" s="3"/>
      <c r="U17" s="3"/>
      <c r="V17" s="2">
        <f>S17*29</f>
        <v>29000</v>
      </c>
      <c r="W17" s="3"/>
      <c r="X17" s="3"/>
      <c r="Y17" s="3"/>
      <c r="Z17" s="26"/>
      <c r="AA17" s="26"/>
      <c r="AB17" s="2"/>
      <c r="AC17" s="2"/>
      <c r="AD17" s="2"/>
      <c r="AE17" s="2"/>
      <c r="AF17" s="2"/>
      <c r="AG17" s="2" t="s">
        <v>122</v>
      </c>
      <c r="AH17" s="3"/>
      <c r="AI17" s="3"/>
      <c r="AJ17" s="28">
        <v>1000</v>
      </c>
      <c r="AK17" s="26" t="s">
        <v>19</v>
      </c>
      <c r="AL17" s="28">
        <f>OS!AL12-VS!V17</f>
        <v>52000</v>
      </c>
      <c r="AM17" s="3"/>
      <c r="AN17" s="3"/>
      <c r="AO17" s="2" t="s">
        <v>122</v>
      </c>
      <c r="AP17" s="3"/>
      <c r="AQ17" s="3"/>
      <c r="AR17" s="3"/>
      <c r="AS17" s="2" t="s">
        <v>101</v>
      </c>
      <c r="AT17" s="3"/>
      <c r="AU17" s="2" t="s">
        <v>230</v>
      </c>
      <c r="AV17" s="3"/>
      <c r="AW17" s="3"/>
      <c r="AX17" s="3"/>
      <c r="AY17" s="3"/>
      <c r="AZ17" s="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
  <sheetViews>
    <sheetView workbookViewId="0">
      <pane ySplit="1" topLeftCell="A15" activePane="bottomLeft" state="frozen"/>
      <selection pane="bottomLeft" activeCell="A15" sqref="A15"/>
    </sheetView>
  </sheetViews>
  <sheetFormatPr defaultRowHeight="15" x14ac:dyDescent="0.25"/>
  <cols>
    <col min="5" max="5" width="11.28515625" customWidth="1"/>
    <col min="13" max="13" width="13.5703125" customWidth="1"/>
    <col min="32" max="32" width="15.42578125" customWidth="1"/>
    <col min="53" max="53" width="33.7109375" customWidth="1"/>
  </cols>
  <sheetData>
    <row r="1" spans="1:53" s="4" customFormat="1" ht="60" x14ac:dyDescent="0.25">
      <c r="A1" s="4" t="s">
        <v>35</v>
      </c>
      <c r="B1" s="4" t="s">
        <v>36</v>
      </c>
      <c r="C1" s="4" t="s">
        <v>37</v>
      </c>
      <c r="D1" s="4" t="s">
        <v>113</v>
      </c>
      <c r="E1" s="4" t="s">
        <v>38</v>
      </c>
      <c r="F1" s="4" t="s">
        <v>39</v>
      </c>
      <c r="G1" s="4" t="s">
        <v>40</v>
      </c>
      <c r="H1" s="4" t="s">
        <v>41</v>
      </c>
      <c r="I1" s="4" t="s">
        <v>114</v>
      </c>
      <c r="J1" s="4" t="s">
        <v>45</v>
      </c>
      <c r="K1" s="4" t="s">
        <v>46</v>
      </c>
      <c r="L1" s="4" t="s">
        <v>48</v>
      </c>
      <c r="M1" s="4" t="s">
        <v>49</v>
      </c>
      <c r="N1" s="13" t="s">
        <v>50</v>
      </c>
      <c r="O1" s="13" t="s">
        <v>51</v>
      </c>
      <c r="P1" s="4" t="s">
        <v>52</v>
      </c>
      <c r="Q1" s="4" t="s">
        <v>53</v>
      </c>
      <c r="R1" s="4" t="s">
        <v>54</v>
      </c>
      <c r="S1" s="4" t="s">
        <v>55</v>
      </c>
      <c r="T1" s="4" t="s">
        <v>56</v>
      </c>
      <c r="U1" s="4" t="s">
        <v>57</v>
      </c>
      <c r="V1" s="6" t="s">
        <v>58</v>
      </c>
      <c r="W1" s="4" t="s">
        <v>60</v>
      </c>
      <c r="X1" s="4" t="s">
        <v>61</v>
      </c>
      <c r="Y1" s="4" t="s">
        <v>62</v>
      </c>
      <c r="Z1" s="4" t="s">
        <v>63</v>
      </c>
      <c r="AA1" s="4" t="s">
        <v>116</v>
      </c>
      <c r="AB1" s="4" t="s">
        <v>64</v>
      </c>
      <c r="AC1" s="4" t="s">
        <v>65</v>
      </c>
      <c r="AD1" s="4" t="s">
        <v>66</v>
      </c>
      <c r="AE1" s="7" t="s">
        <v>67</v>
      </c>
      <c r="AF1" s="7" t="s">
        <v>68</v>
      </c>
      <c r="AG1" s="4" t="s">
        <v>240</v>
      </c>
      <c r="AH1" s="5" t="s">
        <v>70</v>
      </c>
      <c r="AI1" s="5" t="s">
        <v>71</v>
      </c>
      <c r="AJ1" s="8" t="s">
        <v>72</v>
      </c>
      <c r="AK1" s="8" t="s">
        <v>73</v>
      </c>
      <c r="AL1" s="8" t="s">
        <v>74</v>
      </c>
      <c r="AM1" s="8" t="s">
        <v>75</v>
      </c>
      <c r="AN1" s="8" t="s">
        <v>76</v>
      </c>
      <c r="AO1" s="9" t="s">
        <v>78</v>
      </c>
      <c r="AP1" s="9" t="s">
        <v>79</v>
      </c>
      <c r="AQ1" s="9" t="s">
        <v>80</v>
      </c>
      <c r="AR1" s="9" t="s">
        <v>81</v>
      </c>
      <c r="AS1" s="9" t="s">
        <v>82</v>
      </c>
      <c r="AT1" s="9" t="s">
        <v>83</v>
      </c>
      <c r="AU1" s="9" t="s">
        <v>84</v>
      </c>
      <c r="AV1" s="9" t="s">
        <v>85</v>
      </c>
      <c r="AW1" s="9" t="s">
        <v>86</v>
      </c>
      <c r="AX1" s="9" t="s">
        <v>87</v>
      </c>
      <c r="AY1" s="9" t="s">
        <v>89</v>
      </c>
      <c r="AZ1" s="9" t="s">
        <v>88</v>
      </c>
      <c r="BA1" s="4" t="s">
        <v>77</v>
      </c>
    </row>
    <row r="2" spans="1:53" s="1" customFormat="1" ht="128.25" customHeight="1" x14ac:dyDescent="0.25">
      <c r="A2" s="3" t="s">
        <v>0</v>
      </c>
      <c r="B2" s="9" t="s">
        <v>24</v>
      </c>
      <c r="C2" s="3" t="s">
        <v>0</v>
      </c>
      <c r="D2" s="9" t="s">
        <v>8</v>
      </c>
      <c r="E2" s="9" t="s">
        <v>4</v>
      </c>
      <c r="F2" s="2" t="s">
        <v>2</v>
      </c>
      <c r="G2" s="2" t="s">
        <v>3</v>
      </c>
      <c r="H2" s="3" t="s">
        <v>0</v>
      </c>
      <c r="I2" s="9" t="s">
        <v>4</v>
      </c>
      <c r="J2" s="9" t="s">
        <v>25</v>
      </c>
      <c r="K2" s="9" t="s">
        <v>25</v>
      </c>
      <c r="L2" s="26" t="s">
        <v>26</v>
      </c>
      <c r="M2" s="26" t="s">
        <v>27</v>
      </c>
      <c r="N2" s="9" t="s">
        <v>4</v>
      </c>
      <c r="O2" s="9" t="s">
        <v>4</v>
      </c>
      <c r="P2" s="9" t="s">
        <v>4</v>
      </c>
      <c r="Q2" s="2" t="s">
        <v>28</v>
      </c>
      <c r="R2" s="2" t="s">
        <v>29</v>
      </c>
      <c r="S2" s="2" t="s">
        <v>30</v>
      </c>
      <c r="T2" s="3" t="s">
        <v>10</v>
      </c>
      <c r="U2" s="3" t="s">
        <v>10</v>
      </c>
      <c r="V2" s="9" t="s">
        <v>4</v>
      </c>
      <c r="W2" s="2" t="s">
        <v>31</v>
      </c>
      <c r="X2" s="3" t="s">
        <v>10</v>
      </c>
      <c r="Y2" s="3" t="s">
        <v>10</v>
      </c>
      <c r="Z2" s="2" t="s">
        <v>12</v>
      </c>
      <c r="AA2" s="2" t="s">
        <v>12</v>
      </c>
      <c r="AB2" s="2" t="s">
        <v>13</v>
      </c>
      <c r="AC2" s="2" t="s">
        <v>14</v>
      </c>
      <c r="AD2" s="2" t="s">
        <v>15</v>
      </c>
      <c r="AE2" s="2" t="s">
        <v>16</v>
      </c>
      <c r="AF2" s="2" t="s">
        <v>237</v>
      </c>
      <c r="AG2" s="2" t="s">
        <v>32</v>
      </c>
      <c r="AH2" s="3" t="s">
        <v>18</v>
      </c>
      <c r="AI2" s="3" t="s">
        <v>18</v>
      </c>
      <c r="AJ2" s="26" t="s">
        <v>33</v>
      </c>
      <c r="AK2" s="26" t="s">
        <v>21</v>
      </c>
      <c r="AL2" s="26" t="s">
        <v>34</v>
      </c>
      <c r="AM2" s="3" t="s">
        <v>0</v>
      </c>
      <c r="AN2" s="3" t="s">
        <v>0</v>
      </c>
      <c r="AO2" s="3" t="s">
        <v>18</v>
      </c>
      <c r="AP2" s="3" t="s">
        <v>18</v>
      </c>
      <c r="AQ2" s="3" t="s">
        <v>18</v>
      </c>
      <c r="AR2" s="3" t="s">
        <v>18</v>
      </c>
      <c r="AS2" s="3" t="s">
        <v>18</v>
      </c>
      <c r="AT2" s="3" t="s">
        <v>18</v>
      </c>
      <c r="AU2" s="3" t="s">
        <v>18</v>
      </c>
      <c r="AV2" s="3" t="s">
        <v>18</v>
      </c>
      <c r="AW2" s="3" t="s">
        <v>18</v>
      </c>
      <c r="AX2" s="3" t="s">
        <v>18</v>
      </c>
      <c r="AY2" s="3" t="s">
        <v>18</v>
      </c>
      <c r="AZ2" s="3" t="s">
        <v>115</v>
      </c>
    </row>
    <row r="4" spans="1:53" x14ac:dyDescent="0.25">
      <c r="A4" s="12" t="s">
        <v>106</v>
      </c>
    </row>
    <row r="5" spans="1:53" ht="210" x14ac:dyDescent="0.25">
      <c r="A5" s="3"/>
      <c r="B5" s="9" t="s">
        <v>24</v>
      </c>
      <c r="C5" s="3"/>
      <c r="D5" s="9" t="s">
        <v>101</v>
      </c>
      <c r="E5" s="9" t="s">
        <v>91</v>
      </c>
      <c r="F5" s="2"/>
      <c r="G5" s="2"/>
      <c r="H5" s="3"/>
      <c r="I5" s="9" t="s">
        <v>92</v>
      </c>
      <c r="J5" s="1"/>
      <c r="K5" s="1"/>
      <c r="L5" s="26"/>
      <c r="M5" s="26"/>
      <c r="N5" s="9" t="s">
        <v>234</v>
      </c>
      <c r="O5" s="9">
        <v>1</v>
      </c>
      <c r="P5" s="9">
        <v>2000</v>
      </c>
      <c r="Q5" s="2"/>
      <c r="R5" s="2"/>
      <c r="S5" s="2"/>
      <c r="T5" s="3"/>
      <c r="U5" s="3"/>
      <c r="V5" s="9">
        <v>72000</v>
      </c>
      <c r="W5" s="2"/>
      <c r="X5" s="3"/>
      <c r="Y5" s="3"/>
      <c r="Z5" s="2"/>
      <c r="AA5" s="2"/>
      <c r="AB5" s="2"/>
      <c r="AC5" s="2"/>
      <c r="AD5" s="2"/>
      <c r="AE5" s="2"/>
      <c r="AG5" s="2"/>
      <c r="AH5" s="3"/>
      <c r="AI5" s="3"/>
      <c r="AJ5" s="26"/>
      <c r="AK5" s="26"/>
      <c r="AL5" s="26"/>
      <c r="AM5" s="3"/>
      <c r="AN5" s="3"/>
      <c r="AO5" s="3"/>
      <c r="AP5" s="3"/>
      <c r="AQ5" s="3"/>
      <c r="AR5" s="3"/>
      <c r="AS5" s="3"/>
      <c r="AT5" s="3"/>
      <c r="AU5" s="3"/>
      <c r="AV5" s="3"/>
      <c r="AW5" s="3"/>
      <c r="AX5" s="3"/>
      <c r="AY5" s="3"/>
      <c r="AZ5" s="3"/>
      <c r="BA5" s="13" t="s">
        <v>112</v>
      </c>
    </row>
    <row r="6" spans="1:53" ht="45" x14ac:dyDescent="0.25">
      <c r="A6" s="3"/>
      <c r="B6" s="9" t="s">
        <v>24</v>
      </c>
      <c r="C6" s="3"/>
      <c r="D6" s="9" t="s">
        <v>101</v>
      </c>
      <c r="E6" s="9" t="s">
        <v>91</v>
      </c>
      <c r="F6" s="2"/>
      <c r="G6" s="2"/>
      <c r="H6" s="3"/>
      <c r="I6" s="9" t="s">
        <v>93</v>
      </c>
      <c r="J6" s="1"/>
      <c r="K6" s="1"/>
      <c r="L6" s="26"/>
      <c r="M6" s="26"/>
      <c r="N6" s="9" t="s">
        <v>235</v>
      </c>
      <c r="O6" s="9">
        <v>2</v>
      </c>
      <c r="P6" s="9">
        <v>1500</v>
      </c>
      <c r="Q6" s="2"/>
      <c r="R6" s="2"/>
      <c r="S6" s="2"/>
      <c r="T6" s="3"/>
      <c r="U6" s="3"/>
      <c r="V6" s="9">
        <v>45000</v>
      </c>
      <c r="W6" s="2"/>
      <c r="X6" s="3"/>
      <c r="Y6" s="3"/>
      <c r="Z6" s="2"/>
      <c r="AA6" s="2"/>
      <c r="AB6" s="2"/>
      <c r="AC6" s="2"/>
      <c r="AD6" s="2"/>
      <c r="AE6" s="2"/>
      <c r="AG6" s="2" t="s">
        <v>122</v>
      </c>
      <c r="AH6" s="3"/>
      <c r="AI6" s="3"/>
      <c r="AJ6" s="26"/>
      <c r="AK6" s="26"/>
      <c r="AL6" s="26"/>
      <c r="AM6" s="3"/>
      <c r="AN6" s="3"/>
      <c r="AO6" s="3"/>
      <c r="AP6" s="3"/>
      <c r="AQ6" s="3"/>
      <c r="AR6" s="3"/>
      <c r="AS6" s="3"/>
      <c r="AT6" s="3"/>
      <c r="AU6" s="3"/>
      <c r="AV6" s="3"/>
      <c r="AW6" s="3"/>
      <c r="AX6" s="3"/>
      <c r="AY6" s="3"/>
      <c r="AZ6" s="3"/>
    </row>
    <row r="7" spans="1:53" ht="45" x14ac:dyDescent="0.25">
      <c r="A7" s="3"/>
      <c r="B7" s="9" t="s">
        <v>24</v>
      </c>
      <c r="C7" s="3"/>
      <c r="D7" s="9" t="s">
        <v>101</v>
      </c>
      <c r="E7" s="9" t="s">
        <v>107</v>
      </c>
      <c r="F7" s="2"/>
      <c r="G7" s="2"/>
      <c r="H7" s="3"/>
      <c r="I7" s="9" t="s">
        <v>94</v>
      </c>
      <c r="J7" s="1"/>
      <c r="K7" s="1"/>
      <c r="L7" s="26"/>
      <c r="M7" s="26"/>
      <c r="N7" s="9" t="s">
        <v>236</v>
      </c>
      <c r="O7" s="9">
        <v>3</v>
      </c>
      <c r="P7" s="9">
        <v>3000</v>
      </c>
      <c r="Q7" s="2"/>
      <c r="R7" s="2"/>
      <c r="S7" s="2"/>
      <c r="T7" s="3"/>
      <c r="U7" s="3"/>
      <c r="V7" s="9">
        <v>81000</v>
      </c>
      <c r="W7" s="2"/>
      <c r="X7" s="3"/>
      <c r="Y7" s="3"/>
      <c r="Z7" s="2"/>
      <c r="AA7" s="2"/>
      <c r="AB7" s="2"/>
      <c r="AC7" s="2"/>
      <c r="AD7" s="2"/>
      <c r="AE7" s="2"/>
      <c r="AG7" s="2" t="s">
        <v>122</v>
      </c>
      <c r="AH7" s="3"/>
      <c r="AI7" s="3"/>
      <c r="AJ7" s="26"/>
      <c r="AK7" s="26"/>
      <c r="AL7" s="26"/>
      <c r="AM7" s="3"/>
      <c r="AN7" s="3"/>
      <c r="AO7" s="3"/>
      <c r="AP7" s="3"/>
      <c r="AQ7" s="3"/>
      <c r="AR7" s="3"/>
      <c r="AS7" s="3"/>
      <c r="AT7" s="3"/>
      <c r="AU7" s="3"/>
      <c r="AV7" s="3"/>
      <c r="AW7" s="3"/>
      <c r="AX7" s="3"/>
      <c r="AY7" s="3"/>
      <c r="AZ7" s="3"/>
    </row>
    <row r="9" spans="1:53" x14ac:dyDescent="0.25">
      <c r="A9" s="12" t="s">
        <v>109</v>
      </c>
    </row>
    <row r="10" spans="1:53" ht="45" x14ac:dyDescent="0.25">
      <c r="A10" s="3"/>
      <c r="B10" s="9" t="s">
        <v>24</v>
      </c>
      <c r="C10" s="3"/>
      <c r="D10" s="9" t="s">
        <v>101</v>
      </c>
      <c r="E10" s="9" t="s">
        <v>91</v>
      </c>
      <c r="F10" s="2">
        <v>12</v>
      </c>
      <c r="G10" s="2">
        <v>2019</v>
      </c>
      <c r="H10" s="3"/>
      <c r="I10" s="9" t="s">
        <v>92</v>
      </c>
      <c r="J10" s="1"/>
      <c r="K10" s="1"/>
      <c r="L10" s="26"/>
      <c r="M10" s="26"/>
      <c r="N10" s="9" t="s">
        <v>234</v>
      </c>
      <c r="O10" s="9">
        <v>1</v>
      </c>
      <c r="P10" s="9">
        <v>2000</v>
      </c>
      <c r="Q10" s="2" t="s">
        <v>110</v>
      </c>
      <c r="R10" s="2" t="s">
        <v>110</v>
      </c>
      <c r="S10" s="2">
        <v>2000</v>
      </c>
      <c r="T10" s="3"/>
      <c r="U10" s="3"/>
      <c r="V10" s="9">
        <v>72000</v>
      </c>
      <c r="W10" s="2"/>
      <c r="X10" s="3"/>
      <c r="Y10" s="3"/>
      <c r="Z10" s="2"/>
      <c r="AA10" s="2"/>
      <c r="AB10" s="2"/>
      <c r="AC10" s="2"/>
      <c r="AD10" s="2"/>
      <c r="AE10" s="2"/>
      <c r="AG10" s="2" t="s">
        <v>122</v>
      </c>
      <c r="AH10" s="3"/>
      <c r="AI10" s="3"/>
      <c r="AJ10" s="26">
        <v>2000</v>
      </c>
      <c r="AK10" s="26" t="s">
        <v>21</v>
      </c>
      <c r="AL10" s="26">
        <v>72000</v>
      </c>
      <c r="AM10" s="3"/>
      <c r="AN10" s="3"/>
      <c r="AO10" s="3"/>
      <c r="AP10" s="3"/>
      <c r="AQ10" s="3"/>
      <c r="AR10" s="3"/>
      <c r="AS10" s="3"/>
      <c r="AT10" s="3"/>
      <c r="AU10" s="3"/>
      <c r="AV10" s="3"/>
      <c r="AW10" s="3"/>
      <c r="AX10" s="3"/>
      <c r="AY10" s="3"/>
      <c r="AZ10" s="3"/>
    </row>
    <row r="11" spans="1:53" ht="45" x14ac:dyDescent="0.25">
      <c r="A11" s="3"/>
      <c r="B11" s="9" t="s">
        <v>24</v>
      </c>
      <c r="C11" s="3"/>
      <c r="D11" s="9" t="s">
        <v>101</v>
      </c>
      <c r="E11" s="9" t="s">
        <v>91</v>
      </c>
      <c r="F11" s="2">
        <v>12</v>
      </c>
      <c r="G11" s="2">
        <v>2019</v>
      </c>
      <c r="H11" s="3"/>
      <c r="I11" s="9" t="s">
        <v>93</v>
      </c>
      <c r="J11" s="1"/>
      <c r="K11" s="1"/>
      <c r="L11" s="26"/>
      <c r="M11" s="26"/>
      <c r="N11" s="9" t="s">
        <v>235</v>
      </c>
      <c r="O11" s="9">
        <v>2</v>
      </c>
      <c r="P11" s="9">
        <v>1500</v>
      </c>
      <c r="Q11" s="2" t="s">
        <v>110</v>
      </c>
      <c r="R11" s="2" t="s">
        <v>110</v>
      </c>
      <c r="S11" s="2">
        <v>1500</v>
      </c>
      <c r="T11" s="3"/>
      <c r="U11" s="3"/>
      <c r="V11" s="9">
        <v>45000</v>
      </c>
      <c r="W11" s="2"/>
      <c r="X11" s="3"/>
      <c r="Y11" s="3"/>
      <c r="Z11" s="2"/>
      <c r="AA11" s="2"/>
      <c r="AB11" s="2"/>
      <c r="AC11" s="2"/>
      <c r="AD11" s="2"/>
      <c r="AE11" s="2"/>
      <c r="AG11" s="2" t="s">
        <v>122</v>
      </c>
      <c r="AH11" s="3"/>
      <c r="AI11" s="3"/>
      <c r="AJ11" s="26">
        <v>1500</v>
      </c>
      <c r="AK11" s="26" t="s">
        <v>21</v>
      </c>
      <c r="AL11" s="26">
        <v>45000</v>
      </c>
      <c r="AM11" s="3"/>
      <c r="AN11" s="3"/>
      <c r="AO11" s="3"/>
      <c r="AP11" s="3"/>
      <c r="AQ11" s="3"/>
      <c r="AR11" s="3"/>
      <c r="AS11" s="3"/>
      <c r="AT11" s="3"/>
      <c r="AU11" s="3"/>
      <c r="AV11" s="3"/>
      <c r="AW11" s="3"/>
      <c r="AX11" s="3"/>
      <c r="AY11" s="3"/>
      <c r="AZ11" s="3"/>
    </row>
    <row r="12" spans="1:53" ht="45" x14ac:dyDescent="0.25">
      <c r="A12" s="3"/>
      <c r="B12" s="9" t="s">
        <v>24</v>
      </c>
      <c r="C12" s="3"/>
      <c r="D12" s="9" t="s">
        <v>101</v>
      </c>
      <c r="E12" s="9" t="s">
        <v>107</v>
      </c>
      <c r="F12" s="2">
        <v>12</v>
      </c>
      <c r="G12" s="2">
        <v>2019</v>
      </c>
      <c r="H12" s="3"/>
      <c r="I12" s="9" t="s">
        <v>94</v>
      </c>
      <c r="J12" s="1"/>
      <c r="K12" s="1"/>
      <c r="L12" s="26"/>
      <c r="M12" s="26"/>
      <c r="N12" s="9" t="s">
        <v>236</v>
      </c>
      <c r="O12" s="9">
        <v>3</v>
      </c>
      <c r="P12" s="9">
        <v>3000</v>
      </c>
      <c r="Q12" s="2" t="s">
        <v>111</v>
      </c>
      <c r="R12" s="2" t="s">
        <v>111</v>
      </c>
      <c r="S12" s="2">
        <v>3000</v>
      </c>
      <c r="T12" s="3"/>
      <c r="U12" s="3"/>
      <c r="V12" s="9">
        <v>81000</v>
      </c>
      <c r="W12" s="2"/>
      <c r="X12" s="3"/>
      <c r="Y12" s="3"/>
      <c r="Z12" s="2"/>
      <c r="AA12" s="2"/>
      <c r="AB12" s="2"/>
      <c r="AC12" s="2"/>
      <c r="AD12" s="2"/>
      <c r="AE12" s="2"/>
      <c r="AG12" s="2" t="s">
        <v>122</v>
      </c>
      <c r="AH12" s="3"/>
      <c r="AI12" s="3"/>
      <c r="AJ12" s="26">
        <v>3000</v>
      </c>
      <c r="AK12" s="26" t="s">
        <v>21</v>
      </c>
      <c r="AL12" s="26">
        <v>81000</v>
      </c>
      <c r="AM12" s="3"/>
      <c r="AN12" s="3"/>
      <c r="AO12" s="3"/>
      <c r="AP12" s="3"/>
      <c r="AQ12" s="3"/>
      <c r="AR12" s="3"/>
      <c r="AS12" s="3"/>
      <c r="AT12" s="3"/>
      <c r="AU12" s="3"/>
      <c r="AV12" s="3"/>
      <c r="AW12" s="3"/>
      <c r="AX12" s="3"/>
      <c r="AY12" s="3"/>
      <c r="AZ12" s="3"/>
    </row>
    <row r="14" spans="1:53" x14ac:dyDescent="0.25">
      <c r="A14" t="s">
        <v>241</v>
      </c>
    </row>
    <row r="15" spans="1:53" x14ac:dyDescent="0.25">
      <c r="A15" s="12" t="s">
        <v>242</v>
      </c>
    </row>
    <row r="16" spans="1:53" ht="45" x14ac:dyDescent="0.25">
      <c r="A16" s="3"/>
      <c r="B16" s="9" t="s">
        <v>24</v>
      </c>
      <c r="C16" s="3"/>
      <c r="D16" s="9" t="s">
        <v>101</v>
      </c>
      <c r="E16" s="9" t="s">
        <v>243</v>
      </c>
      <c r="F16" s="2"/>
      <c r="G16" s="2"/>
      <c r="H16" s="3"/>
      <c r="I16" s="9" t="s">
        <v>244</v>
      </c>
      <c r="J16" s="1"/>
      <c r="K16" s="1"/>
      <c r="L16" s="26"/>
      <c r="M16" s="26"/>
      <c r="N16" s="9" t="s">
        <v>235</v>
      </c>
      <c r="O16" s="9">
        <v>23</v>
      </c>
      <c r="P16" s="9">
        <v>1500</v>
      </c>
      <c r="Q16" s="2"/>
      <c r="R16" s="2"/>
      <c r="S16" s="2"/>
      <c r="T16" s="3"/>
      <c r="U16" s="3"/>
      <c r="V16" s="9">
        <v>45000</v>
      </c>
      <c r="W16" s="2"/>
      <c r="X16" s="3"/>
      <c r="Y16" s="3"/>
      <c r="Z16" s="2"/>
      <c r="AA16" s="2"/>
      <c r="AB16" s="2"/>
      <c r="AC16" s="2"/>
      <c r="AD16" s="2"/>
      <c r="AE16" s="2"/>
      <c r="AF16" t="s">
        <v>246</v>
      </c>
      <c r="AG16" s="2" t="s">
        <v>245</v>
      </c>
      <c r="AH16" s="3"/>
      <c r="AI16" s="3"/>
      <c r="AJ16" s="26"/>
      <c r="AK16" s="26"/>
      <c r="AL16" s="26"/>
      <c r="AM16" s="3"/>
      <c r="AN16" s="3"/>
      <c r="AO16" s="3"/>
      <c r="AP16" s="3"/>
      <c r="AQ16" s="3"/>
      <c r="AR16" s="3"/>
      <c r="AS16" s="3"/>
      <c r="AT16" s="3"/>
      <c r="AU16" s="3"/>
      <c r="AV16" s="3"/>
      <c r="AW16" s="3"/>
      <c r="AX16" s="3"/>
      <c r="AY16" s="3"/>
      <c r="AZ16" s="3"/>
    </row>
    <row r="17" spans="1:52" ht="45" x14ac:dyDescent="0.25">
      <c r="A17" s="3"/>
      <c r="B17" s="9" t="s">
        <v>24</v>
      </c>
      <c r="C17" s="3"/>
      <c r="D17" s="9" t="s">
        <v>101</v>
      </c>
      <c r="E17" s="9" t="s">
        <v>243</v>
      </c>
      <c r="F17" s="2"/>
      <c r="G17" s="2"/>
      <c r="H17" s="3"/>
      <c r="I17" s="9" t="s">
        <v>244</v>
      </c>
      <c r="J17" s="1"/>
      <c r="K17" s="1"/>
      <c r="L17" s="26"/>
      <c r="M17" s="26"/>
      <c r="N17" s="9" t="s">
        <v>236</v>
      </c>
      <c r="O17" s="9">
        <v>24</v>
      </c>
      <c r="P17" s="9">
        <v>3000</v>
      </c>
      <c r="Q17" s="2"/>
      <c r="R17" s="2"/>
      <c r="S17" s="2"/>
      <c r="T17" s="3"/>
      <c r="U17" s="3"/>
      <c r="V17" s="9">
        <v>81000</v>
      </c>
      <c r="W17" s="2"/>
      <c r="X17" s="3"/>
      <c r="Y17" s="3"/>
      <c r="Z17" s="2"/>
      <c r="AA17" s="2"/>
      <c r="AB17" s="2"/>
      <c r="AC17" s="2"/>
      <c r="AD17" s="2"/>
      <c r="AE17" s="2"/>
      <c r="AF17" t="s">
        <v>247</v>
      </c>
      <c r="AG17" s="2" t="s">
        <v>245</v>
      </c>
      <c r="AH17" s="3"/>
      <c r="AI17" s="3"/>
      <c r="AJ17" s="26"/>
      <c r="AK17" s="26"/>
      <c r="AL17" s="26"/>
      <c r="AM17" s="3"/>
      <c r="AN17" s="3"/>
      <c r="AO17" s="3"/>
      <c r="AP17" s="3"/>
      <c r="AQ17" s="3"/>
      <c r="AR17" s="3"/>
      <c r="AS17" s="3"/>
      <c r="AT17" s="3"/>
      <c r="AU17" s="3"/>
      <c r="AV17" s="3"/>
      <c r="AW17" s="3"/>
      <c r="AX17" s="3"/>
      <c r="AY17" s="3"/>
      <c r="AZ17" s="3"/>
    </row>
    <row r="18" spans="1:52" ht="45" x14ac:dyDescent="0.25">
      <c r="A18" s="3"/>
      <c r="B18" s="9" t="s">
        <v>24</v>
      </c>
      <c r="C18" s="3"/>
      <c r="D18" s="9" t="s">
        <v>101</v>
      </c>
      <c r="E18" s="9" t="s">
        <v>243</v>
      </c>
      <c r="F18" s="2"/>
      <c r="G18" s="2"/>
      <c r="H18" s="3"/>
      <c r="I18" s="9" t="s">
        <v>248</v>
      </c>
      <c r="J18" s="1"/>
      <c r="K18" s="1"/>
      <c r="L18" s="26"/>
      <c r="M18" s="26"/>
      <c r="N18" s="9" t="s">
        <v>235</v>
      </c>
      <c r="O18" s="9">
        <v>23</v>
      </c>
      <c r="P18" s="9">
        <v>2000</v>
      </c>
      <c r="Q18" s="2"/>
      <c r="R18" s="2"/>
      <c r="S18" s="2"/>
      <c r="T18" s="3"/>
      <c r="U18" s="3"/>
      <c r="V18" s="9">
        <v>36000</v>
      </c>
      <c r="W18" s="2"/>
      <c r="X18" s="3"/>
      <c r="Y18" s="3"/>
      <c r="Z18" s="2"/>
      <c r="AA18" s="2"/>
      <c r="AB18" s="2"/>
      <c r="AC18" s="2"/>
      <c r="AD18" s="2"/>
      <c r="AE18" s="2"/>
      <c r="AF18" t="s">
        <v>246</v>
      </c>
      <c r="AG18" s="2" t="s">
        <v>245</v>
      </c>
      <c r="AH18" s="3"/>
      <c r="AI18" s="3"/>
      <c r="AJ18" s="26"/>
      <c r="AK18" s="26"/>
      <c r="AL18" s="26"/>
      <c r="AM18" s="3"/>
      <c r="AN18" s="3"/>
      <c r="AO18" s="3"/>
      <c r="AP18" s="3"/>
      <c r="AQ18" s="3"/>
      <c r="AR18" s="3"/>
      <c r="AS18" s="3"/>
      <c r="AT18" s="3"/>
      <c r="AU18" s="3"/>
      <c r="AV18" s="3"/>
      <c r="AW18" s="3"/>
      <c r="AX18" s="3"/>
      <c r="AY18" s="3"/>
      <c r="AZ18" s="3"/>
    </row>
    <row r="19" spans="1:52" ht="45" x14ac:dyDescent="0.25">
      <c r="A19" s="3"/>
      <c r="B19" s="9" t="s">
        <v>24</v>
      </c>
      <c r="C19" s="3"/>
      <c r="D19" s="9" t="s">
        <v>101</v>
      </c>
      <c r="E19" s="9" t="s">
        <v>243</v>
      </c>
      <c r="F19" s="2"/>
      <c r="G19" s="2"/>
      <c r="H19" s="3"/>
      <c r="I19" s="9" t="s">
        <v>248</v>
      </c>
      <c r="J19" s="1"/>
      <c r="K19" s="1"/>
      <c r="L19" s="26"/>
      <c r="M19" s="26"/>
      <c r="N19" s="9" t="s">
        <v>236</v>
      </c>
      <c r="O19" s="9">
        <v>24</v>
      </c>
      <c r="P19" s="9">
        <v>4000</v>
      </c>
      <c r="Q19" s="2"/>
      <c r="R19" s="2"/>
      <c r="S19" s="2"/>
      <c r="T19" s="3"/>
      <c r="U19" s="3"/>
      <c r="V19" s="9">
        <v>72000</v>
      </c>
      <c r="W19" s="2"/>
      <c r="X19" s="3"/>
      <c r="Y19" s="3"/>
      <c r="Z19" s="2"/>
      <c r="AA19" s="2"/>
      <c r="AB19" s="2"/>
      <c r="AC19" s="2"/>
      <c r="AD19" s="2"/>
      <c r="AE19" s="2"/>
      <c r="AF19" t="s">
        <v>247</v>
      </c>
      <c r="AG19" s="2" t="s">
        <v>245</v>
      </c>
      <c r="AH19" s="3"/>
      <c r="AI19" s="3"/>
      <c r="AJ19" s="26"/>
      <c r="AK19" s="26"/>
      <c r="AL19" s="26"/>
      <c r="AM19" s="3"/>
      <c r="AN19" s="3"/>
      <c r="AO19" s="3"/>
      <c r="AP19" s="3"/>
      <c r="AQ19" s="3"/>
      <c r="AR19" s="3"/>
      <c r="AS19" s="3"/>
      <c r="AT19" s="3"/>
      <c r="AU19" s="3"/>
      <c r="AV19" s="3"/>
      <c r="AW19" s="3"/>
      <c r="AX19" s="3"/>
      <c r="AY19" s="3"/>
      <c r="AZ19" s="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2"/>
  <sheetViews>
    <sheetView workbookViewId="0">
      <selection activeCell="D35" sqref="D35"/>
    </sheetView>
  </sheetViews>
  <sheetFormatPr defaultRowHeight="15" x14ac:dyDescent="0.25"/>
  <cols>
    <col min="1" max="1" width="15.85546875" customWidth="1"/>
    <col min="2" max="2" width="25" customWidth="1"/>
  </cols>
  <sheetData>
    <row r="1" spans="1:2" x14ac:dyDescent="0.25">
      <c r="A1" s="14" t="s">
        <v>117</v>
      </c>
      <c r="B1" s="13" t="s">
        <v>39</v>
      </c>
    </row>
    <row r="2" spans="1:2" x14ac:dyDescent="0.25">
      <c r="A2" s="14" t="s">
        <v>117</v>
      </c>
      <c r="B2" s="13" t="s">
        <v>118</v>
      </c>
    </row>
    <row r="3" spans="1:2" x14ac:dyDescent="0.25">
      <c r="A3" s="14" t="s">
        <v>117</v>
      </c>
      <c r="B3" s="15" t="s">
        <v>40</v>
      </c>
    </row>
    <row r="4" spans="1:2" x14ac:dyDescent="0.25">
      <c r="A4" s="14" t="s">
        <v>117</v>
      </c>
      <c r="B4" s="16" t="s">
        <v>119</v>
      </c>
    </row>
    <row r="5" spans="1:2" x14ac:dyDescent="0.25">
      <c r="A5" s="14" t="s">
        <v>117</v>
      </c>
      <c r="B5" s="16" t="s">
        <v>48</v>
      </c>
    </row>
    <row r="6" spans="1:2" x14ac:dyDescent="0.25">
      <c r="A6" s="14" t="s">
        <v>117</v>
      </c>
      <c r="B6" s="16" t="s">
        <v>49</v>
      </c>
    </row>
    <row r="7" spans="1:2" x14ac:dyDescent="0.25">
      <c r="A7" s="14" t="s">
        <v>117</v>
      </c>
      <c r="B7" s="13" t="s">
        <v>120</v>
      </c>
    </row>
    <row r="8" spans="1:2" x14ac:dyDescent="0.25">
      <c r="A8" s="14" t="s">
        <v>117</v>
      </c>
      <c r="B8" s="13" t="s">
        <v>66</v>
      </c>
    </row>
    <row r="9" spans="1:2" x14ac:dyDescent="0.25">
      <c r="A9" s="14" t="s">
        <v>117</v>
      </c>
      <c r="B9" s="13" t="s">
        <v>67</v>
      </c>
    </row>
    <row r="10" spans="1:2" x14ac:dyDescent="0.25">
      <c r="A10" s="14" t="s">
        <v>117</v>
      </c>
      <c r="B10" s="16" t="s">
        <v>121</v>
      </c>
    </row>
    <row r="11" spans="1:2" x14ac:dyDescent="0.25">
      <c r="A11" s="14" t="s">
        <v>117</v>
      </c>
      <c r="B11" s="13" t="s">
        <v>68</v>
      </c>
    </row>
    <row r="12" spans="1:2" x14ac:dyDescent="0.25">
      <c r="A12" s="14" t="s">
        <v>117</v>
      </c>
      <c r="B12" s="13" t="s">
        <v>52</v>
      </c>
    </row>
    <row r="13" spans="1:2" x14ac:dyDescent="0.25">
      <c r="A13" s="14" t="s">
        <v>117</v>
      </c>
      <c r="B13" s="13" t="s">
        <v>53</v>
      </c>
    </row>
    <row r="14" spans="1:2" x14ac:dyDescent="0.25">
      <c r="A14" s="14" t="s">
        <v>117</v>
      </c>
      <c r="B14" s="13" t="s">
        <v>55</v>
      </c>
    </row>
    <row r="15" spans="1:2" x14ac:dyDescent="0.25">
      <c r="A15" s="14" t="s">
        <v>117</v>
      </c>
      <c r="B15" s="16" t="s">
        <v>123</v>
      </c>
    </row>
    <row r="16" spans="1:2" x14ac:dyDescent="0.25">
      <c r="A16" s="14" t="s">
        <v>117</v>
      </c>
      <c r="B16" s="13" t="s">
        <v>124</v>
      </c>
    </row>
    <row r="17" spans="1:2" x14ac:dyDescent="0.25">
      <c r="A17" s="14" t="s">
        <v>117</v>
      </c>
      <c r="B17" s="13" t="s">
        <v>125</v>
      </c>
    </row>
    <row r="18" spans="1:2" x14ac:dyDescent="0.25">
      <c r="A18" s="14" t="s">
        <v>117</v>
      </c>
      <c r="B18" s="13" t="s">
        <v>41</v>
      </c>
    </row>
    <row r="19" spans="1:2" x14ac:dyDescent="0.25">
      <c r="A19" s="14" t="s">
        <v>117</v>
      </c>
      <c r="B19" s="13" t="s">
        <v>36</v>
      </c>
    </row>
    <row r="20" spans="1:2" x14ac:dyDescent="0.25">
      <c r="A20" s="14" t="s">
        <v>117</v>
      </c>
      <c r="B20" s="16" t="s">
        <v>126</v>
      </c>
    </row>
    <row r="21" spans="1:2" x14ac:dyDescent="0.25">
      <c r="A21" s="14" t="s">
        <v>117</v>
      </c>
      <c r="B21" s="17" t="s">
        <v>127</v>
      </c>
    </row>
    <row r="22" spans="1:2" x14ac:dyDescent="0.25">
      <c r="A22" s="14" t="s">
        <v>117</v>
      </c>
      <c r="B22" s="17" t="s">
        <v>128</v>
      </c>
    </row>
    <row r="23" spans="1:2" x14ac:dyDescent="0.25">
      <c r="A23" s="14" t="s">
        <v>117</v>
      </c>
      <c r="B23" s="18" t="s">
        <v>60</v>
      </c>
    </row>
    <row r="24" spans="1:2" x14ac:dyDescent="0.25">
      <c r="A24" s="14" t="s">
        <v>117</v>
      </c>
      <c r="B24" s="18" t="s">
        <v>129</v>
      </c>
    </row>
    <row r="25" spans="1:2" x14ac:dyDescent="0.25">
      <c r="A25" s="14" t="s">
        <v>117</v>
      </c>
      <c r="B25" s="18" t="s">
        <v>130</v>
      </c>
    </row>
    <row r="26" spans="1:2" x14ac:dyDescent="0.25">
      <c r="A26" s="14" t="s">
        <v>117</v>
      </c>
      <c r="B26" s="18" t="s">
        <v>131</v>
      </c>
    </row>
    <row r="27" spans="1:2" x14ac:dyDescent="0.25">
      <c r="A27" s="14" t="s">
        <v>117</v>
      </c>
      <c r="B27" s="18" t="s">
        <v>132</v>
      </c>
    </row>
    <row r="28" spans="1:2" x14ac:dyDescent="0.25">
      <c r="A28" s="14" t="s">
        <v>117</v>
      </c>
      <c r="B28" s="18" t="s">
        <v>133</v>
      </c>
    </row>
    <row r="29" spans="1:2" x14ac:dyDescent="0.25">
      <c r="A29" s="14" t="s">
        <v>117</v>
      </c>
      <c r="B29" s="18" t="s">
        <v>65</v>
      </c>
    </row>
    <row r="30" spans="1:2" x14ac:dyDescent="0.25">
      <c r="A30" s="14" t="s">
        <v>117</v>
      </c>
      <c r="B30" s="18" t="s">
        <v>134</v>
      </c>
    </row>
    <row r="31" spans="1:2" x14ac:dyDescent="0.25">
      <c r="A31" s="14" t="s">
        <v>117</v>
      </c>
      <c r="B31" s="18" t="s">
        <v>135</v>
      </c>
    </row>
    <row r="32" spans="1:2" x14ac:dyDescent="0.25">
      <c r="A32" s="14" t="s">
        <v>117</v>
      </c>
      <c r="B32" s="13" t="s">
        <v>136</v>
      </c>
    </row>
    <row r="33" spans="1:2" x14ac:dyDescent="0.25">
      <c r="A33" s="14" t="s">
        <v>117</v>
      </c>
      <c r="B33" s="13" t="s">
        <v>137</v>
      </c>
    </row>
    <row r="34" spans="1:2" x14ac:dyDescent="0.25">
      <c r="A34" s="14" t="s">
        <v>117</v>
      </c>
      <c r="B34" s="13" t="s">
        <v>138</v>
      </c>
    </row>
    <row r="35" spans="1:2" x14ac:dyDescent="0.25">
      <c r="A35" s="14" t="s">
        <v>117</v>
      </c>
      <c r="B35" s="13" t="s">
        <v>139</v>
      </c>
    </row>
    <row r="36" spans="1:2" x14ac:dyDescent="0.25">
      <c r="A36" s="14" t="s">
        <v>117</v>
      </c>
      <c r="B36" s="13" t="s">
        <v>140</v>
      </c>
    </row>
    <row r="37" spans="1:2" x14ac:dyDescent="0.25">
      <c r="A37" s="14" t="s">
        <v>117</v>
      </c>
      <c r="B37" s="13" t="s">
        <v>141</v>
      </c>
    </row>
    <row r="38" spans="1:2" x14ac:dyDescent="0.25">
      <c r="A38" s="14" t="s">
        <v>117</v>
      </c>
      <c r="B38" s="13" t="s">
        <v>142</v>
      </c>
    </row>
    <row r="39" spans="1:2" x14ac:dyDescent="0.25">
      <c r="A39" s="14" t="s">
        <v>117</v>
      </c>
      <c r="B39" s="13" t="s">
        <v>143</v>
      </c>
    </row>
    <row r="40" spans="1:2" x14ac:dyDescent="0.25">
      <c r="A40" s="14" t="s">
        <v>117</v>
      </c>
      <c r="B40" s="13" t="s">
        <v>144</v>
      </c>
    </row>
    <row r="41" spans="1:2" x14ac:dyDescent="0.25">
      <c r="A41" s="14" t="s">
        <v>117</v>
      </c>
      <c r="B41" s="13" t="s">
        <v>145</v>
      </c>
    </row>
    <row r="42" spans="1:2" x14ac:dyDescent="0.25">
      <c r="A42" s="14" t="s">
        <v>117</v>
      </c>
      <c r="B42" s="13" t="s">
        <v>146</v>
      </c>
    </row>
    <row r="43" spans="1:2" x14ac:dyDescent="0.25">
      <c r="A43" s="14" t="s">
        <v>117</v>
      </c>
      <c r="B43" s="13" t="s">
        <v>147</v>
      </c>
    </row>
    <row r="44" spans="1:2" x14ac:dyDescent="0.25">
      <c r="A44" s="14" t="s">
        <v>117</v>
      </c>
      <c r="B44" s="13" t="s">
        <v>72</v>
      </c>
    </row>
    <row r="45" spans="1:2" x14ac:dyDescent="0.25">
      <c r="A45" s="14" t="s">
        <v>117</v>
      </c>
      <c r="B45" s="13" t="s">
        <v>73</v>
      </c>
    </row>
    <row r="46" spans="1:2" x14ac:dyDescent="0.25">
      <c r="A46" s="14" t="s">
        <v>117</v>
      </c>
      <c r="B46" s="13" t="s">
        <v>148</v>
      </c>
    </row>
    <row r="47" spans="1:2" x14ac:dyDescent="0.25">
      <c r="A47" s="14" t="s">
        <v>117</v>
      </c>
      <c r="B47" s="13" t="s">
        <v>75</v>
      </c>
    </row>
    <row r="48" spans="1:2" x14ac:dyDescent="0.25">
      <c r="A48" s="14" t="s">
        <v>117</v>
      </c>
      <c r="B48" s="13" t="s">
        <v>76</v>
      </c>
    </row>
    <row r="49" spans="1:2" x14ac:dyDescent="0.25">
      <c r="A49" s="14" t="s">
        <v>117</v>
      </c>
      <c r="B49" s="13" t="s">
        <v>149</v>
      </c>
    </row>
    <row r="50" spans="1:2" x14ac:dyDescent="0.25">
      <c r="A50" s="14" t="s">
        <v>117</v>
      </c>
      <c r="B50" s="13" t="s">
        <v>150</v>
      </c>
    </row>
    <row r="51" spans="1:2" ht="30" x14ac:dyDescent="0.25">
      <c r="A51" s="14" t="s">
        <v>117</v>
      </c>
      <c r="B51" s="13" t="s">
        <v>50</v>
      </c>
    </row>
    <row r="52" spans="1:2" ht="30" x14ac:dyDescent="0.25">
      <c r="A52" s="14" t="s">
        <v>117</v>
      </c>
      <c r="B52" s="13"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0"/>
  <sheetViews>
    <sheetView topLeftCell="A59" workbookViewId="0">
      <selection activeCell="B54" sqref="B54:B55"/>
    </sheetView>
  </sheetViews>
  <sheetFormatPr defaultRowHeight="15" x14ac:dyDescent="0.25"/>
  <cols>
    <col min="1" max="1" width="14.85546875" customWidth="1"/>
    <col min="2" max="2" width="32.42578125" customWidth="1"/>
    <col min="3" max="3" width="36.5703125" customWidth="1"/>
    <col min="4" max="4" width="20.7109375" customWidth="1"/>
    <col min="5" max="5" width="17.7109375" customWidth="1"/>
  </cols>
  <sheetData>
    <row r="1" spans="1:5" x14ac:dyDescent="0.25">
      <c r="A1" s="12" t="s">
        <v>151</v>
      </c>
      <c r="B1" s="12" t="s">
        <v>152</v>
      </c>
      <c r="C1" s="12" t="s">
        <v>153</v>
      </c>
    </row>
    <row r="2" spans="1:5" x14ac:dyDescent="0.25">
      <c r="A2" s="13" t="s">
        <v>154</v>
      </c>
      <c r="B2" s="17" t="s">
        <v>155</v>
      </c>
      <c r="C2" s="19" t="s">
        <v>156</v>
      </c>
      <c r="E2" s="11" t="s">
        <v>39</v>
      </c>
    </row>
    <row r="3" spans="1:5" x14ac:dyDescent="0.25">
      <c r="A3" s="16" t="s">
        <v>119</v>
      </c>
      <c r="B3" s="13" t="s">
        <v>119</v>
      </c>
      <c r="C3" s="16" t="s">
        <v>119</v>
      </c>
      <c r="E3" s="11" t="s">
        <v>118</v>
      </c>
    </row>
    <row r="4" spans="1:5" ht="30" x14ac:dyDescent="0.25">
      <c r="A4" s="13" t="s">
        <v>157</v>
      </c>
      <c r="B4" s="13" t="s">
        <v>158</v>
      </c>
      <c r="C4" s="13" t="s">
        <v>158</v>
      </c>
      <c r="E4" s="11" t="s">
        <v>40</v>
      </c>
    </row>
    <row r="5" spans="1:5" x14ac:dyDescent="0.25">
      <c r="A5" s="13"/>
      <c r="B5" s="13" t="s">
        <v>38</v>
      </c>
      <c r="C5" s="13" t="s">
        <v>159</v>
      </c>
      <c r="E5" s="11" t="s">
        <v>119</v>
      </c>
    </row>
    <row r="6" spans="1:5" x14ac:dyDescent="0.25">
      <c r="A6" s="13"/>
      <c r="B6" s="13" t="s">
        <v>39</v>
      </c>
      <c r="C6" s="13" t="s">
        <v>39</v>
      </c>
      <c r="E6" s="11" t="s">
        <v>48</v>
      </c>
    </row>
    <row r="7" spans="1:5" x14ac:dyDescent="0.25">
      <c r="A7" s="13"/>
      <c r="B7" s="13" t="s">
        <v>40</v>
      </c>
      <c r="C7" s="17" t="s">
        <v>40</v>
      </c>
      <c r="E7" s="11" t="s">
        <v>49</v>
      </c>
    </row>
    <row r="8" spans="1:5" x14ac:dyDescent="0.25">
      <c r="A8" s="16" t="s">
        <v>41</v>
      </c>
      <c r="B8" s="13" t="s">
        <v>41</v>
      </c>
      <c r="C8" s="13" t="s">
        <v>41</v>
      </c>
      <c r="E8" s="11" t="s">
        <v>120</v>
      </c>
    </row>
    <row r="9" spans="1:5" ht="30" x14ac:dyDescent="0.25">
      <c r="A9" s="13" t="s">
        <v>42</v>
      </c>
      <c r="B9" s="13" t="s">
        <v>42</v>
      </c>
      <c r="C9" s="19" t="s">
        <v>160</v>
      </c>
      <c r="E9" s="11" t="s">
        <v>66</v>
      </c>
    </row>
    <row r="10" spans="1:5" x14ac:dyDescent="0.25">
      <c r="A10" s="13" t="s">
        <v>43</v>
      </c>
      <c r="B10" s="13" t="s">
        <v>43</v>
      </c>
      <c r="C10" s="16" t="s">
        <v>121</v>
      </c>
      <c r="E10" s="11" t="s">
        <v>67</v>
      </c>
    </row>
    <row r="11" spans="1:5" ht="30" x14ac:dyDescent="0.25">
      <c r="A11" s="16" t="s">
        <v>161</v>
      </c>
      <c r="B11" s="13" t="s">
        <v>44</v>
      </c>
      <c r="C11" t="s">
        <v>147</v>
      </c>
      <c r="E11" s="11" t="s">
        <v>121</v>
      </c>
    </row>
    <row r="12" spans="1:5" x14ac:dyDescent="0.25">
      <c r="A12" s="16" t="s">
        <v>123</v>
      </c>
      <c r="B12" s="13"/>
      <c r="E12" s="11" t="s">
        <v>68</v>
      </c>
    </row>
    <row r="13" spans="1:5" x14ac:dyDescent="0.25">
      <c r="A13" s="16" t="s">
        <v>162</v>
      </c>
      <c r="B13" s="13"/>
      <c r="E13" s="11" t="s">
        <v>52</v>
      </c>
    </row>
    <row r="14" spans="1:5" ht="30" x14ac:dyDescent="0.25">
      <c r="A14" s="16" t="s">
        <v>163</v>
      </c>
      <c r="B14" s="13"/>
      <c r="E14" s="11" t="s">
        <v>53</v>
      </c>
    </row>
    <row r="15" spans="1:5" x14ac:dyDescent="0.25">
      <c r="A15" s="16" t="s">
        <v>164</v>
      </c>
      <c r="C15" s="13"/>
      <c r="E15" s="11" t="s">
        <v>55</v>
      </c>
    </row>
    <row r="16" spans="1:5" x14ac:dyDescent="0.25">
      <c r="A16" s="16" t="s">
        <v>165</v>
      </c>
      <c r="E16" s="11" t="s">
        <v>123</v>
      </c>
    </row>
    <row r="17" spans="1:5" ht="30" x14ac:dyDescent="0.25">
      <c r="A17" s="16" t="s">
        <v>166</v>
      </c>
      <c r="E17" s="11" t="s">
        <v>124</v>
      </c>
    </row>
    <row r="18" spans="1:5" ht="30" x14ac:dyDescent="0.25">
      <c r="A18" s="16" t="s">
        <v>167</v>
      </c>
      <c r="E18" s="11" t="s">
        <v>125</v>
      </c>
    </row>
    <row r="19" spans="1:5" x14ac:dyDescent="0.25">
      <c r="A19" s="16" t="s">
        <v>168</v>
      </c>
      <c r="E19" s="11" t="s">
        <v>41</v>
      </c>
    </row>
    <row r="20" spans="1:5" x14ac:dyDescent="0.25">
      <c r="A20" s="16" t="s">
        <v>169</v>
      </c>
      <c r="E20" s="11" t="s">
        <v>36</v>
      </c>
    </row>
    <row r="21" spans="1:5" ht="30" x14ac:dyDescent="0.25">
      <c r="A21" s="16" t="s">
        <v>170</v>
      </c>
      <c r="E21" s="11" t="s">
        <v>126</v>
      </c>
    </row>
    <row r="22" spans="1:5" x14ac:dyDescent="0.25">
      <c r="A22" s="16" t="s">
        <v>45</v>
      </c>
      <c r="B22" s="13" t="s">
        <v>45</v>
      </c>
      <c r="C22" s="13" t="s">
        <v>45</v>
      </c>
      <c r="E22" s="11" t="s">
        <v>127</v>
      </c>
    </row>
    <row r="23" spans="1:5" ht="30" x14ac:dyDescent="0.25">
      <c r="A23" s="13" t="s">
        <v>46</v>
      </c>
      <c r="B23" s="13" t="s">
        <v>46</v>
      </c>
      <c r="C23" s="13" t="s">
        <v>46</v>
      </c>
      <c r="E23" s="11" t="s">
        <v>128</v>
      </c>
    </row>
    <row r="24" spans="1:5" x14ac:dyDescent="0.25">
      <c r="A24" s="16" t="s">
        <v>171</v>
      </c>
      <c r="E24" s="11" t="s">
        <v>60</v>
      </c>
    </row>
    <row r="25" spans="1:5" ht="30" x14ac:dyDescent="0.25">
      <c r="A25" s="16" t="s">
        <v>172</v>
      </c>
      <c r="E25" s="18" t="s">
        <v>129</v>
      </c>
    </row>
    <row r="26" spans="1:5" x14ac:dyDescent="0.25">
      <c r="A26" s="16" t="s">
        <v>173</v>
      </c>
      <c r="E26" s="18" t="s">
        <v>130</v>
      </c>
    </row>
    <row r="27" spans="1:5" x14ac:dyDescent="0.25">
      <c r="A27" s="16" t="s">
        <v>174</v>
      </c>
      <c r="E27" s="11" t="s">
        <v>131</v>
      </c>
    </row>
    <row r="28" spans="1:5" ht="30" x14ac:dyDescent="0.25">
      <c r="A28" s="16" t="s">
        <v>175</v>
      </c>
      <c r="E28" s="11" t="s">
        <v>132</v>
      </c>
    </row>
    <row r="29" spans="1:5" ht="30" x14ac:dyDescent="0.25">
      <c r="A29" s="16" t="s">
        <v>176</v>
      </c>
      <c r="E29" s="11" t="s">
        <v>133</v>
      </c>
    </row>
    <row r="30" spans="1:5" ht="30" x14ac:dyDescent="0.25">
      <c r="A30" s="13"/>
      <c r="E30" s="11" t="s">
        <v>65</v>
      </c>
    </row>
    <row r="31" spans="1:5" ht="30" x14ac:dyDescent="0.25">
      <c r="A31" s="16" t="s">
        <v>177</v>
      </c>
      <c r="E31" s="11" t="s">
        <v>134</v>
      </c>
    </row>
    <row r="32" spans="1:5" ht="30" x14ac:dyDescent="0.25">
      <c r="A32" s="16" t="s">
        <v>178</v>
      </c>
      <c r="E32" s="11" t="s">
        <v>135</v>
      </c>
    </row>
    <row r="33" spans="1:5" x14ac:dyDescent="0.25">
      <c r="A33" s="16" t="s">
        <v>179</v>
      </c>
      <c r="E33" s="11" t="s">
        <v>136</v>
      </c>
    </row>
    <row r="34" spans="1:5" x14ac:dyDescent="0.25">
      <c r="A34" s="16" t="s">
        <v>180</v>
      </c>
      <c r="E34" s="11" t="s">
        <v>137</v>
      </c>
    </row>
    <row r="35" spans="1:5" x14ac:dyDescent="0.25">
      <c r="A35" s="16" t="s">
        <v>181</v>
      </c>
      <c r="E35" s="11" t="s">
        <v>138</v>
      </c>
    </row>
    <row r="36" spans="1:5" ht="30" x14ac:dyDescent="0.25">
      <c r="A36" s="16" t="s">
        <v>182</v>
      </c>
      <c r="E36" s="11" t="s">
        <v>139</v>
      </c>
    </row>
    <row r="37" spans="1:5" ht="30" x14ac:dyDescent="0.25">
      <c r="A37" s="16" t="s">
        <v>183</v>
      </c>
      <c r="E37" s="11" t="s">
        <v>140</v>
      </c>
    </row>
    <row r="38" spans="1:5" ht="30" x14ac:dyDescent="0.25">
      <c r="A38" s="16" t="s">
        <v>184</v>
      </c>
      <c r="E38" s="11" t="s">
        <v>141</v>
      </c>
    </row>
    <row r="39" spans="1:5" ht="30" x14ac:dyDescent="0.25">
      <c r="A39" s="16" t="s">
        <v>185</v>
      </c>
      <c r="E39" s="11" t="s">
        <v>142</v>
      </c>
    </row>
    <row r="40" spans="1:5" ht="30" x14ac:dyDescent="0.25">
      <c r="A40" s="16" t="s">
        <v>186</v>
      </c>
      <c r="E40" s="11" t="s">
        <v>143</v>
      </c>
    </row>
    <row r="41" spans="1:5" ht="30" x14ac:dyDescent="0.25">
      <c r="A41" s="16" t="s">
        <v>187</v>
      </c>
      <c r="E41" s="11" t="s">
        <v>144</v>
      </c>
    </row>
    <row r="42" spans="1:5" x14ac:dyDescent="0.25">
      <c r="A42" s="16" t="s">
        <v>188</v>
      </c>
      <c r="E42" s="11" t="s">
        <v>145</v>
      </c>
    </row>
    <row r="43" spans="1:5" x14ac:dyDescent="0.25">
      <c r="A43" s="16" t="s">
        <v>189</v>
      </c>
      <c r="E43" s="11" t="s">
        <v>146</v>
      </c>
    </row>
    <row r="44" spans="1:5" x14ac:dyDescent="0.25">
      <c r="A44" s="16" t="s">
        <v>190</v>
      </c>
      <c r="E44" s="11" t="s">
        <v>147</v>
      </c>
    </row>
    <row r="45" spans="1:5" x14ac:dyDescent="0.25">
      <c r="A45" s="16" t="s">
        <v>191</v>
      </c>
      <c r="E45" s="11" t="s">
        <v>72</v>
      </c>
    </row>
    <row r="46" spans="1:5" ht="30" x14ac:dyDescent="0.25">
      <c r="A46" s="16" t="s">
        <v>192</v>
      </c>
      <c r="E46" s="11" t="s">
        <v>73</v>
      </c>
    </row>
    <row r="47" spans="1:5" x14ac:dyDescent="0.25">
      <c r="A47" s="16" t="s">
        <v>193</v>
      </c>
      <c r="E47" s="11" t="s">
        <v>148</v>
      </c>
    </row>
    <row r="48" spans="1:5" ht="30" x14ac:dyDescent="0.25">
      <c r="A48" s="16" t="s">
        <v>194</v>
      </c>
      <c r="E48" s="11" t="s">
        <v>75</v>
      </c>
    </row>
    <row r="49" spans="1:5" ht="30" x14ac:dyDescent="0.25">
      <c r="A49" s="16" t="s">
        <v>195</v>
      </c>
      <c r="E49" s="11" t="s">
        <v>76</v>
      </c>
    </row>
    <row r="50" spans="1:5" ht="30" x14ac:dyDescent="0.25">
      <c r="A50" s="16" t="s">
        <v>71</v>
      </c>
      <c r="E50" s="11" t="s">
        <v>149</v>
      </c>
    </row>
    <row r="51" spans="1:5" x14ac:dyDescent="0.25">
      <c r="A51" s="16" t="s">
        <v>196</v>
      </c>
      <c r="E51" s="11" t="s">
        <v>150</v>
      </c>
    </row>
    <row r="52" spans="1:5" ht="30" x14ac:dyDescent="0.25">
      <c r="A52" s="16" t="s">
        <v>197</v>
      </c>
      <c r="E52" s="11" t="s">
        <v>50</v>
      </c>
    </row>
    <row r="53" spans="1:5" ht="30" x14ac:dyDescent="0.25">
      <c r="A53" s="16"/>
      <c r="B53" s="13" t="s">
        <v>48</v>
      </c>
      <c r="C53" s="16" t="s">
        <v>48</v>
      </c>
      <c r="E53" s="11" t="s">
        <v>51</v>
      </c>
    </row>
    <row r="54" spans="1:5" x14ac:dyDescent="0.25">
      <c r="A54" s="16"/>
      <c r="B54" s="13" t="s">
        <v>50</v>
      </c>
      <c r="C54" s="19" t="s">
        <v>199</v>
      </c>
    </row>
    <row r="55" spans="1:5" x14ac:dyDescent="0.25">
      <c r="A55" s="16"/>
      <c r="B55" s="13" t="s">
        <v>51</v>
      </c>
      <c r="C55" s="19" t="s">
        <v>199</v>
      </c>
    </row>
    <row r="56" spans="1:5" x14ac:dyDescent="0.25">
      <c r="A56" s="16"/>
      <c r="B56" s="13" t="s">
        <v>49</v>
      </c>
      <c r="C56" s="13" t="s">
        <v>49</v>
      </c>
    </row>
    <row r="57" spans="1:5" x14ac:dyDescent="0.25">
      <c r="B57" s="13" t="s">
        <v>52</v>
      </c>
      <c r="C57" s="13" t="s">
        <v>52</v>
      </c>
    </row>
    <row r="58" spans="1:5" x14ac:dyDescent="0.25">
      <c r="B58" s="13" t="s">
        <v>53</v>
      </c>
      <c r="C58" s="13" t="s">
        <v>53</v>
      </c>
    </row>
    <row r="59" spans="1:5" x14ac:dyDescent="0.25">
      <c r="B59" s="13" t="s">
        <v>54</v>
      </c>
      <c r="C59" s="16" t="s">
        <v>123</v>
      </c>
    </row>
    <row r="60" spans="1:5" x14ac:dyDescent="0.25">
      <c r="B60" s="13" t="s">
        <v>55</v>
      </c>
      <c r="C60" s="13" t="s">
        <v>55</v>
      </c>
    </row>
    <row r="61" spans="1:5" x14ac:dyDescent="0.25">
      <c r="B61" s="13" t="s">
        <v>56</v>
      </c>
      <c r="C61" s="16" t="s">
        <v>126</v>
      </c>
    </row>
    <row r="62" spans="1:5" x14ac:dyDescent="0.25">
      <c r="B62" s="13" t="s">
        <v>57</v>
      </c>
      <c r="C62" s="17" t="s">
        <v>127</v>
      </c>
    </row>
    <row r="63" spans="1:5" x14ac:dyDescent="0.25">
      <c r="B63" s="17" t="s">
        <v>58</v>
      </c>
      <c r="C63" s="17" t="s">
        <v>128</v>
      </c>
    </row>
    <row r="64" spans="1:5" x14ac:dyDescent="0.25">
      <c r="B64" s="13" t="s">
        <v>59</v>
      </c>
      <c r="C64" s="19" t="s">
        <v>198</v>
      </c>
    </row>
    <row r="65" spans="1:4" x14ac:dyDescent="0.25">
      <c r="B65" s="13" t="s">
        <v>36</v>
      </c>
      <c r="C65" s="13" t="s">
        <v>36</v>
      </c>
    </row>
    <row r="66" spans="1:4" x14ac:dyDescent="0.25">
      <c r="B66" s="13" t="s">
        <v>60</v>
      </c>
      <c r="C66" s="18" t="s">
        <v>60</v>
      </c>
    </row>
    <row r="67" spans="1:4" x14ac:dyDescent="0.25">
      <c r="B67" s="13" t="s">
        <v>63</v>
      </c>
      <c r="C67" s="19" t="s">
        <v>199</v>
      </c>
    </row>
    <row r="68" spans="1:4" x14ac:dyDescent="0.25">
      <c r="B68" s="13" t="s">
        <v>200</v>
      </c>
      <c r="C68" s="19" t="s">
        <v>199</v>
      </c>
    </row>
    <row r="69" spans="1:4" x14ac:dyDescent="0.25">
      <c r="B69" s="13" t="s">
        <v>64</v>
      </c>
      <c r="C69" s="19" t="s">
        <v>199</v>
      </c>
    </row>
    <row r="70" spans="1:4" x14ac:dyDescent="0.25">
      <c r="B70" s="13" t="s">
        <v>65</v>
      </c>
      <c r="C70" s="19" t="s">
        <v>199</v>
      </c>
    </row>
    <row r="71" spans="1:4" x14ac:dyDescent="0.25">
      <c r="B71" s="13" t="s">
        <v>66</v>
      </c>
      <c r="C71" s="13" t="s">
        <v>66</v>
      </c>
    </row>
    <row r="72" spans="1:4" x14ac:dyDescent="0.25">
      <c r="B72" s="16" t="s">
        <v>67</v>
      </c>
      <c r="C72" s="13" t="s">
        <v>67</v>
      </c>
    </row>
    <row r="73" spans="1:4" x14ac:dyDescent="0.25">
      <c r="B73" s="16" t="s">
        <v>68</v>
      </c>
      <c r="C73" s="13" t="s">
        <v>68</v>
      </c>
    </row>
    <row r="74" spans="1:4" x14ac:dyDescent="0.25">
      <c r="B74" s="13" t="s">
        <v>120</v>
      </c>
      <c r="C74" s="13" t="s">
        <v>120</v>
      </c>
    </row>
    <row r="75" spans="1:4" x14ac:dyDescent="0.25">
      <c r="B75" s="13" t="s">
        <v>47</v>
      </c>
      <c r="C75" s="13" t="s">
        <v>201</v>
      </c>
    </row>
    <row r="76" spans="1:4" x14ac:dyDescent="0.25">
      <c r="A76" s="18" t="s">
        <v>134</v>
      </c>
      <c r="B76" s="18" t="s">
        <v>134</v>
      </c>
      <c r="C76" s="18" t="s">
        <v>134</v>
      </c>
    </row>
    <row r="77" spans="1:4" ht="30" x14ac:dyDescent="0.25">
      <c r="A77" s="18" t="s">
        <v>135</v>
      </c>
      <c r="B77" s="18" t="s">
        <v>135</v>
      </c>
      <c r="C77" s="18" t="s">
        <v>135</v>
      </c>
    </row>
    <row r="78" spans="1:4" x14ac:dyDescent="0.25">
      <c r="A78" s="31" t="s">
        <v>0</v>
      </c>
      <c r="B78" s="31" t="s">
        <v>0</v>
      </c>
      <c r="C78" s="13" t="s">
        <v>202</v>
      </c>
      <c r="D78" s="32" t="s">
        <v>203</v>
      </c>
    </row>
    <row r="79" spans="1:4" x14ac:dyDescent="0.25">
      <c r="A79" s="31"/>
      <c r="B79" s="31"/>
      <c r="C79" s="13" t="s">
        <v>204</v>
      </c>
      <c r="D79" s="33"/>
    </row>
    <row r="80" spans="1:4" x14ac:dyDescent="0.25">
      <c r="A80" s="31"/>
      <c r="B80" s="31"/>
      <c r="C80" s="13" t="s">
        <v>73</v>
      </c>
      <c r="D80" s="33"/>
    </row>
    <row r="81" spans="1:4" x14ac:dyDescent="0.25">
      <c r="A81" s="31"/>
      <c r="B81" s="31"/>
      <c r="C81" s="13" t="s">
        <v>75</v>
      </c>
      <c r="D81" s="33"/>
    </row>
    <row r="82" spans="1:4" x14ac:dyDescent="0.25">
      <c r="A82" s="31"/>
      <c r="B82" s="31"/>
      <c r="C82" s="13" t="s">
        <v>76</v>
      </c>
      <c r="D82" s="33"/>
    </row>
    <row r="83" spans="1:4" x14ac:dyDescent="0.25">
      <c r="C83" s="18" t="s">
        <v>129</v>
      </c>
      <c r="D83" t="s">
        <v>205</v>
      </c>
    </row>
    <row r="84" spans="1:4" x14ac:dyDescent="0.25">
      <c r="C84" s="18" t="s">
        <v>130</v>
      </c>
      <c r="D84" t="s">
        <v>205</v>
      </c>
    </row>
    <row r="85" spans="1:4" x14ac:dyDescent="0.25">
      <c r="A85" t="s">
        <v>206</v>
      </c>
      <c r="B85" t="s">
        <v>207</v>
      </c>
      <c r="C85" s="13" t="s">
        <v>136</v>
      </c>
      <c r="D85" s="13" t="s">
        <v>142</v>
      </c>
    </row>
    <row r="86" spans="1:4" x14ac:dyDescent="0.25">
      <c r="C86" s="13" t="s">
        <v>137</v>
      </c>
      <c r="D86" s="13" t="s">
        <v>143</v>
      </c>
    </row>
    <row r="87" spans="1:4" x14ac:dyDescent="0.25">
      <c r="C87" s="13" t="s">
        <v>138</v>
      </c>
      <c r="D87" s="13" t="s">
        <v>144</v>
      </c>
    </row>
    <row r="88" spans="1:4" x14ac:dyDescent="0.25">
      <c r="C88" s="13" t="s">
        <v>139</v>
      </c>
      <c r="D88" s="13" t="s">
        <v>145</v>
      </c>
    </row>
    <row r="89" spans="1:4" x14ac:dyDescent="0.25">
      <c r="C89" s="13" t="s">
        <v>140</v>
      </c>
      <c r="D89" s="13" t="s">
        <v>146</v>
      </c>
    </row>
    <row r="90" spans="1:4" x14ac:dyDescent="0.25">
      <c r="C90" s="13" t="s">
        <v>208</v>
      </c>
      <c r="D90" s="13" t="s">
        <v>209</v>
      </c>
    </row>
  </sheetData>
  <mergeCells count="3">
    <mergeCell ref="A78:A82"/>
    <mergeCell ref="B78:B82"/>
    <mergeCell ref="D78:D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2"/>
  <sheetViews>
    <sheetView topLeftCell="E1" workbookViewId="0">
      <selection activeCell="AL15" sqref="AL15"/>
    </sheetView>
  </sheetViews>
  <sheetFormatPr defaultRowHeight="15" x14ac:dyDescent="0.25"/>
  <sheetData>
    <row r="1" spans="1:52" ht="45" x14ac:dyDescent="0.25">
      <c r="A1" s="10" t="s">
        <v>90</v>
      </c>
    </row>
    <row r="2" spans="1:52" ht="75" x14ac:dyDescent="0.25">
      <c r="A2" s="3"/>
      <c r="B2" s="22" t="s">
        <v>1</v>
      </c>
      <c r="C2" s="3"/>
      <c r="D2" s="21" t="s">
        <v>101</v>
      </c>
      <c r="E2" s="22" t="s">
        <v>238</v>
      </c>
      <c r="F2" s="2"/>
      <c r="G2" s="2"/>
      <c r="H2" s="3"/>
      <c r="I2" s="23" t="s">
        <v>92</v>
      </c>
      <c r="J2" s="24" t="s">
        <v>95</v>
      </c>
      <c r="K2" s="3"/>
      <c r="L2" s="26" t="s">
        <v>227</v>
      </c>
      <c r="M2" s="26" t="s">
        <v>228</v>
      </c>
      <c r="N2" s="22" t="s">
        <v>97</v>
      </c>
      <c r="O2" s="22">
        <v>11202</v>
      </c>
      <c r="P2" s="22">
        <v>120</v>
      </c>
      <c r="Q2" s="22" t="s">
        <v>98</v>
      </c>
      <c r="R2" s="2"/>
      <c r="S2" s="2"/>
      <c r="T2" s="3"/>
      <c r="U2" s="3"/>
      <c r="V2" s="2"/>
      <c r="W2" s="3"/>
      <c r="X2" s="3"/>
      <c r="Y2" s="3"/>
      <c r="Z2" s="2"/>
      <c r="AA2" s="2"/>
      <c r="AB2" s="2"/>
      <c r="AC2" s="2"/>
      <c r="AD2" s="2"/>
      <c r="AE2" s="2"/>
      <c r="AF2" s="2"/>
      <c r="AG2" t="s">
        <v>230</v>
      </c>
      <c r="AH2" s="3"/>
      <c r="AI2" s="3"/>
      <c r="AJ2" s="26"/>
      <c r="AK2" s="26"/>
      <c r="AL2" s="26"/>
      <c r="AM2" s="3"/>
      <c r="AN2" s="3"/>
      <c r="AO2" s="1" t="s">
        <v>122</v>
      </c>
      <c r="AP2" s="3"/>
      <c r="AQ2" s="3"/>
      <c r="AR2" s="3"/>
      <c r="AS2" s="2"/>
      <c r="AT2" s="3"/>
      <c r="AU2" s="2"/>
      <c r="AV2" s="3"/>
      <c r="AW2" s="3"/>
      <c r="AX2" s="3"/>
      <c r="AY2" s="3"/>
      <c r="AZ2" s="2"/>
    </row>
    <row r="3" spans="1:52" ht="75" x14ac:dyDescent="0.25">
      <c r="A3" s="3"/>
      <c r="B3" s="22" t="s">
        <v>1</v>
      </c>
      <c r="C3" s="3"/>
      <c r="D3" s="22" t="s">
        <v>101</v>
      </c>
      <c r="E3" s="22" t="s">
        <v>238</v>
      </c>
      <c r="F3" s="2"/>
      <c r="G3" s="2"/>
      <c r="H3" s="3"/>
      <c r="I3" s="23" t="s">
        <v>93</v>
      </c>
      <c r="J3" s="24" t="s">
        <v>95</v>
      </c>
      <c r="K3" s="3"/>
      <c r="L3" s="26" t="s">
        <v>227</v>
      </c>
      <c r="M3" s="26" t="s">
        <v>228</v>
      </c>
      <c r="N3" s="22" t="s">
        <v>97</v>
      </c>
      <c r="O3" s="24">
        <v>11203</v>
      </c>
      <c r="P3" s="24">
        <v>130</v>
      </c>
      <c r="Q3" s="25" t="s">
        <v>98</v>
      </c>
      <c r="R3" s="2"/>
      <c r="S3" s="2"/>
      <c r="T3" s="3"/>
      <c r="U3" s="3"/>
      <c r="V3" s="2"/>
      <c r="W3" s="3"/>
      <c r="X3" s="3"/>
      <c r="Y3" s="3"/>
      <c r="Z3" s="2"/>
      <c r="AA3" s="2"/>
      <c r="AB3" s="2"/>
      <c r="AC3" s="2"/>
      <c r="AD3" s="2"/>
      <c r="AE3" s="2"/>
      <c r="AF3" s="2"/>
      <c r="AG3" t="s">
        <v>230</v>
      </c>
      <c r="AH3" s="3"/>
      <c r="AI3" s="3"/>
      <c r="AJ3" s="26"/>
      <c r="AK3" s="26"/>
      <c r="AL3" s="26"/>
      <c r="AM3" s="3"/>
      <c r="AN3" s="3"/>
      <c r="AO3" s="1" t="s">
        <v>122</v>
      </c>
      <c r="AP3" s="3"/>
      <c r="AQ3" s="3"/>
      <c r="AR3" s="3"/>
      <c r="AS3" s="2"/>
      <c r="AT3" s="3"/>
      <c r="AU3" s="2"/>
      <c r="AV3" s="3"/>
      <c r="AW3" s="3"/>
      <c r="AX3" s="3"/>
      <c r="AY3" s="3"/>
      <c r="AZ3" s="2"/>
    </row>
    <row r="4" spans="1:52" ht="75" x14ac:dyDescent="0.25">
      <c r="A4" s="3"/>
      <c r="B4" s="22" t="s">
        <v>1</v>
      </c>
      <c r="C4" s="3"/>
      <c r="D4" s="22" t="s">
        <v>101</v>
      </c>
      <c r="E4" s="22" t="s">
        <v>239</v>
      </c>
      <c r="F4" s="2"/>
      <c r="G4" s="2"/>
      <c r="H4" s="3"/>
      <c r="I4" s="23" t="s">
        <v>94</v>
      </c>
      <c r="J4" s="24" t="s">
        <v>96</v>
      </c>
      <c r="K4" s="3"/>
      <c r="L4" s="26" t="s">
        <v>227</v>
      </c>
      <c r="M4" s="26" t="s">
        <v>228</v>
      </c>
      <c r="N4" s="22" t="s">
        <v>99</v>
      </c>
      <c r="O4" s="24">
        <v>11204</v>
      </c>
      <c r="P4" s="24">
        <v>140</v>
      </c>
      <c r="Q4" s="25" t="s">
        <v>100</v>
      </c>
      <c r="R4" s="2"/>
      <c r="S4" s="2"/>
      <c r="T4" s="3"/>
      <c r="U4" s="3"/>
      <c r="V4" s="2"/>
      <c r="W4" s="3"/>
      <c r="X4" s="3"/>
      <c r="Y4" s="3"/>
      <c r="Z4" s="2"/>
      <c r="AA4" s="2"/>
      <c r="AB4" s="2"/>
      <c r="AC4" s="2"/>
      <c r="AD4" s="2"/>
      <c r="AE4" s="2"/>
      <c r="AF4" s="2"/>
      <c r="AG4" t="s">
        <v>230</v>
      </c>
      <c r="AH4" s="3"/>
      <c r="AI4" s="3"/>
      <c r="AJ4" s="26"/>
      <c r="AK4" s="26"/>
      <c r="AL4" s="26"/>
      <c r="AM4" s="3"/>
      <c r="AN4" s="3"/>
      <c r="AO4" s="1" t="s">
        <v>122</v>
      </c>
      <c r="AP4" s="3"/>
      <c r="AQ4" s="3"/>
      <c r="AR4" s="3"/>
      <c r="AS4" s="2"/>
      <c r="AT4" s="3"/>
      <c r="AU4" s="2"/>
      <c r="AV4" s="3"/>
      <c r="AW4" s="3"/>
      <c r="AX4" s="3"/>
      <c r="AY4" s="3"/>
      <c r="AZ4" s="2"/>
    </row>
    <row r="6" spans="1:52" x14ac:dyDescent="0.25">
      <c r="A6" s="12" t="s">
        <v>102</v>
      </c>
    </row>
    <row r="7" spans="1:52" ht="75" x14ac:dyDescent="0.25">
      <c r="A7" s="3"/>
      <c r="B7" s="22" t="s">
        <v>1</v>
      </c>
      <c r="C7" s="3"/>
      <c r="D7" s="27" t="s">
        <v>101</v>
      </c>
      <c r="E7" s="22" t="s">
        <v>238</v>
      </c>
      <c r="F7" s="2">
        <v>12</v>
      </c>
      <c r="G7" s="2">
        <v>2019</v>
      </c>
      <c r="H7" s="3"/>
      <c r="I7" s="22" t="s">
        <v>92</v>
      </c>
      <c r="J7" s="22" t="s">
        <v>95</v>
      </c>
      <c r="K7" s="3"/>
      <c r="L7" s="26" t="s">
        <v>231</v>
      </c>
      <c r="M7" s="26">
        <v>10</v>
      </c>
      <c r="N7" s="22" t="s">
        <v>97</v>
      </c>
      <c r="O7" s="22" t="s">
        <v>103</v>
      </c>
      <c r="P7" s="22">
        <v>120</v>
      </c>
      <c r="Q7" s="22" t="s">
        <v>98</v>
      </c>
      <c r="R7" s="2" t="s">
        <v>98</v>
      </c>
      <c r="S7" s="22">
        <v>120</v>
      </c>
      <c r="T7" s="3"/>
      <c r="U7" s="3"/>
      <c r="V7" s="2">
        <f>S7*38</f>
        <v>4560</v>
      </c>
      <c r="W7" s="3"/>
      <c r="X7" s="3"/>
      <c r="Y7" s="3"/>
      <c r="Z7" s="26"/>
      <c r="AA7" s="26"/>
      <c r="AB7" s="2"/>
      <c r="AC7" s="2"/>
      <c r="AD7" s="2"/>
      <c r="AE7" s="2"/>
      <c r="AF7" s="2"/>
      <c r="AG7" s="24" t="s">
        <v>230</v>
      </c>
      <c r="AH7" s="3"/>
      <c r="AI7" s="3"/>
      <c r="AJ7" s="26">
        <f>400+S7</f>
        <v>520</v>
      </c>
      <c r="AK7" s="26" t="s">
        <v>21</v>
      </c>
      <c r="AL7" s="26">
        <f>15200+V7</f>
        <v>19760</v>
      </c>
      <c r="AM7" s="3"/>
      <c r="AN7" s="3"/>
      <c r="AO7" s="2" t="s">
        <v>122</v>
      </c>
      <c r="AP7" s="3"/>
      <c r="AQ7" s="3"/>
      <c r="AR7" s="3"/>
      <c r="AS7" s="2" t="s">
        <v>101</v>
      </c>
      <c r="AT7" s="3"/>
      <c r="AU7" s="2" t="s">
        <v>230</v>
      </c>
      <c r="AV7" s="3"/>
      <c r="AW7" s="3"/>
      <c r="AX7" s="3"/>
      <c r="AY7" s="3"/>
      <c r="AZ7" s="2" t="s">
        <v>95</v>
      </c>
    </row>
    <row r="8" spans="1:52" ht="75" x14ac:dyDescent="0.25">
      <c r="A8" s="3"/>
      <c r="B8" s="22" t="s">
        <v>105</v>
      </c>
      <c r="C8" s="3"/>
      <c r="D8" s="27" t="s">
        <v>101</v>
      </c>
      <c r="E8" s="22" t="s">
        <v>238</v>
      </c>
      <c r="F8" s="2">
        <v>12</v>
      </c>
      <c r="G8" s="2">
        <v>2019</v>
      </c>
      <c r="H8" s="3"/>
      <c r="I8" s="22" t="s">
        <v>92</v>
      </c>
      <c r="J8" s="22" t="s">
        <v>95</v>
      </c>
      <c r="K8" s="3"/>
      <c r="L8" s="26" t="s">
        <v>231</v>
      </c>
      <c r="M8" s="26">
        <v>20</v>
      </c>
      <c r="N8" s="22" t="s">
        <v>97</v>
      </c>
      <c r="O8" s="22" t="s">
        <v>103</v>
      </c>
      <c r="P8" s="22">
        <v>120</v>
      </c>
      <c r="Q8" s="22" t="s">
        <v>98</v>
      </c>
      <c r="R8" s="2" t="s">
        <v>98</v>
      </c>
      <c r="S8" s="22">
        <v>120</v>
      </c>
      <c r="T8" s="3"/>
      <c r="U8" s="3"/>
      <c r="V8" s="2">
        <f>S8*38</f>
        <v>4560</v>
      </c>
      <c r="W8" s="3"/>
      <c r="X8" s="3"/>
      <c r="Y8" s="3"/>
      <c r="Z8" s="26"/>
      <c r="AA8" s="26"/>
      <c r="AB8" s="2"/>
      <c r="AC8" s="2"/>
      <c r="AD8" s="2"/>
      <c r="AE8" s="2"/>
      <c r="AF8" s="2"/>
      <c r="AG8" s="2" t="s">
        <v>122</v>
      </c>
      <c r="AH8" s="3"/>
      <c r="AI8" s="3"/>
      <c r="AJ8" s="26">
        <f>2000- 400</f>
        <v>1600</v>
      </c>
      <c r="AK8" s="26" t="s">
        <v>19</v>
      </c>
      <c r="AL8" s="26">
        <f>56800-V8</f>
        <v>52240</v>
      </c>
      <c r="AM8" s="3"/>
      <c r="AN8" s="3"/>
      <c r="AO8" s="2" t="s">
        <v>122</v>
      </c>
      <c r="AP8" s="3"/>
      <c r="AQ8" s="3"/>
      <c r="AR8" s="3"/>
      <c r="AS8" s="2" t="s">
        <v>101</v>
      </c>
      <c r="AT8" s="3"/>
      <c r="AU8" s="2" t="s">
        <v>230</v>
      </c>
      <c r="AV8" s="3"/>
      <c r="AW8" s="3"/>
      <c r="AX8" s="3"/>
      <c r="AY8" s="3"/>
      <c r="AZ8" s="2" t="s">
        <v>95</v>
      </c>
    </row>
    <row r="9" spans="1:52" ht="75" x14ac:dyDescent="0.25">
      <c r="A9" s="3"/>
      <c r="B9" s="22" t="s">
        <v>1</v>
      </c>
      <c r="C9" s="3"/>
      <c r="D9" s="27" t="s">
        <v>101</v>
      </c>
      <c r="E9" s="22" t="s">
        <v>238</v>
      </c>
      <c r="F9" s="2">
        <v>12</v>
      </c>
      <c r="G9" s="2">
        <v>2019</v>
      </c>
      <c r="H9" s="3"/>
      <c r="I9" s="22" t="s">
        <v>93</v>
      </c>
      <c r="J9" s="22" t="s">
        <v>95</v>
      </c>
      <c r="K9" s="3"/>
      <c r="L9" s="26" t="s">
        <v>232</v>
      </c>
      <c r="M9" s="26">
        <v>10</v>
      </c>
      <c r="N9" s="22" t="s">
        <v>97</v>
      </c>
      <c r="O9" s="22" t="s">
        <v>103</v>
      </c>
      <c r="P9" s="22">
        <v>130</v>
      </c>
      <c r="Q9" s="22" t="s">
        <v>98</v>
      </c>
      <c r="R9" s="2" t="s">
        <v>98</v>
      </c>
      <c r="S9" s="22">
        <v>130</v>
      </c>
      <c r="T9" s="3"/>
      <c r="U9" s="3"/>
      <c r="V9" s="2">
        <f>S9*65</f>
        <v>8450</v>
      </c>
      <c r="W9" s="3"/>
      <c r="X9" s="3"/>
      <c r="Y9" s="3"/>
      <c r="Z9" s="26"/>
      <c r="AA9" s="26"/>
      <c r="AB9" s="2"/>
      <c r="AC9" s="2"/>
      <c r="AD9" s="2"/>
      <c r="AE9" s="2"/>
      <c r="AF9" s="2"/>
      <c r="AG9" s="24" t="s">
        <v>230</v>
      </c>
      <c r="AH9" s="3"/>
      <c r="AI9" s="3"/>
      <c r="AJ9" s="28">
        <f>500+S9</f>
        <v>630</v>
      </c>
      <c r="AK9" s="26" t="s">
        <v>21</v>
      </c>
      <c r="AL9" s="28">
        <f>32500+V9</f>
        <v>40950</v>
      </c>
      <c r="AM9" s="3"/>
      <c r="AN9" s="3"/>
      <c r="AO9" s="2" t="s">
        <v>122</v>
      </c>
      <c r="AP9" s="3"/>
      <c r="AQ9" s="3"/>
      <c r="AR9" s="3"/>
      <c r="AS9" s="2" t="s">
        <v>101</v>
      </c>
      <c r="AT9" s="3"/>
      <c r="AU9" s="2" t="s">
        <v>230</v>
      </c>
      <c r="AV9" s="3"/>
      <c r="AW9" s="3"/>
      <c r="AX9" s="3"/>
      <c r="AY9" s="3"/>
      <c r="AZ9" s="2" t="s">
        <v>95</v>
      </c>
    </row>
    <row r="10" spans="1:52" ht="75" x14ac:dyDescent="0.25">
      <c r="A10" s="3"/>
      <c r="B10" s="22" t="s">
        <v>105</v>
      </c>
      <c r="C10" s="3"/>
      <c r="D10" s="27" t="s">
        <v>101</v>
      </c>
      <c r="E10" s="22" t="s">
        <v>238</v>
      </c>
      <c r="F10" s="2">
        <v>12</v>
      </c>
      <c r="G10" s="2">
        <v>2019</v>
      </c>
      <c r="H10" s="3"/>
      <c r="I10" s="22" t="s">
        <v>93</v>
      </c>
      <c r="J10" s="22" t="s">
        <v>95</v>
      </c>
      <c r="K10" s="3"/>
      <c r="L10" s="26" t="s">
        <v>232</v>
      </c>
      <c r="M10" s="26">
        <v>20</v>
      </c>
      <c r="N10" s="22" t="s">
        <v>97</v>
      </c>
      <c r="O10" s="22" t="s">
        <v>103</v>
      </c>
      <c r="P10" s="22">
        <v>130</v>
      </c>
      <c r="Q10" s="22" t="s">
        <v>98</v>
      </c>
      <c r="R10" s="2" t="s">
        <v>98</v>
      </c>
      <c r="S10" s="22">
        <v>130</v>
      </c>
      <c r="T10" s="3"/>
      <c r="U10" s="3"/>
      <c r="V10" s="2">
        <f>S10*65</f>
        <v>8450</v>
      </c>
      <c r="W10" s="3"/>
      <c r="X10" s="3"/>
      <c r="Y10" s="3"/>
      <c r="Z10" s="26"/>
      <c r="AA10" s="26"/>
      <c r="AB10" s="2"/>
      <c r="AC10" s="2"/>
      <c r="AD10" s="2"/>
      <c r="AE10" s="2"/>
      <c r="AF10" s="2"/>
      <c r="AG10" s="2" t="s">
        <v>122</v>
      </c>
      <c r="AH10" s="3"/>
      <c r="AI10" s="3"/>
      <c r="AJ10" s="28">
        <f>1000-S10</f>
        <v>870</v>
      </c>
      <c r="AK10" s="26" t="s">
        <v>19</v>
      </c>
      <c r="AL10" s="28">
        <f>12500-V10</f>
        <v>4050</v>
      </c>
      <c r="AM10" s="3"/>
      <c r="AN10" s="3"/>
      <c r="AO10" s="2" t="s">
        <v>122</v>
      </c>
      <c r="AP10" s="3"/>
      <c r="AQ10" s="3"/>
      <c r="AR10" s="3"/>
      <c r="AS10" s="2" t="s">
        <v>101</v>
      </c>
      <c r="AT10" s="3"/>
      <c r="AU10" s="2" t="s">
        <v>230</v>
      </c>
      <c r="AV10" s="3"/>
      <c r="AW10" s="3"/>
      <c r="AX10" s="3"/>
      <c r="AY10" s="3"/>
      <c r="AZ10" s="2" t="s">
        <v>95</v>
      </c>
    </row>
    <row r="11" spans="1:52" ht="75" x14ac:dyDescent="0.25">
      <c r="A11" s="3"/>
      <c r="B11" s="22" t="s">
        <v>1</v>
      </c>
      <c r="C11" s="3"/>
      <c r="D11" s="27" t="s">
        <v>101</v>
      </c>
      <c r="E11" s="22" t="s">
        <v>239</v>
      </c>
      <c r="F11" s="2">
        <v>12</v>
      </c>
      <c r="G11" s="2">
        <v>2019</v>
      </c>
      <c r="H11" s="3"/>
      <c r="I11" s="22" t="s">
        <v>94</v>
      </c>
      <c r="J11" s="22" t="s">
        <v>96</v>
      </c>
      <c r="K11" s="3"/>
      <c r="L11" s="26" t="s">
        <v>233</v>
      </c>
      <c r="M11" s="26">
        <v>10</v>
      </c>
      <c r="N11" s="22" t="s">
        <v>99</v>
      </c>
      <c r="O11" s="22" t="s">
        <v>104</v>
      </c>
      <c r="P11" s="22">
        <v>140</v>
      </c>
      <c r="Q11" s="22" t="s">
        <v>100</v>
      </c>
      <c r="R11" s="2" t="s">
        <v>100</v>
      </c>
      <c r="S11" s="22">
        <v>140</v>
      </c>
      <c r="T11" s="3"/>
      <c r="U11" s="3"/>
      <c r="V11" s="2">
        <f>S11*33</f>
        <v>4620</v>
      </c>
      <c r="W11" s="3"/>
      <c r="X11" s="3"/>
      <c r="Y11" s="3"/>
      <c r="Z11" s="26"/>
      <c r="AA11" s="26"/>
      <c r="AB11" s="2"/>
      <c r="AC11" s="2"/>
      <c r="AD11" s="2"/>
      <c r="AE11" s="2"/>
      <c r="AF11" s="2"/>
      <c r="AG11" s="24" t="s">
        <v>230</v>
      </c>
      <c r="AH11" s="3"/>
      <c r="AI11" s="3"/>
      <c r="AJ11" s="28">
        <f>1000+S11</f>
        <v>1140</v>
      </c>
      <c r="AK11" s="26" t="s">
        <v>21</v>
      </c>
      <c r="AL11" s="28">
        <f>33000+V11</f>
        <v>37620</v>
      </c>
      <c r="AM11" s="3"/>
      <c r="AN11" s="3"/>
      <c r="AO11" s="2" t="s">
        <v>122</v>
      </c>
      <c r="AP11" s="3"/>
      <c r="AQ11" s="3"/>
      <c r="AR11" s="3"/>
      <c r="AS11" s="2" t="s">
        <v>101</v>
      </c>
      <c r="AT11" s="3"/>
      <c r="AU11" s="2" t="s">
        <v>230</v>
      </c>
      <c r="AV11" s="3"/>
      <c r="AW11" s="3"/>
      <c r="AX11" s="3"/>
      <c r="AY11" s="3"/>
      <c r="AZ11" s="2" t="s">
        <v>96</v>
      </c>
    </row>
    <row r="12" spans="1:52" ht="75" x14ac:dyDescent="0.25">
      <c r="A12" s="3"/>
      <c r="B12" s="22" t="s">
        <v>105</v>
      </c>
      <c r="C12" s="3"/>
      <c r="D12" s="27" t="s">
        <v>101</v>
      </c>
      <c r="E12" s="22" t="s">
        <v>239</v>
      </c>
      <c r="F12" s="2">
        <v>12</v>
      </c>
      <c r="G12" s="2">
        <v>2019</v>
      </c>
      <c r="H12" s="3"/>
      <c r="I12" s="22" t="s">
        <v>94</v>
      </c>
      <c r="J12" s="22" t="s">
        <v>96</v>
      </c>
      <c r="K12" s="3"/>
      <c r="L12" s="26" t="s">
        <v>233</v>
      </c>
      <c r="M12" s="26">
        <v>20</v>
      </c>
      <c r="N12" s="22" t="s">
        <v>99</v>
      </c>
      <c r="O12" s="22" t="s">
        <v>104</v>
      </c>
      <c r="P12" s="22">
        <v>140</v>
      </c>
      <c r="Q12" s="22" t="s">
        <v>100</v>
      </c>
      <c r="R12" s="2" t="s">
        <v>100</v>
      </c>
      <c r="S12" s="22">
        <v>140</v>
      </c>
      <c r="T12" s="3"/>
      <c r="U12" s="3"/>
      <c r="V12" s="2">
        <f>S12*33</f>
        <v>4620</v>
      </c>
      <c r="W12" s="3"/>
      <c r="X12" s="3"/>
      <c r="Y12" s="3"/>
      <c r="Z12" s="26"/>
      <c r="AA12" s="26"/>
      <c r="AB12" s="2"/>
      <c r="AC12" s="2"/>
      <c r="AD12" s="2"/>
      <c r="AE12" s="2"/>
      <c r="AF12" s="2"/>
      <c r="AG12" s="2" t="s">
        <v>122</v>
      </c>
      <c r="AH12" s="3"/>
      <c r="AI12" s="3"/>
      <c r="AJ12" s="28">
        <f>1000-S12</f>
        <v>860</v>
      </c>
      <c r="AK12" s="26" t="s">
        <v>19</v>
      </c>
      <c r="AL12" s="28">
        <f>48000-V12</f>
        <v>43380</v>
      </c>
      <c r="AM12" s="3"/>
      <c r="AN12" s="3"/>
      <c r="AO12" s="2" t="s">
        <v>122</v>
      </c>
      <c r="AP12" s="3"/>
      <c r="AQ12" s="3"/>
      <c r="AR12" s="3"/>
      <c r="AS12" s="2" t="s">
        <v>101</v>
      </c>
      <c r="AT12" s="3"/>
      <c r="AU12" s="2" t="s">
        <v>230</v>
      </c>
      <c r="AV12" s="3"/>
      <c r="AW12" s="3"/>
      <c r="AX12" s="3"/>
      <c r="AY12" s="3"/>
      <c r="AZ12" s="2" t="s">
        <v>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1"/>
  <sheetViews>
    <sheetView tabSelected="1" workbookViewId="0">
      <selection activeCell="I10" sqref="I10"/>
    </sheetView>
  </sheetViews>
  <sheetFormatPr defaultRowHeight="15" x14ac:dyDescent="0.25"/>
  <cols>
    <col min="1" max="1" width="15.85546875" customWidth="1"/>
    <col min="5" max="5" width="11.85546875" customWidth="1"/>
    <col min="13" max="13" width="9.5703125" bestFit="1" customWidth="1"/>
    <col min="25" max="25" width="9.140625" customWidth="1"/>
  </cols>
  <sheetData>
    <row r="1" spans="1:25" ht="30.75" thickBot="1" x14ac:dyDescent="0.3">
      <c r="A1" s="29" t="s">
        <v>249</v>
      </c>
      <c r="B1" s="29" t="s">
        <v>250</v>
      </c>
      <c r="C1" s="29" t="s">
        <v>251</v>
      </c>
      <c r="D1" s="13" t="s">
        <v>254</v>
      </c>
      <c r="E1" s="13" t="s">
        <v>255</v>
      </c>
      <c r="F1" s="13" t="s">
        <v>256</v>
      </c>
      <c r="G1" s="13" t="s">
        <v>257</v>
      </c>
      <c r="H1" s="13" t="s">
        <v>258</v>
      </c>
      <c r="I1" s="13" t="s">
        <v>259</v>
      </c>
      <c r="J1" s="13" t="s">
        <v>260</v>
      </c>
      <c r="K1" s="13" t="s">
        <v>261</v>
      </c>
      <c r="L1" s="13" t="s">
        <v>262</v>
      </c>
      <c r="M1" s="13" t="s">
        <v>263</v>
      </c>
      <c r="N1" s="13" t="s">
        <v>264</v>
      </c>
      <c r="O1" s="13" t="s">
        <v>265</v>
      </c>
      <c r="P1" s="13" t="s">
        <v>266</v>
      </c>
      <c r="Q1" s="13" t="s">
        <v>267</v>
      </c>
      <c r="R1" s="13" t="s">
        <v>268</v>
      </c>
      <c r="S1" s="13" t="s">
        <v>269</v>
      </c>
      <c r="T1" s="13" t="s">
        <v>270</v>
      </c>
      <c r="U1" s="13" t="s">
        <v>271</v>
      </c>
      <c r="V1" s="13" t="s">
        <v>272</v>
      </c>
      <c r="W1" s="13" t="s">
        <v>273</v>
      </c>
      <c r="X1" s="13" t="s">
        <v>274</v>
      </c>
      <c r="Y1" s="13" t="s">
        <v>252</v>
      </c>
    </row>
    <row r="2" spans="1:25" x14ac:dyDescent="0.25">
      <c r="A2">
        <v>600010002</v>
      </c>
      <c r="B2">
        <v>10</v>
      </c>
      <c r="C2">
        <v>72000</v>
      </c>
      <c r="D2" t="s">
        <v>253</v>
      </c>
      <c r="G2">
        <v>71000</v>
      </c>
      <c r="M2">
        <v>500</v>
      </c>
      <c r="N2">
        <v>500</v>
      </c>
      <c r="Y2">
        <f>SUM(E2:X2)</f>
        <v>72000</v>
      </c>
    </row>
    <row r="3" spans="1:25" x14ac:dyDescent="0.25">
      <c r="A3">
        <v>600010002</v>
      </c>
      <c r="B3">
        <v>20</v>
      </c>
      <c r="C3">
        <v>45000</v>
      </c>
      <c r="D3" t="s">
        <v>253</v>
      </c>
      <c r="G3">
        <v>44000</v>
      </c>
      <c r="M3">
        <v>1000</v>
      </c>
      <c r="Y3">
        <f t="shared" ref="Y3:Y18" si="0">SUM(E3:X3)</f>
        <v>45000</v>
      </c>
    </row>
    <row r="4" spans="1:25" x14ac:dyDescent="0.25">
      <c r="A4">
        <v>600010002</v>
      </c>
      <c r="B4">
        <v>30</v>
      </c>
      <c r="C4">
        <v>81000</v>
      </c>
      <c r="D4" t="s">
        <v>253</v>
      </c>
      <c r="E4">
        <v>78000</v>
      </c>
      <c r="M4">
        <v>1000</v>
      </c>
      <c r="Q4">
        <v>2000</v>
      </c>
      <c r="Y4">
        <f t="shared" si="0"/>
        <v>81000</v>
      </c>
    </row>
    <row r="5" spans="1:25" x14ac:dyDescent="0.25">
      <c r="A5">
        <v>600010020</v>
      </c>
      <c r="B5">
        <v>10</v>
      </c>
      <c r="C5">
        <v>52500</v>
      </c>
      <c r="D5" t="s">
        <v>253</v>
      </c>
      <c r="E5">
        <v>45000</v>
      </c>
      <c r="M5">
        <v>7000</v>
      </c>
      <c r="Q5">
        <v>500</v>
      </c>
      <c r="Y5">
        <f t="shared" si="0"/>
        <v>52500</v>
      </c>
    </row>
    <row r="6" spans="1:25" x14ac:dyDescent="0.25">
      <c r="A6">
        <v>600010020</v>
      </c>
      <c r="B6">
        <v>20</v>
      </c>
      <c r="C6">
        <v>36750</v>
      </c>
      <c r="D6" t="s">
        <v>253</v>
      </c>
      <c r="E6">
        <v>34000</v>
      </c>
      <c r="Q6">
        <v>2750</v>
      </c>
      <c r="Y6">
        <f t="shared" si="0"/>
        <v>36750</v>
      </c>
    </row>
    <row r="7" spans="1:25" x14ac:dyDescent="0.25">
      <c r="A7">
        <v>600010020</v>
      </c>
      <c r="B7">
        <v>30</v>
      </c>
      <c r="C7">
        <v>121500</v>
      </c>
      <c r="D7" t="s">
        <v>253</v>
      </c>
      <c r="E7">
        <v>75000</v>
      </c>
      <c r="G7">
        <v>16000</v>
      </c>
      <c r="I7">
        <v>4000</v>
      </c>
      <c r="J7">
        <v>3000</v>
      </c>
      <c r="K7">
        <v>5000</v>
      </c>
      <c r="L7">
        <v>300</v>
      </c>
      <c r="M7">
        <v>10940</v>
      </c>
      <c r="N7">
        <v>1200</v>
      </c>
      <c r="O7">
        <v>1300</v>
      </c>
      <c r="P7">
        <v>760</v>
      </c>
      <c r="Q7">
        <v>4000</v>
      </c>
      <c r="Y7">
        <f t="shared" si="0"/>
        <v>121500</v>
      </c>
    </row>
    <row r="8" spans="1:25" x14ac:dyDescent="0.25">
      <c r="A8">
        <v>600010020</v>
      </c>
      <c r="B8">
        <v>40</v>
      </c>
      <c r="C8">
        <v>126000</v>
      </c>
      <c r="D8" t="s">
        <v>253</v>
      </c>
      <c r="E8" s="30">
        <v>77787</v>
      </c>
      <c r="G8" s="30">
        <v>16594.560000000001</v>
      </c>
      <c r="I8" s="30">
        <v>4148.6400000000003</v>
      </c>
      <c r="J8" s="30">
        <v>4500</v>
      </c>
      <c r="K8" s="30">
        <v>5185.8</v>
      </c>
      <c r="L8" s="30">
        <v>296.32</v>
      </c>
      <c r="M8" s="30">
        <v>11346.530400000001</v>
      </c>
      <c r="N8" s="30">
        <v>394.41</v>
      </c>
      <c r="O8" s="30">
        <v>1348.308</v>
      </c>
      <c r="P8" s="30">
        <v>249.8</v>
      </c>
      <c r="Q8" s="30">
        <v>4148.63</v>
      </c>
      <c r="Y8">
        <f t="shared" si="0"/>
        <v>125999.99840000003</v>
      </c>
    </row>
    <row r="9" spans="1:25" x14ac:dyDescent="0.25">
      <c r="A9">
        <v>600010020</v>
      </c>
      <c r="B9">
        <v>50</v>
      </c>
      <c r="C9">
        <v>127500</v>
      </c>
      <c r="D9" t="s">
        <v>253</v>
      </c>
      <c r="E9">
        <v>126500</v>
      </c>
      <c r="Q9">
        <v>1000</v>
      </c>
      <c r="Y9">
        <f t="shared" si="0"/>
        <v>127500</v>
      </c>
    </row>
    <row r="10" spans="1:25" x14ac:dyDescent="0.25">
      <c r="A10">
        <v>600010020</v>
      </c>
      <c r="B10">
        <v>60</v>
      </c>
      <c r="C10">
        <v>164000</v>
      </c>
      <c r="D10" t="s">
        <v>253</v>
      </c>
      <c r="E10">
        <v>154000</v>
      </c>
      <c r="P10">
        <v>5000</v>
      </c>
      <c r="Q10">
        <v>5000</v>
      </c>
      <c r="Y10">
        <f t="shared" si="0"/>
        <v>164000</v>
      </c>
    </row>
    <row r="11" spans="1:25" x14ac:dyDescent="0.25">
      <c r="A11">
        <v>600010024</v>
      </c>
      <c r="B11">
        <v>10</v>
      </c>
      <c r="C11">
        <v>72000</v>
      </c>
      <c r="D11" t="s">
        <v>253</v>
      </c>
      <c r="E11">
        <v>72000</v>
      </c>
      <c r="Y11">
        <f t="shared" si="0"/>
        <v>72000</v>
      </c>
    </row>
    <row r="12" spans="1:25" x14ac:dyDescent="0.25">
      <c r="A12">
        <v>600010024</v>
      </c>
      <c r="B12">
        <v>20</v>
      </c>
      <c r="C12">
        <v>45000</v>
      </c>
      <c r="D12" t="s">
        <v>253</v>
      </c>
      <c r="G12">
        <v>34000</v>
      </c>
      <c r="N12">
        <v>11000</v>
      </c>
      <c r="Y12">
        <f t="shared" si="0"/>
        <v>45000</v>
      </c>
    </row>
    <row r="13" spans="1:25" x14ac:dyDescent="0.25">
      <c r="A13">
        <v>600010024</v>
      </c>
      <c r="B13">
        <v>30</v>
      </c>
      <c r="C13">
        <v>81000</v>
      </c>
      <c r="D13" t="s">
        <v>253</v>
      </c>
      <c r="E13">
        <v>77000</v>
      </c>
      <c r="M13">
        <v>4000</v>
      </c>
      <c r="Y13">
        <f t="shared" si="0"/>
        <v>81000</v>
      </c>
    </row>
    <row r="14" spans="1:25" x14ac:dyDescent="0.25">
      <c r="A14">
        <v>600010024</v>
      </c>
      <c r="B14">
        <v>40</v>
      </c>
      <c r="C14">
        <v>81000</v>
      </c>
      <c r="D14" t="s">
        <v>253</v>
      </c>
      <c r="E14">
        <v>54000</v>
      </c>
      <c r="G14">
        <v>4500</v>
      </c>
      <c r="I14">
        <v>1000</v>
      </c>
      <c r="J14">
        <v>2300</v>
      </c>
      <c r="K14">
        <v>4500</v>
      </c>
      <c r="N14">
        <v>12000</v>
      </c>
      <c r="O14">
        <v>2700</v>
      </c>
      <c r="Y14">
        <f t="shared" si="0"/>
        <v>81000</v>
      </c>
    </row>
    <row r="15" spans="1:25" x14ac:dyDescent="0.25">
      <c r="A15">
        <v>600010025</v>
      </c>
      <c r="B15">
        <v>10</v>
      </c>
      <c r="C15">
        <v>45000</v>
      </c>
      <c r="D15" t="s">
        <v>253</v>
      </c>
      <c r="E15">
        <v>40000</v>
      </c>
      <c r="G15">
        <v>2100</v>
      </c>
      <c r="I15">
        <v>456</v>
      </c>
      <c r="J15">
        <v>365</v>
      </c>
      <c r="K15">
        <v>567</v>
      </c>
      <c r="N15">
        <v>1512</v>
      </c>
      <c r="Y15">
        <f t="shared" si="0"/>
        <v>45000</v>
      </c>
    </row>
    <row r="16" spans="1:25" x14ac:dyDescent="0.25">
      <c r="A16">
        <v>600010025</v>
      </c>
      <c r="B16">
        <v>20</v>
      </c>
      <c r="C16">
        <v>81000</v>
      </c>
      <c r="D16" t="s">
        <v>253</v>
      </c>
      <c r="E16">
        <v>52000</v>
      </c>
      <c r="G16">
        <v>6500</v>
      </c>
      <c r="I16">
        <v>1000</v>
      </c>
      <c r="J16">
        <v>2300</v>
      </c>
      <c r="K16">
        <v>4500</v>
      </c>
      <c r="N16">
        <v>12000</v>
      </c>
      <c r="O16">
        <v>2700</v>
      </c>
      <c r="Y16">
        <f t="shared" si="0"/>
        <v>81000</v>
      </c>
    </row>
    <row r="17" spans="1:25" x14ac:dyDescent="0.25">
      <c r="A17">
        <v>600010025</v>
      </c>
      <c r="B17">
        <v>30</v>
      </c>
      <c r="C17">
        <v>36000</v>
      </c>
      <c r="D17" t="s">
        <v>253</v>
      </c>
      <c r="E17">
        <v>30000</v>
      </c>
      <c r="Q17">
        <v>6000</v>
      </c>
      <c r="Y17">
        <f t="shared" si="0"/>
        <v>36000</v>
      </c>
    </row>
    <row r="18" spans="1:25" x14ac:dyDescent="0.25">
      <c r="A18">
        <v>600010025</v>
      </c>
      <c r="B18">
        <v>40</v>
      </c>
      <c r="C18">
        <v>72000</v>
      </c>
      <c r="D18" t="s">
        <v>253</v>
      </c>
      <c r="E18">
        <v>61000</v>
      </c>
      <c r="Q18">
        <v>11000</v>
      </c>
      <c r="Y18">
        <f t="shared" si="0"/>
        <v>72000</v>
      </c>
    </row>
    <row r="21" spans="1:25" x14ac:dyDescent="0.25">
      <c r="O21"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VS</vt:lpstr>
      <vt:lpstr>OS</vt:lpstr>
      <vt:lpstr>TABLESTRUCTURE </vt:lpstr>
      <vt:lpstr>OHCOMM</vt:lpstr>
      <vt:lpstr>VS2</vt:lpstr>
      <vt:lpstr>OPST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India</dc:creator>
  <cp:lastModifiedBy>Reshma</cp:lastModifiedBy>
  <dcterms:created xsi:type="dcterms:W3CDTF">2020-06-06T07:11:37Z</dcterms:created>
  <dcterms:modified xsi:type="dcterms:W3CDTF">2020-12-16T16:37:31Z</dcterms:modified>
</cp:coreProperties>
</file>