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4050"/>
  </bookViews>
  <sheets>
    <sheet name="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H65" i="1" l="1"/>
  <c r="H64" i="1"/>
  <c r="H67" i="1" s="1"/>
  <c r="E65" i="1"/>
  <c r="E64" i="1"/>
  <c r="E67" i="1" s="1"/>
  <c r="H63" i="1"/>
  <c r="E63" i="1"/>
  <c r="D67" i="1"/>
  <c r="G6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18" i="1"/>
  <c r="G60" i="1"/>
  <c r="B19" i="1"/>
  <c r="D60" i="1"/>
  <c r="C60" i="1"/>
  <c r="C61" i="1" s="1"/>
  <c r="A61" i="1"/>
  <c r="A60" i="1"/>
  <c r="D61" i="1" s="1"/>
  <c r="B20" i="1" l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G61" i="1"/>
  <c r="G62" i="1" l="1"/>
  <c r="G64" i="1" s="1"/>
  <c r="B60" i="1"/>
  <c r="B61" i="1" s="1"/>
  <c r="C62" i="1"/>
  <c r="C64" i="1" s="1"/>
  <c r="D62" i="1"/>
  <c r="B62" i="1"/>
  <c r="G65" i="1" l="1"/>
  <c r="C65" i="1"/>
  <c r="D65" i="1"/>
  <c r="D64" i="1"/>
</calcChain>
</file>

<file path=xl/sharedStrings.xml><?xml version="1.0" encoding="utf-8"?>
<sst xmlns="http://schemas.openxmlformats.org/spreadsheetml/2006/main" count="2" uniqueCount="2">
  <si>
    <t>Обратный ход</t>
  </si>
  <si>
    <t>Прямой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</si>
</sst>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3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02"/>
          <c:y val="0.02"/>
          <c:w val="0.81856249999999997"/>
          <c:h val="0.95999969135802465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7"/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53</c:v>
                </c:pt>
                <c:pt idx="12">
                  <c:v>54</c:v>
                </c:pt>
              </c:numCache>
            </c:numRef>
          </c:xVal>
          <c:yVal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25</c:v>
                </c:pt>
                <c:pt idx="3">
                  <c:v>41</c:v>
                </c:pt>
                <c:pt idx="4">
                  <c:v>61</c:v>
                </c:pt>
                <c:pt idx="5">
                  <c:v>79</c:v>
                </c:pt>
                <c:pt idx="6">
                  <c:v>100</c:v>
                </c:pt>
                <c:pt idx="7">
                  <c:v>117</c:v>
                </c:pt>
                <c:pt idx="8">
                  <c:v>143</c:v>
                </c:pt>
                <c:pt idx="9">
                  <c:v>167</c:v>
                </c:pt>
                <c:pt idx="10">
                  <c:v>189</c:v>
                </c:pt>
                <c:pt idx="11">
                  <c:v>194</c:v>
                </c:pt>
                <c:pt idx="12">
                  <c:v>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0848"/>
        <c:axId val="75160896"/>
      </c:scatterChart>
      <c:valAx>
        <c:axId val="75160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6030848"/>
        <c:crosses val="autoZero"/>
        <c:crossBetween val="midCat"/>
      </c:valAx>
      <c:valAx>
        <c:axId val="460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75160896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91755070540119E-2"/>
          <c:y val="4.4536597794304987E-2"/>
          <c:w val="0.85197835061491833"/>
          <c:h val="0.835748293326161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Обратный ход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25400">
                <a:prstDash val="lgDash"/>
              </a:ln>
            </c:spPr>
            <c:trendlineType val="linear"/>
            <c:forward val="1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Sheet1!$E$63</c:f>
                <c:numCache>
                  <c:formatCode>General</c:formatCode>
                  <c:ptCount val="1"/>
                  <c:pt idx="0">
                    <c:v>1.3691604874094943</c:v>
                  </c:pt>
                </c:numCache>
              </c:numRef>
            </c:plus>
            <c:minus>
              <c:numRef>
                <c:f>Sheet1!$E$63</c:f>
                <c:numCache>
                  <c:formatCode>General</c:formatCode>
                  <c:ptCount val="1"/>
                  <c:pt idx="0">
                    <c:v>1.3691604874094943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Sheet1!$B$18:$B$58</c:f>
              <c:numCache>
                <c:formatCode>General</c:formatCode>
                <c:ptCount val="41"/>
                <c:pt idx="0">
                  <c:v>200</c:v>
                </c:pt>
                <c:pt idx="1">
                  <c:v>195</c:v>
                </c:pt>
                <c:pt idx="2">
                  <c:v>190</c:v>
                </c:pt>
                <c:pt idx="3">
                  <c:v>185</c:v>
                </c:pt>
                <c:pt idx="4">
                  <c:v>180</c:v>
                </c:pt>
                <c:pt idx="5">
                  <c:v>175</c:v>
                </c:pt>
                <c:pt idx="6">
                  <c:v>170</c:v>
                </c:pt>
                <c:pt idx="7">
                  <c:v>165</c:v>
                </c:pt>
                <c:pt idx="8">
                  <c:v>160</c:v>
                </c:pt>
                <c:pt idx="9">
                  <c:v>155</c:v>
                </c:pt>
                <c:pt idx="10">
                  <c:v>150</c:v>
                </c:pt>
                <c:pt idx="11">
                  <c:v>145</c:v>
                </c:pt>
                <c:pt idx="12">
                  <c:v>140</c:v>
                </c:pt>
                <c:pt idx="13">
                  <c:v>135</c:v>
                </c:pt>
                <c:pt idx="14">
                  <c:v>130</c:v>
                </c:pt>
                <c:pt idx="15">
                  <c:v>125</c:v>
                </c:pt>
                <c:pt idx="16">
                  <c:v>120</c:v>
                </c:pt>
                <c:pt idx="17">
                  <c:v>115</c:v>
                </c:pt>
                <c:pt idx="18">
                  <c:v>110</c:v>
                </c:pt>
                <c:pt idx="19">
                  <c:v>105</c:v>
                </c:pt>
                <c:pt idx="20">
                  <c:v>100</c:v>
                </c:pt>
                <c:pt idx="21">
                  <c:v>95</c:v>
                </c:pt>
                <c:pt idx="22">
                  <c:v>90</c:v>
                </c:pt>
                <c:pt idx="23">
                  <c:v>85</c:v>
                </c:pt>
                <c:pt idx="24">
                  <c:v>80</c:v>
                </c:pt>
                <c:pt idx="25">
                  <c:v>75</c:v>
                </c:pt>
                <c:pt idx="26">
                  <c:v>70</c:v>
                </c:pt>
                <c:pt idx="27">
                  <c:v>65</c:v>
                </c:pt>
                <c:pt idx="28">
                  <c:v>60</c:v>
                </c:pt>
                <c:pt idx="29">
                  <c:v>55</c:v>
                </c:pt>
                <c:pt idx="30">
                  <c:v>50</c:v>
                </c:pt>
                <c:pt idx="31">
                  <c:v>45</c:v>
                </c:pt>
                <c:pt idx="32">
                  <c:v>40</c:v>
                </c:pt>
                <c:pt idx="33">
                  <c:v>35</c:v>
                </c:pt>
                <c:pt idx="34">
                  <c:v>30</c:v>
                </c:pt>
                <c:pt idx="35">
                  <c:v>25</c:v>
                </c:pt>
                <c:pt idx="36">
                  <c:v>20</c:v>
                </c:pt>
                <c:pt idx="37">
                  <c:v>15</c:v>
                </c:pt>
                <c:pt idx="38">
                  <c:v>10</c:v>
                </c:pt>
                <c:pt idx="39">
                  <c:v>5</c:v>
                </c:pt>
                <c:pt idx="40">
                  <c:v>0</c:v>
                </c:pt>
              </c:numCache>
            </c:numRef>
          </c:xVal>
          <c:yVal>
            <c:numRef>
              <c:f>Sheet1!$D$18:$D$58</c:f>
              <c:numCache>
                <c:formatCode>0.0</c:formatCode>
                <c:ptCount val="41"/>
                <c:pt idx="0">
                  <c:v>62.5</c:v>
                </c:pt>
                <c:pt idx="1">
                  <c:v>65</c:v>
                </c:pt>
                <c:pt idx="2">
                  <c:v>64.659099999999995</c:v>
                </c:pt>
                <c:pt idx="3">
                  <c:v>64.345500000000001</c:v>
                </c:pt>
                <c:pt idx="4">
                  <c:v>63.890900000000002</c:v>
                </c:pt>
                <c:pt idx="5">
                  <c:v>63.127299999999998</c:v>
                </c:pt>
                <c:pt idx="6">
                  <c:v>61.886400000000002</c:v>
                </c:pt>
                <c:pt idx="7">
                  <c:v>59.343800000000002</c:v>
                </c:pt>
                <c:pt idx="8">
                  <c:v>58.714300000000001</c:v>
                </c:pt>
                <c:pt idx="9">
                  <c:v>57.5</c:v>
                </c:pt>
                <c:pt idx="10">
                  <c:v>56.897300000000001</c:v>
                </c:pt>
                <c:pt idx="11">
                  <c:v>55.656300000000002</c:v>
                </c:pt>
                <c:pt idx="12">
                  <c:v>54.175699999999999</c:v>
                </c:pt>
                <c:pt idx="13">
                  <c:v>53.336199999999998</c:v>
                </c:pt>
                <c:pt idx="14">
                  <c:v>51.646299999999997</c:v>
                </c:pt>
                <c:pt idx="15">
                  <c:v>50</c:v>
                </c:pt>
                <c:pt idx="16">
                  <c:v>48.101100000000002</c:v>
                </c:pt>
                <c:pt idx="17">
                  <c:v>46.989100000000001</c:v>
                </c:pt>
                <c:pt idx="18">
                  <c:v>45.965400000000002</c:v>
                </c:pt>
                <c:pt idx="19">
                  <c:v>45</c:v>
                </c:pt>
                <c:pt idx="20">
                  <c:v>43.4221</c:v>
                </c:pt>
                <c:pt idx="21">
                  <c:v>41.906300000000002</c:v>
                </c:pt>
                <c:pt idx="22">
                  <c:v>40.463099999999997</c:v>
                </c:pt>
                <c:pt idx="23">
                  <c:v>39.148899999999998</c:v>
                </c:pt>
                <c:pt idx="24">
                  <c:v>37.941099999999999</c:v>
                </c:pt>
                <c:pt idx="25">
                  <c:v>36.800199999999997</c:v>
                </c:pt>
                <c:pt idx="26">
                  <c:v>35.708799999999997</c:v>
                </c:pt>
                <c:pt idx="27">
                  <c:v>34.241399999999999</c:v>
                </c:pt>
                <c:pt idx="28">
                  <c:v>32.758000000000003</c:v>
                </c:pt>
                <c:pt idx="29">
                  <c:v>31.3371</c:v>
                </c:pt>
                <c:pt idx="30">
                  <c:v>29.6813</c:v>
                </c:pt>
                <c:pt idx="31">
                  <c:v>28.197800000000001</c:v>
                </c:pt>
                <c:pt idx="32">
                  <c:v>26.928000000000001</c:v>
                </c:pt>
                <c:pt idx="33">
                  <c:v>25.744599999999998</c:v>
                </c:pt>
                <c:pt idx="34">
                  <c:v>25</c:v>
                </c:pt>
                <c:pt idx="35">
                  <c:v>24.063800000000001</c:v>
                </c:pt>
                <c:pt idx="36">
                  <c:v>23.037700000000001</c:v>
                </c:pt>
                <c:pt idx="37">
                  <c:v>22.157399999999999</c:v>
                </c:pt>
                <c:pt idx="38">
                  <c:v>21.223700000000001</c:v>
                </c:pt>
                <c:pt idx="39">
                  <c:v>20</c:v>
                </c:pt>
                <c:pt idx="40">
                  <c:v>18.555900000000001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Sheet1!$G$17</c:f>
              <c:strCache>
                <c:ptCount val="1"/>
                <c:pt idx="0">
                  <c:v>Прямой ход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 w="25400"/>
            </c:spPr>
            <c:trendlineType val="linear"/>
            <c:forward val="1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Sheet1!$H$63</c:f>
                <c:numCache>
                  <c:formatCode>General</c:formatCode>
                  <c:ptCount val="1"/>
                  <c:pt idx="0">
                    <c:v>3.1108897834630755</c:v>
                  </c:pt>
                </c:numCache>
              </c:numRef>
            </c:plus>
            <c:minus>
              <c:numRef>
                <c:f>Sheet1!$H$63</c:f>
                <c:numCache>
                  <c:formatCode>General</c:formatCode>
                  <c:ptCount val="1"/>
                  <c:pt idx="0">
                    <c:v>3.1108897834630755</c:v>
                  </c:pt>
                </c:numCache>
              </c:numRef>
            </c:minus>
          </c:errBars>
          <c:xVal>
            <c:numRef>
              <c:f>Sheet1!$B$18:$B$58</c:f>
              <c:numCache>
                <c:formatCode>General</c:formatCode>
                <c:ptCount val="41"/>
                <c:pt idx="0">
                  <c:v>200</c:v>
                </c:pt>
                <c:pt idx="1">
                  <c:v>195</c:v>
                </c:pt>
                <c:pt idx="2">
                  <c:v>190</c:v>
                </c:pt>
                <c:pt idx="3">
                  <c:v>185</c:v>
                </c:pt>
                <c:pt idx="4">
                  <c:v>180</c:v>
                </c:pt>
                <c:pt idx="5">
                  <c:v>175</c:v>
                </c:pt>
                <c:pt idx="6">
                  <c:v>170</c:v>
                </c:pt>
                <c:pt idx="7">
                  <c:v>165</c:v>
                </c:pt>
                <c:pt idx="8">
                  <c:v>160</c:v>
                </c:pt>
                <c:pt idx="9">
                  <c:v>155</c:v>
                </c:pt>
                <c:pt idx="10">
                  <c:v>150</c:v>
                </c:pt>
                <c:pt idx="11">
                  <c:v>145</c:v>
                </c:pt>
                <c:pt idx="12">
                  <c:v>140</c:v>
                </c:pt>
                <c:pt idx="13">
                  <c:v>135</c:v>
                </c:pt>
                <c:pt idx="14">
                  <c:v>130</c:v>
                </c:pt>
                <c:pt idx="15">
                  <c:v>125</c:v>
                </c:pt>
                <c:pt idx="16">
                  <c:v>120</c:v>
                </c:pt>
                <c:pt idx="17">
                  <c:v>115</c:v>
                </c:pt>
                <c:pt idx="18">
                  <c:v>110</c:v>
                </c:pt>
                <c:pt idx="19">
                  <c:v>105</c:v>
                </c:pt>
                <c:pt idx="20">
                  <c:v>100</c:v>
                </c:pt>
                <c:pt idx="21">
                  <c:v>95</c:v>
                </c:pt>
                <c:pt idx="22">
                  <c:v>90</c:v>
                </c:pt>
                <c:pt idx="23">
                  <c:v>85</c:v>
                </c:pt>
                <c:pt idx="24">
                  <c:v>80</c:v>
                </c:pt>
                <c:pt idx="25">
                  <c:v>75</c:v>
                </c:pt>
                <c:pt idx="26">
                  <c:v>70</c:v>
                </c:pt>
                <c:pt idx="27">
                  <c:v>65</c:v>
                </c:pt>
                <c:pt idx="28">
                  <c:v>60</c:v>
                </c:pt>
                <c:pt idx="29">
                  <c:v>55</c:v>
                </c:pt>
                <c:pt idx="30">
                  <c:v>50</c:v>
                </c:pt>
                <c:pt idx="31">
                  <c:v>45</c:v>
                </c:pt>
                <c:pt idx="32">
                  <c:v>40</c:v>
                </c:pt>
                <c:pt idx="33">
                  <c:v>35</c:v>
                </c:pt>
                <c:pt idx="34">
                  <c:v>30</c:v>
                </c:pt>
                <c:pt idx="35">
                  <c:v>25</c:v>
                </c:pt>
                <c:pt idx="36">
                  <c:v>20</c:v>
                </c:pt>
                <c:pt idx="37">
                  <c:v>15</c:v>
                </c:pt>
                <c:pt idx="38">
                  <c:v>10</c:v>
                </c:pt>
                <c:pt idx="39">
                  <c:v>5</c:v>
                </c:pt>
                <c:pt idx="40">
                  <c:v>0</c:v>
                </c:pt>
              </c:numCache>
            </c:numRef>
          </c:xVal>
          <c:yVal>
            <c:numRef>
              <c:f>Sheet1!$G$18:$G$58</c:f>
              <c:numCache>
                <c:formatCode>0.0</c:formatCode>
                <c:ptCount val="41"/>
                <c:pt idx="0">
                  <c:v>74</c:v>
                </c:pt>
                <c:pt idx="1">
                  <c:v>73</c:v>
                </c:pt>
                <c:pt idx="2">
                  <c:v>70</c:v>
                </c:pt>
                <c:pt idx="3">
                  <c:v>66.349999999999994</c:v>
                </c:pt>
                <c:pt idx="4">
                  <c:v>63.4</c:v>
                </c:pt>
                <c:pt idx="5">
                  <c:v>62.5</c:v>
                </c:pt>
                <c:pt idx="6">
                  <c:v>65</c:v>
                </c:pt>
                <c:pt idx="7">
                  <c:v>64.659099999999995</c:v>
                </c:pt>
                <c:pt idx="8">
                  <c:v>64.345500000000001</c:v>
                </c:pt>
                <c:pt idx="9">
                  <c:v>63.127299999999998</c:v>
                </c:pt>
                <c:pt idx="10">
                  <c:v>61.886400000000002</c:v>
                </c:pt>
                <c:pt idx="11">
                  <c:v>60</c:v>
                </c:pt>
                <c:pt idx="12">
                  <c:v>59.343800000000002</c:v>
                </c:pt>
                <c:pt idx="13">
                  <c:v>58.102699999999999</c:v>
                </c:pt>
                <c:pt idx="14">
                  <c:v>57.5</c:v>
                </c:pt>
                <c:pt idx="15">
                  <c:v>56.285699999999999</c:v>
                </c:pt>
                <c:pt idx="16">
                  <c:v>55.656300000000002</c:v>
                </c:pt>
                <c:pt idx="17">
                  <c:v>54.175699999999999</c:v>
                </c:pt>
                <c:pt idx="18">
                  <c:v>52.490200000000002</c:v>
                </c:pt>
                <c:pt idx="19">
                  <c:v>50.813299999999998</c:v>
                </c:pt>
                <c:pt idx="20">
                  <c:v>49.331200000000003</c:v>
                </c:pt>
                <c:pt idx="21">
                  <c:v>48.101100000000002</c:v>
                </c:pt>
                <c:pt idx="22">
                  <c:v>46.989100000000001</c:v>
                </c:pt>
                <c:pt idx="23">
                  <c:v>45.965400000000002</c:v>
                </c:pt>
                <c:pt idx="24">
                  <c:v>45</c:v>
                </c:pt>
                <c:pt idx="25">
                  <c:v>43.4221</c:v>
                </c:pt>
                <c:pt idx="26">
                  <c:v>41.906300000000002</c:v>
                </c:pt>
                <c:pt idx="27">
                  <c:v>40.935400000000001</c:v>
                </c:pt>
                <c:pt idx="28">
                  <c:v>39.569499999999998</c:v>
                </c:pt>
                <c:pt idx="29">
                  <c:v>38.3354</c:v>
                </c:pt>
                <c:pt idx="30">
                  <c:v>37.174199999999999</c:v>
                </c:pt>
                <c:pt idx="31">
                  <c:v>36.068199999999997</c:v>
                </c:pt>
                <c:pt idx="32">
                  <c:v>34.619599999999998</c:v>
                </c:pt>
                <c:pt idx="33">
                  <c:v>33.123800000000003</c:v>
                </c:pt>
                <c:pt idx="34">
                  <c:v>31.685300000000002</c:v>
                </c:pt>
                <c:pt idx="35">
                  <c:v>30.325299999999999</c:v>
                </c:pt>
                <c:pt idx="36">
                  <c:v>28.4787</c:v>
                </c:pt>
                <c:pt idx="37">
                  <c:v>26.928000000000001</c:v>
                </c:pt>
                <c:pt idx="38">
                  <c:v>25.444099999999999</c:v>
                </c:pt>
                <c:pt idx="39">
                  <c:v>22.4543</c:v>
                </c:pt>
                <c:pt idx="40">
                  <c:v>18.555900000000001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55968"/>
        <c:axId val="518755392"/>
      </c:scatterChart>
      <c:valAx>
        <c:axId val="518755968"/>
        <c:scaling>
          <c:orientation val="minMax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 i="1"/>
                  <a:t>l</a:t>
                </a:r>
                <a:r>
                  <a:rPr lang="ru-RU" b="0" i="1"/>
                  <a:t>,</a:t>
                </a:r>
                <a:r>
                  <a:rPr lang="ru-RU" b="0" i="1" baseline="0"/>
                  <a:t> мкм</a:t>
                </a:r>
                <a:endParaRPr lang="ru-RU" b="0" i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8755392"/>
        <c:crosses val="autoZero"/>
        <c:crossBetween val="midCat"/>
      </c:valAx>
      <c:valAx>
        <c:axId val="51875539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="0" i="1"/>
                  <a:t>T, </a:t>
                </a:r>
                <a:r>
                  <a:rPr lang="ru-RU" sz="1600" b="0" i="1"/>
                  <a:t>К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18755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8523519233021"/>
          <c:y val="0.71380917138824518"/>
          <c:w val="0.34021789569398325"/>
          <c:h val="0.1394076896012035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629900" y="1200150"/>
    <xdr:ext cx="5759577" cy="3239643"/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9</xdr:col>
      <xdr:colOff>333376</xdr:colOff>
      <xdr:row>27</xdr:row>
      <xdr:rowOff>152399</xdr:rowOff>
    </xdr:from>
    <xdr:to>
      <xdr:col>17</xdr:col>
      <xdr:colOff>381000</xdr:colOff>
      <xdr:row>61</xdr:row>
      <xdr:rowOff>180974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Другая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topLeftCell="A46" zoomScaleNormal="100" workbookViewId="0">
      <selection activeCell="H67" sqref="H67"/>
    </sheetView>
  </sheetViews>
  <sheetFormatPr defaultRowHeight="14.25"/>
  <cols>
    <col min="1" max="5" width="10.625" customWidth="1"/>
    <col min="7" max="7" width="12.25" bestFit="1" customWidth="1"/>
  </cols>
  <sheetData>
    <row r="2" spans="1:5">
      <c r="A2">
        <v>20</v>
      </c>
      <c r="B2">
        <v>15</v>
      </c>
      <c r="C2">
        <v>99</v>
      </c>
      <c r="D2">
        <v>0</v>
      </c>
      <c r="E2">
        <v>0</v>
      </c>
    </row>
    <row r="3" spans="1:5">
      <c r="A3">
        <v>25</v>
      </c>
      <c r="B3">
        <v>11.8</v>
      </c>
      <c r="C3">
        <v>91</v>
      </c>
      <c r="D3">
        <v>5</v>
      </c>
      <c r="E3">
        <v>8</v>
      </c>
    </row>
    <row r="4" spans="1:5">
      <c r="A4">
        <v>30</v>
      </c>
      <c r="B4">
        <v>9.5</v>
      </c>
      <c r="C4">
        <v>74</v>
      </c>
      <c r="D4">
        <v>10</v>
      </c>
      <c r="E4">
        <v>25</v>
      </c>
    </row>
    <row r="5" spans="1:5">
      <c r="A5">
        <v>35</v>
      </c>
      <c r="B5">
        <v>8.1</v>
      </c>
      <c r="C5">
        <v>58</v>
      </c>
      <c r="D5">
        <v>15</v>
      </c>
      <c r="E5">
        <v>41</v>
      </c>
    </row>
    <row r="6" spans="1:5">
      <c r="A6">
        <v>40</v>
      </c>
      <c r="B6">
        <v>6.8</v>
      </c>
      <c r="C6">
        <v>38</v>
      </c>
      <c r="D6">
        <v>20</v>
      </c>
      <c r="E6">
        <v>61</v>
      </c>
    </row>
    <row r="7" spans="1:5">
      <c r="A7">
        <v>45</v>
      </c>
      <c r="B7">
        <v>5.8</v>
      </c>
      <c r="C7">
        <v>20</v>
      </c>
      <c r="D7">
        <v>25</v>
      </c>
      <c r="E7">
        <v>79</v>
      </c>
    </row>
    <row r="8" spans="1:5">
      <c r="A8">
        <v>50</v>
      </c>
      <c r="B8">
        <v>4.9000000000000004</v>
      </c>
      <c r="C8">
        <v>-1</v>
      </c>
      <c r="D8">
        <v>30</v>
      </c>
      <c r="E8">
        <v>100</v>
      </c>
    </row>
    <row r="9" spans="1:5">
      <c r="A9">
        <v>55</v>
      </c>
      <c r="B9">
        <v>4.3</v>
      </c>
      <c r="C9">
        <v>-18</v>
      </c>
      <c r="D9">
        <v>35</v>
      </c>
      <c r="E9">
        <v>117</v>
      </c>
    </row>
    <row r="10" spans="1:5">
      <c r="A10">
        <v>60</v>
      </c>
      <c r="B10">
        <v>3.5</v>
      </c>
      <c r="C10">
        <v>-44</v>
      </c>
      <c r="D10">
        <v>40</v>
      </c>
      <c r="E10">
        <v>143</v>
      </c>
    </row>
    <row r="11" spans="1:5">
      <c r="A11">
        <v>65</v>
      </c>
      <c r="B11">
        <v>2.9</v>
      </c>
      <c r="C11">
        <v>-68</v>
      </c>
      <c r="D11">
        <v>45</v>
      </c>
      <c r="E11">
        <v>167</v>
      </c>
    </row>
    <row r="12" spans="1:5">
      <c r="A12">
        <v>70</v>
      </c>
      <c r="B12">
        <v>2.5</v>
      </c>
      <c r="C12">
        <v>-90</v>
      </c>
      <c r="D12">
        <v>50</v>
      </c>
      <c r="E12">
        <v>189</v>
      </c>
    </row>
    <row r="13" spans="1:5">
      <c r="A13">
        <v>73</v>
      </c>
      <c r="B13">
        <v>2.4</v>
      </c>
      <c r="C13">
        <v>-95</v>
      </c>
      <c r="D13">
        <v>53</v>
      </c>
      <c r="E13">
        <v>194</v>
      </c>
    </row>
    <row r="14" spans="1:5">
      <c r="A14">
        <v>74</v>
      </c>
      <c r="B14">
        <v>2.2999999999999998</v>
      </c>
      <c r="C14">
        <v>-100</v>
      </c>
      <c r="D14">
        <v>54</v>
      </c>
      <c r="E14">
        <v>199</v>
      </c>
    </row>
    <row r="17" spans="1:9">
      <c r="D17" t="s">
        <v>0</v>
      </c>
      <c r="G17" t="s">
        <v>1</v>
      </c>
      <c r="I17">
        <v>243</v>
      </c>
    </row>
    <row r="18" spans="1:9">
      <c r="A18">
        <v>1</v>
      </c>
      <c r="B18">
        <v>200</v>
      </c>
      <c r="C18" s="1">
        <v>2.8</v>
      </c>
      <c r="D18" s="1">
        <v>62.5</v>
      </c>
      <c r="E18" s="2">
        <f>(D18-D$64*$B18 -D$65)*(D18-D$64*$B18 -D$65)</f>
        <v>30.973444460785913</v>
      </c>
      <c r="F18" s="1">
        <v>2.2999999999999998</v>
      </c>
      <c r="G18" s="1">
        <v>74</v>
      </c>
      <c r="H18" s="2">
        <f>(G18-G$64*$B18 -G$65)*(G18-G$64*$B18 -G$65)</f>
        <v>0.41920300778802555</v>
      </c>
    </row>
    <row r="19" spans="1:9">
      <c r="A19">
        <v>1</v>
      </c>
      <c r="B19">
        <f>B18-5</f>
        <v>195</v>
      </c>
      <c r="C19" s="1">
        <v>2.9</v>
      </c>
      <c r="D19" s="1">
        <v>65</v>
      </c>
      <c r="E19" s="2">
        <f t="shared" ref="E19:E58" si="0">(D19-D$64*$B19 -D$65)*(D19-D$64*$B19 -D$65)</f>
        <v>3.3016760840092934</v>
      </c>
      <c r="F19" s="1">
        <v>2.4</v>
      </c>
      <c r="G19" s="1">
        <v>73</v>
      </c>
      <c r="H19" s="2">
        <f t="shared" ref="H19:H58" si="1">(G19-G$64*$B19 -G$65)*(G19-G$64*$B19 -G$65)</f>
        <v>0.77380251250476684</v>
      </c>
    </row>
    <row r="20" spans="1:9">
      <c r="A20">
        <v>1</v>
      </c>
      <c r="B20">
        <f t="shared" ref="B20:B58" si="2">B19-5</f>
        <v>190</v>
      </c>
      <c r="C20" s="1">
        <v>3</v>
      </c>
      <c r="D20" s="1">
        <v>64.659099999999995</v>
      </c>
      <c r="E20" s="2">
        <f t="shared" si="0"/>
        <v>0.82741558050004727</v>
      </c>
      <c r="F20" s="1">
        <v>2.5</v>
      </c>
      <c r="G20" s="1">
        <v>70</v>
      </c>
      <c r="H20" s="2">
        <f t="shared" si="1"/>
        <v>0.788789069909277</v>
      </c>
    </row>
    <row r="21" spans="1:9">
      <c r="A21">
        <v>1</v>
      </c>
      <c r="B21">
        <f t="shared" si="2"/>
        <v>185</v>
      </c>
      <c r="C21" s="1">
        <v>3.1</v>
      </c>
      <c r="D21" s="1">
        <v>64.345500000000001</v>
      </c>
      <c r="E21" s="2">
        <f t="shared" si="0"/>
        <v>6.3019804538716505E-4</v>
      </c>
      <c r="F21" s="1">
        <v>2.6</v>
      </c>
      <c r="G21" s="1">
        <v>66.349999999999994</v>
      </c>
      <c r="H21" s="2">
        <f t="shared" si="1"/>
        <v>10.929215554566099</v>
      </c>
    </row>
    <row r="22" spans="1:9">
      <c r="A22">
        <v>1</v>
      </c>
      <c r="B22">
        <f t="shared" si="2"/>
        <v>180</v>
      </c>
      <c r="C22" s="1">
        <v>3.2</v>
      </c>
      <c r="D22" s="1">
        <v>63.890900000000002</v>
      </c>
      <c r="E22" s="2">
        <f t="shared" si="0"/>
        <v>0.67048479429343721</v>
      </c>
      <c r="F22" s="1">
        <v>2.7</v>
      </c>
      <c r="G22" s="1">
        <v>63.4</v>
      </c>
      <c r="H22" s="2">
        <f t="shared" si="1"/>
        <v>25.237911774837553</v>
      </c>
    </row>
    <row r="23" spans="1:9">
      <c r="A23">
        <v>1</v>
      </c>
      <c r="B23">
        <f t="shared" si="2"/>
        <v>175</v>
      </c>
      <c r="C23" s="1">
        <v>3.3</v>
      </c>
      <c r="D23" s="1">
        <v>63.127299999999998</v>
      </c>
      <c r="E23" s="2">
        <f t="shared" si="0"/>
        <v>1.6992659938086421</v>
      </c>
      <c r="F23" s="1">
        <v>2.8</v>
      </c>
      <c r="G23" s="1">
        <v>62.5</v>
      </c>
      <c r="H23" s="2">
        <f t="shared" si="1"/>
        <v>22.010484472884052</v>
      </c>
    </row>
    <row r="24" spans="1:9">
      <c r="A24">
        <v>1</v>
      </c>
      <c r="B24">
        <f t="shared" si="2"/>
        <v>170</v>
      </c>
      <c r="C24" s="1">
        <v>3.4</v>
      </c>
      <c r="D24" s="1">
        <v>61.886400000000002</v>
      </c>
      <c r="E24" s="2">
        <f t="shared" si="0"/>
        <v>1.7186858270091547</v>
      </c>
      <c r="F24" s="1">
        <v>2.9</v>
      </c>
      <c r="G24" s="1">
        <v>65</v>
      </c>
      <c r="H24" s="2">
        <f t="shared" si="1"/>
        <v>0.92031732466384941</v>
      </c>
    </row>
    <row r="25" spans="1:9">
      <c r="A25">
        <v>1</v>
      </c>
      <c r="B25">
        <f t="shared" si="2"/>
        <v>165</v>
      </c>
      <c r="C25" s="1">
        <v>3.6</v>
      </c>
      <c r="D25" s="1">
        <v>59.343800000000002</v>
      </c>
      <c r="E25" s="2">
        <f t="shared" si="0"/>
        <v>2.7936443504911033E-4</v>
      </c>
      <c r="F25" s="1">
        <v>3</v>
      </c>
      <c r="G25" s="1">
        <v>64.659099999999995</v>
      </c>
      <c r="H25" s="2">
        <f t="shared" si="1"/>
        <v>4.6280998630832881E-3</v>
      </c>
    </row>
    <row r="26" spans="1:9">
      <c r="A26">
        <v>1</v>
      </c>
      <c r="B26">
        <f t="shared" si="2"/>
        <v>160</v>
      </c>
      <c r="C26" s="1">
        <v>3.7</v>
      </c>
      <c r="D26" s="1">
        <v>58.714300000000001</v>
      </c>
      <c r="E26" s="2">
        <f t="shared" si="0"/>
        <v>0.40391339460534559</v>
      </c>
      <c r="F26" s="1">
        <v>3.1</v>
      </c>
      <c r="G26" s="1">
        <v>64.345500000000001</v>
      </c>
      <c r="H26" s="2">
        <f t="shared" si="1"/>
        <v>0.7234717551020815</v>
      </c>
    </row>
    <row r="27" spans="1:9">
      <c r="A27">
        <v>1</v>
      </c>
      <c r="B27">
        <f t="shared" si="2"/>
        <v>155</v>
      </c>
      <c r="C27" s="1">
        <v>3.9</v>
      </c>
      <c r="D27" s="1">
        <v>57.5</v>
      </c>
      <c r="E27" s="2">
        <f t="shared" si="0"/>
        <v>0.44832321501145156</v>
      </c>
      <c r="F27" s="1">
        <v>3.3</v>
      </c>
      <c r="G27" s="1">
        <v>63.127299999999998</v>
      </c>
      <c r="H27" s="2">
        <f t="shared" si="1"/>
        <v>0.74748646630413829</v>
      </c>
    </row>
    <row r="28" spans="1:9">
      <c r="A28">
        <v>1</v>
      </c>
      <c r="B28">
        <f t="shared" si="2"/>
        <v>150</v>
      </c>
      <c r="C28" s="1">
        <v>4</v>
      </c>
      <c r="D28" s="1">
        <v>56.897300000000001</v>
      </c>
      <c r="E28" s="2">
        <f t="shared" si="0"/>
        <v>1.7297432496254479</v>
      </c>
      <c r="F28" s="1">
        <v>3.4</v>
      </c>
      <c r="G28" s="1">
        <v>61.886400000000002</v>
      </c>
      <c r="H28" s="2">
        <f t="shared" si="1"/>
        <v>0.7325212700895074</v>
      </c>
    </row>
    <row r="29" spans="1:9">
      <c r="A29">
        <v>1</v>
      </c>
      <c r="B29">
        <f t="shared" si="2"/>
        <v>145</v>
      </c>
      <c r="C29" s="1">
        <v>4.2</v>
      </c>
      <c r="D29" s="1">
        <v>55.656300000000002</v>
      </c>
      <c r="E29" s="2">
        <f t="shared" si="0"/>
        <v>1.7490714540048695</v>
      </c>
      <c r="F29" s="1">
        <v>3.5</v>
      </c>
      <c r="G29" s="1">
        <v>60</v>
      </c>
      <c r="H29" s="2">
        <f t="shared" si="1"/>
        <v>4.0673262381515876E-2</v>
      </c>
    </row>
    <row r="30" spans="1:9">
      <c r="A30">
        <v>1</v>
      </c>
      <c r="B30">
        <f t="shared" si="2"/>
        <v>140</v>
      </c>
      <c r="C30" s="1">
        <v>4.4000000000000004</v>
      </c>
      <c r="D30" s="1">
        <v>54.175699999999999</v>
      </c>
      <c r="E30" s="2">
        <f t="shared" si="0"/>
        <v>1.1886500009197267</v>
      </c>
      <c r="F30" s="1">
        <v>3.6</v>
      </c>
      <c r="G30" s="1">
        <v>59.343800000000002</v>
      </c>
      <c r="H30" s="2">
        <f t="shared" si="1"/>
        <v>0.60478260561925645</v>
      </c>
    </row>
    <row r="31" spans="1:9">
      <c r="A31">
        <v>1</v>
      </c>
      <c r="B31">
        <f t="shared" si="2"/>
        <v>135</v>
      </c>
      <c r="C31" s="1">
        <v>4.5</v>
      </c>
      <c r="D31" s="1">
        <v>53.336199999999998</v>
      </c>
      <c r="E31" s="2">
        <f t="shared" si="0"/>
        <v>2.2472404807706985</v>
      </c>
      <c r="F31" s="1">
        <v>3.8</v>
      </c>
      <c r="G31" s="1">
        <v>58.102699999999999</v>
      </c>
      <c r="H31" s="2">
        <f t="shared" si="1"/>
        <v>0.59102156335665978</v>
      </c>
    </row>
    <row r="32" spans="1:9">
      <c r="A32">
        <v>1</v>
      </c>
      <c r="B32">
        <f t="shared" si="2"/>
        <v>130</v>
      </c>
      <c r="C32" s="1">
        <v>4.7</v>
      </c>
      <c r="D32" s="1">
        <v>51.646299999999997</v>
      </c>
      <c r="E32" s="2">
        <f t="shared" si="0"/>
        <v>1.1183220941327412</v>
      </c>
      <c r="F32" s="1">
        <v>3.9</v>
      </c>
      <c r="G32" s="1">
        <v>57.5</v>
      </c>
      <c r="H32" s="2">
        <f t="shared" si="1"/>
        <v>1.9551892969875131</v>
      </c>
    </row>
    <row r="33" spans="1:8">
      <c r="A33">
        <v>1</v>
      </c>
      <c r="B33">
        <f t="shared" si="2"/>
        <v>125</v>
      </c>
      <c r="C33" s="1">
        <v>4.9000000000000004</v>
      </c>
      <c r="D33" s="1">
        <v>50</v>
      </c>
      <c r="E33" s="2">
        <f t="shared" si="0"/>
        <v>0.4349865541068787</v>
      </c>
      <c r="F33" s="1">
        <v>4.0999999999999996</v>
      </c>
      <c r="G33" s="1">
        <v>56.285699999999999</v>
      </c>
      <c r="H33" s="2">
        <f t="shared" si="1"/>
        <v>2.0055726019124527</v>
      </c>
    </row>
    <row r="34" spans="1:8">
      <c r="A34">
        <v>1</v>
      </c>
      <c r="B34">
        <f t="shared" si="2"/>
        <v>120</v>
      </c>
      <c r="C34" s="1">
        <v>5.2</v>
      </c>
      <c r="D34" s="1">
        <v>48.101100000000002</v>
      </c>
      <c r="E34" s="2">
        <f t="shared" si="0"/>
        <v>8.0330309825187531E-5</v>
      </c>
      <c r="F34" s="1">
        <v>4.2</v>
      </c>
      <c r="G34" s="1">
        <v>55.656300000000002</v>
      </c>
      <c r="H34" s="2">
        <f t="shared" si="1"/>
        <v>4.0762962796994913</v>
      </c>
    </row>
    <row r="35" spans="1:8">
      <c r="A35">
        <v>1</v>
      </c>
      <c r="B35">
        <f t="shared" si="2"/>
        <v>115</v>
      </c>
      <c r="C35" s="1">
        <v>5.4</v>
      </c>
      <c r="D35" s="1">
        <v>46.989100000000001</v>
      </c>
      <c r="E35" s="2">
        <f t="shared" si="0"/>
        <v>2.1109280285124151E-2</v>
      </c>
      <c r="F35" s="1">
        <v>4.4000000000000004</v>
      </c>
      <c r="G35" s="1">
        <v>54.175699999999999</v>
      </c>
      <c r="H35" s="2">
        <f t="shared" si="1"/>
        <v>3.1349731547039354</v>
      </c>
    </row>
    <row r="36" spans="1:8">
      <c r="A36">
        <v>1</v>
      </c>
      <c r="B36">
        <f t="shared" si="2"/>
        <v>110</v>
      </c>
      <c r="C36" s="1">
        <v>5.6</v>
      </c>
      <c r="D36" s="1">
        <v>45.965400000000002</v>
      </c>
      <c r="E36" s="2">
        <f t="shared" si="0"/>
        <v>0.13683928547878615</v>
      </c>
      <c r="F36" s="1">
        <v>4.5999999999999996</v>
      </c>
      <c r="G36" s="1">
        <v>52.490200000000002</v>
      </c>
      <c r="H36" s="2">
        <f t="shared" si="1"/>
        <v>1.7352453249397843</v>
      </c>
    </row>
    <row r="37" spans="1:8">
      <c r="A37">
        <v>1</v>
      </c>
      <c r="B37">
        <f t="shared" si="2"/>
        <v>105</v>
      </c>
      <c r="C37" s="1">
        <v>5.8</v>
      </c>
      <c r="D37" s="1">
        <v>45</v>
      </c>
      <c r="E37" s="2">
        <f t="shared" si="0"/>
        <v>0.42620732193610356</v>
      </c>
      <c r="F37" s="1">
        <v>4.8</v>
      </c>
      <c r="G37" s="1">
        <v>50.813299999999998</v>
      </c>
      <c r="H37" s="2">
        <f t="shared" si="1"/>
        <v>0.76141099741049389</v>
      </c>
    </row>
    <row r="38" spans="1:8">
      <c r="A38">
        <v>1</v>
      </c>
      <c r="B38">
        <f t="shared" si="2"/>
        <v>100</v>
      </c>
      <c r="C38" s="1">
        <v>6.1</v>
      </c>
      <c r="D38" s="1">
        <v>43.4221</v>
      </c>
      <c r="E38" s="2">
        <f t="shared" si="0"/>
        <v>0.10450554291492875</v>
      </c>
      <c r="F38" s="1">
        <v>5</v>
      </c>
      <c r="G38" s="1">
        <v>49.331200000000003</v>
      </c>
      <c r="H38" s="2">
        <f t="shared" si="1"/>
        <v>0.38774313985130676</v>
      </c>
    </row>
    <row r="39" spans="1:8">
      <c r="A39">
        <v>1</v>
      </c>
      <c r="B39">
        <f t="shared" si="2"/>
        <v>95</v>
      </c>
      <c r="C39" s="1">
        <v>6.4</v>
      </c>
      <c r="D39" s="1">
        <v>41.906300000000002</v>
      </c>
      <c r="E39" s="2">
        <f t="shared" si="0"/>
        <v>3.1137274919036707E-3</v>
      </c>
      <c r="F39" s="1">
        <v>5.2</v>
      </c>
      <c r="G39" s="1">
        <v>48.101100000000002</v>
      </c>
      <c r="H39" s="2">
        <f t="shared" si="1"/>
        <v>0.39036480815069796</v>
      </c>
    </row>
    <row r="40" spans="1:8">
      <c r="A40">
        <v>1</v>
      </c>
      <c r="B40">
        <f t="shared" si="2"/>
        <v>90</v>
      </c>
      <c r="C40" s="1">
        <v>6.7</v>
      </c>
      <c r="D40" s="1">
        <v>40.463099999999997</v>
      </c>
      <c r="E40" s="2">
        <f t="shared" si="0"/>
        <v>1.9340910701873146E-2</v>
      </c>
      <c r="F40" s="1">
        <v>5.4</v>
      </c>
      <c r="G40" s="1">
        <v>46.989100000000001</v>
      </c>
      <c r="H40" s="2">
        <f t="shared" si="1"/>
        <v>0.55501513593236096</v>
      </c>
    </row>
    <row r="41" spans="1:8">
      <c r="A41">
        <v>1</v>
      </c>
      <c r="B41">
        <f t="shared" si="2"/>
        <v>85</v>
      </c>
      <c r="C41" s="1">
        <v>7</v>
      </c>
      <c r="D41" s="1">
        <v>39.148899999999998</v>
      </c>
      <c r="E41" s="2">
        <f t="shared" si="0"/>
        <v>4.2002038851457223E-2</v>
      </c>
      <c r="F41" s="1">
        <v>5.6</v>
      </c>
      <c r="G41" s="1">
        <v>45.965400000000002</v>
      </c>
      <c r="H41" s="2">
        <f t="shared" si="1"/>
        <v>0.90915261535658176</v>
      </c>
    </row>
    <row r="42" spans="1:8">
      <c r="A42">
        <v>1</v>
      </c>
      <c r="B42">
        <f t="shared" si="2"/>
        <v>80</v>
      </c>
      <c r="C42" s="1">
        <v>7.3</v>
      </c>
      <c r="D42" s="1">
        <v>37.941099999999999</v>
      </c>
      <c r="E42" s="2">
        <f t="shared" si="0"/>
        <v>2.7032744797799702E-2</v>
      </c>
      <c r="F42" s="1">
        <v>5.8</v>
      </c>
      <c r="G42" s="1">
        <v>45</v>
      </c>
      <c r="H42" s="2">
        <f t="shared" si="1"/>
        <v>1.4891235861794421</v>
      </c>
    </row>
    <row r="43" spans="1:8">
      <c r="A43">
        <v>1</v>
      </c>
      <c r="B43">
        <f t="shared" si="2"/>
        <v>75</v>
      </c>
      <c r="C43" s="1">
        <v>7.6</v>
      </c>
      <c r="D43" s="1">
        <v>36.800199999999997</v>
      </c>
      <c r="E43" s="2">
        <f t="shared" si="0"/>
        <v>3.2477191158155872E-3</v>
      </c>
      <c r="F43" s="1">
        <v>6.1</v>
      </c>
      <c r="G43" s="1">
        <v>43.4221</v>
      </c>
      <c r="H43" s="2">
        <f t="shared" si="1"/>
        <v>0.76492180787827135</v>
      </c>
    </row>
    <row r="44" spans="1:8">
      <c r="A44">
        <v>1</v>
      </c>
      <c r="B44">
        <f t="shared" si="2"/>
        <v>70</v>
      </c>
      <c r="C44" s="1">
        <v>7.9</v>
      </c>
      <c r="D44" s="1">
        <v>35.708799999999997</v>
      </c>
      <c r="E44" s="2">
        <f t="shared" si="0"/>
        <v>9.9877737741449705E-3</v>
      </c>
      <c r="F44" s="1">
        <v>6.4</v>
      </c>
      <c r="G44" s="1">
        <v>41.906300000000002</v>
      </c>
      <c r="H44" s="2">
        <f t="shared" si="1"/>
        <v>0.34928058815345703</v>
      </c>
    </row>
    <row r="45" spans="1:8">
      <c r="A45">
        <v>1</v>
      </c>
      <c r="B45">
        <f t="shared" si="2"/>
        <v>65</v>
      </c>
      <c r="C45" s="1">
        <v>8.3000000000000007</v>
      </c>
      <c r="D45" s="1">
        <v>34.241399999999999</v>
      </c>
      <c r="E45" s="2">
        <f t="shared" si="0"/>
        <v>1.4192799539335063E-2</v>
      </c>
      <c r="F45" s="1">
        <v>6.6</v>
      </c>
      <c r="G45" s="1">
        <v>40.935400000000001</v>
      </c>
      <c r="H45" s="2">
        <f t="shared" si="1"/>
        <v>0.72641736878201235</v>
      </c>
    </row>
    <row r="46" spans="1:8">
      <c r="A46">
        <v>1</v>
      </c>
      <c r="B46">
        <f t="shared" si="2"/>
        <v>60</v>
      </c>
      <c r="C46" s="1">
        <v>8.6999999999999993</v>
      </c>
      <c r="D46" s="1">
        <v>32.758000000000003</v>
      </c>
      <c r="E46" s="2">
        <f t="shared" si="0"/>
        <v>0.125461836132638</v>
      </c>
      <c r="F46" s="1">
        <v>6.9</v>
      </c>
      <c r="G46" s="1">
        <v>39.569499999999998</v>
      </c>
      <c r="H46" s="2">
        <f t="shared" si="1"/>
        <v>0.51638996614020161</v>
      </c>
    </row>
    <row r="47" spans="1:8">
      <c r="A47">
        <v>1</v>
      </c>
      <c r="B47">
        <f t="shared" si="2"/>
        <v>55</v>
      </c>
      <c r="C47" s="1">
        <v>9.1</v>
      </c>
      <c r="D47" s="1">
        <v>31.3371</v>
      </c>
      <c r="E47" s="2">
        <f t="shared" si="0"/>
        <v>0.27749538799657575</v>
      </c>
      <c r="F47" s="1">
        <v>7.2</v>
      </c>
      <c r="G47" s="1">
        <v>38.3354</v>
      </c>
      <c r="H47" s="2">
        <f t="shared" si="1"/>
        <v>0.51366513305035966</v>
      </c>
    </row>
    <row r="48" spans="1:8">
      <c r="A48">
        <v>1</v>
      </c>
      <c r="B48">
        <f t="shared" si="2"/>
        <v>50</v>
      </c>
      <c r="C48" s="1">
        <v>9.6</v>
      </c>
      <c r="D48" s="1">
        <v>29.6813</v>
      </c>
      <c r="E48" s="2">
        <f t="shared" si="0"/>
        <v>0.8728243645910585</v>
      </c>
      <c r="F48" s="1">
        <v>7.5</v>
      </c>
      <c r="G48" s="1">
        <v>37.174199999999999</v>
      </c>
      <c r="H48" s="2">
        <f t="shared" si="1"/>
        <v>0.62048062167275053</v>
      </c>
    </row>
    <row r="49" spans="1:8">
      <c r="A49">
        <v>1</v>
      </c>
      <c r="B49">
        <f t="shared" si="2"/>
        <v>45</v>
      </c>
      <c r="C49" s="1">
        <v>10.1</v>
      </c>
      <c r="D49" s="1">
        <v>28.197800000000001</v>
      </c>
      <c r="E49" s="2">
        <f t="shared" si="0"/>
        <v>1.3675503485119176</v>
      </c>
      <c r="F49" s="1">
        <v>7.8</v>
      </c>
      <c r="G49" s="1">
        <v>36.068199999999997</v>
      </c>
      <c r="H49" s="2">
        <f t="shared" si="1"/>
        <v>0.83522690263455412</v>
      </c>
    </row>
    <row r="50" spans="1:8">
      <c r="A50">
        <v>1</v>
      </c>
      <c r="B50">
        <f t="shared" si="2"/>
        <v>40</v>
      </c>
      <c r="C50" s="1">
        <v>10.6</v>
      </c>
      <c r="D50" s="1">
        <v>26.928000000000001</v>
      </c>
      <c r="E50" s="2">
        <f t="shared" si="0"/>
        <v>1.4182320213793591</v>
      </c>
      <c r="F50" s="1">
        <v>8.1999999999999993</v>
      </c>
      <c r="G50" s="1">
        <v>34.619599999999998</v>
      </c>
      <c r="H50" s="2">
        <f t="shared" si="1"/>
        <v>0.48651888771276264</v>
      </c>
    </row>
    <row r="51" spans="1:8">
      <c r="A51">
        <v>1</v>
      </c>
      <c r="B51">
        <f t="shared" si="2"/>
        <v>35</v>
      </c>
      <c r="C51" s="1">
        <v>11.2</v>
      </c>
      <c r="D51" s="1">
        <v>25.744599999999998</v>
      </c>
      <c r="E51" s="2">
        <f t="shared" si="0"/>
        <v>1.2678036153188459</v>
      </c>
      <c r="F51" s="1">
        <v>8.6</v>
      </c>
      <c r="G51" s="1">
        <v>33.123800000000003</v>
      </c>
      <c r="H51" s="2">
        <f t="shared" si="1"/>
        <v>0.18827843237776579</v>
      </c>
    </row>
    <row r="52" spans="1:8">
      <c r="A52">
        <v>1</v>
      </c>
      <c r="B52">
        <f t="shared" si="2"/>
        <v>30</v>
      </c>
      <c r="C52" s="1">
        <v>11.8</v>
      </c>
      <c r="D52" s="1">
        <v>25</v>
      </c>
      <c r="E52" s="2">
        <f t="shared" si="0"/>
        <v>0.38718292113174502</v>
      </c>
      <c r="F52" s="1">
        <v>9</v>
      </c>
      <c r="G52" s="1">
        <v>31.685300000000002</v>
      </c>
      <c r="H52" s="2">
        <f t="shared" si="1"/>
        <v>5.1807311368243694E-2</v>
      </c>
    </row>
    <row r="53" spans="1:8">
      <c r="A53">
        <v>1</v>
      </c>
      <c r="B53">
        <f t="shared" si="2"/>
        <v>25</v>
      </c>
      <c r="C53" s="1">
        <v>12.4</v>
      </c>
      <c r="D53" s="1">
        <v>24.063800000000001</v>
      </c>
      <c r="E53" s="2">
        <f t="shared" si="0"/>
        <v>9.6169843696106649E-2</v>
      </c>
      <c r="F53" s="1">
        <v>9.4</v>
      </c>
      <c r="G53" s="1">
        <v>30.325299999999999</v>
      </c>
      <c r="H53" s="2">
        <f t="shared" si="1"/>
        <v>9.9627872974400629E-3</v>
      </c>
    </row>
    <row r="54" spans="1:8">
      <c r="A54">
        <v>1</v>
      </c>
      <c r="B54">
        <f t="shared" si="2"/>
        <v>20</v>
      </c>
      <c r="C54" s="1">
        <v>13.1</v>
      </c>
      <c r="D54" s="1">
        <v>23.037700000000001</v>
      </c>
      <c r="E54" s="2">
        <f t="shared" si="0"/>
        <v>7.7237762871915283E-3</v>
      </c>
      <c r="F54" s="1">
        <v>10</v>
      </c>
      <c r="G54" s="1">
        <v>28.4787</v>
      </c>
      <c r="H54" s="2">
        <f t="shared" si="1"/>
        <v>0.26479738155905835</v>
      </c>
    </row>
    <row r="55" spans="1:8">
      <c r="A55">
        <v>1</v>
      </c>
      <c r="B55">
        <f t="shared" si="2"/>
        <v>15</v>
      </c>
      <c r="C55" s="1">
        <v>13.7</v>
      </c>
      <c r="D55" s="1">
        <v>22.157399999999999</v>
      </c>
      <c r="E55" s="2">
        <f t="shared" si="0"/>
        <v>7.8479873992116547E-2</v>
      </c>
      <c r="F55" s="1">
        <v>10.6</v>
      </c>
      <c r="G55" s="1">
        <v>26.928000000000001</v>
      </c>
      <c r="H55" s="2">
        <f t="shared" si="1"/>
        <v>0.69402745324720683</v>
      </c>
    </row>
    <row r="56" spans="1:8">
      <c r="A56">
        <v>1</v>
      </c>
      <c r="B56">
        <f t="shared" si="2"/>
        <v>10</v>
      </c>
      <c r="C56" s="1">
        <v>14.3</v>
      </c>
      <c r="D56" s="1">
        <v>21.223700000000001</v>
      </c>
      <c r="E56" s="2">
        <f t="shared" si="0"/>
        <v>0.35375160158439495</v>
      </c>
      <c r="F56" s="1">
        <v>11.4</v>
      </c>
      <c r="G56" s="1">
        <v>25.444099999999999</v>
      </c>
      <c r="H56" s="2">
        <f t="shared" si="1"/>
        <v>1.1767509745570124</v>
      </c>
    </row>
    <row r="57" spans="1:8">
      <c r="A57">
        <v>1</v>
      </c>
      <c r="B57">
        <f t="shared" si="2"/>
        <v>5</v>
      </c>
      <c r="C57" s="1">
        <v>15</v>
      </c>
      <c r="D57" s="1">
        <v>20</v>
      </c>
      <c r="E57" s="2">
        <f t="shared" si="0"/>
        <v>0.38365366226958386</v>
      </c>
      <c r="F57" s="1">
        <v>13.5</v>
      </c>
      <c r="G57" s="1">
        <v>22.4543</v>
      </c>
      <c r="H57" s="2">
        <f t="shared" si="1"/>
        <v>8.0791238663246201</v>
      </c>
    </row>
    <row r="58" spans="1:8">
      <c r="A58">
        <v>1</v>
      </c>
      <c r="B58">
        <f t="shared" si="2"/>
        <v>0</v>
      </c>
      <c r="C58" s="1">
        <v>15.7</v>
      </c>
      <c r="D58" s="1">
        <v>18.555900000000001</v>
      </c>
      <c r="E58" s="2">
        <f t="shared" si="0"/>
        <v>0.17945850963653895</v>
      </c>
      <c r="F58" s="1">
        <v>15.7</v>
      </c>
      <c r="G58" s="1">
        <v>18.555900000000001</v>
      </c>
      <c r="H58" s="2">
        <f t="shared" si="1"/>
        <v>30.344435958236463</v>
      </c>
    </row>
    <row r="60" spans="1:8">
      <c r="A60">
        <f>SUM(A18:A58)</f>
        <v>41</v>
      </c>
      <c r="B60">
        <f>AVERAGE(B18:B58)</f>
        <v>100</v>
      </c>
      <c r="C60">
        <f>AVERAGE(C18:C58)</f>
        <v>7.1756097560975594</v>
      </c>
      <c r="D60">
        <f>AVERAGE(D18:D58)</f>
        <v>43.098826829268283</v>
      </c>
      <c r="G60">
        <f>AVERAGE(G18:G58)</f>
        <v>48.70850975609757</v>
      </c>
    </row>
    <row r="61" spans="1:8">
      <c r="A61">
        <f>A60-2</f>
        <v>39</v>
      </c>
      <c r="B61">
        <f>SUMSQ(B18:B58)/$A$60 - B60*B60</f>
        <v>3500</v>
      </c>
      <c r="C61">
        <f>SUMSQ(C18:C58)/$A$60 - C60*C60</f>
        <v>13.952575847709703</v>
      </c>
      <c r="D61">
        <f>SUMSQ(D18:D58)/$A$60 - D60*D60</f>
        <v>219.53421668440296</v>
      </c>
      <c r="G61">
        <f>SUMSQ(G18:G58)/$A$60 - G60*G60</f>
        <v>215.67578834965934</v>
      </c>
    </row>
    <row r="62" spans="1:8">
      <c r="B62">
        <f>SUMSQ(B18:B58)/$A$60</f>
        <v>13500</v>
      </c>
      <c r="C62">
        <f>SUMPRODUCT($B18:$B58,C18:C58)/$A$60</f>
        <v>504.92682926829269</v>
      </c>
      <c r="D62">
        <f>SUMPRODUCT($B18:$B58,D18:D58)/$A$60</f>
        <v>5183.712012195122</v>
      </c>
      <c r="G62">
        <f>SUMPRODUCT($B18:$B58,G18:G58)/$A$60</f>
        <v>5733.3920731707331</v>
      </c>
    </row>
    <row r="63" spans="1:8">
      <c r="E63">
        <f>AVERAGE(E18:E58)</f>
        <v>1.3691604874094943</v>
      </c>
      <c r="H63">
        <f>AVERAGE(H18:H58)</f>
        <v>3.1108897834630755</v>
      </c>
    </row>
    <row r="64" spans="1:8">
      <c r="C64">
        <f>(C62-C60*$B$60)/$B$61</f>
        <v>-6.0752613240418064E-2</v>
      </c>
      <c r="D64">
        <f>(D62-D60*$B$60)/$B$61</f>
        <v>0.24966552264808395</v>
      </c>
      <c r="E64">
        <f>SQRT(AVERAGE(E18:E58)/$B$61/$A$61)</f>
        <v>3.1670932668997477E-3</v>
      </c>
      <c r="G64">
        <f>(G62-G60*$B$60)/$B$61</f>
        <v>0.24644031358885019</v>
      </c>
      <c r="H64">
        <f>SQRT(AVERAGE(H18:H58)/$B$61/$A$61)</f>
        <v>4.7739293400773999E-3</v>
      </c>
    </row>
    <row r="65" spans="3:8">
      <c r="C65">
        <f>($B$62*C60-C62*$B$60)/$B$61</f>
        <v>13.250871080139367</v>
      </c>
      <c r="D65">
        <f>($B$62*D60-D62*$B$60)/$B$61</f>
        <v>18.132274564459902</v>
      </c>
      <c r="E65">
        <f>SQRT(AVERAGE(E19:E59)/$A$61)</f>
        <v>0.12700226003188791</v>
      </c>
      <c r="G65">
        <f>($B$62*G60-G62*$B$60)/$B$61</f>
        <v>24.064478397212522</v>
      </c>
      <c r="H65">
        <f>SQRT(AVERAGE(H19:H59)/$A$61)</f>
        <v>0.28546776515921857</v>
      </c>
    </row>
    <row r="67" spans="3:8">
      <c r="D67">
        <f>1/243000/D64</f>
        <v>1.6482958054441413E-5</v>
      </c>
      <c r="E67">
        <f>D67*E64/D64</f>
        <v>2.0909200805589481E-7</v>
      </c>
      <c r="G67">
        <f>1/243000/G64</f>
        <v>1.6698673514570414E-5</v>
      </c>
      <c r="H67">
        <f>G67*H64/G64</f>
        <v>3.2347908615543907E-7</v>
      </c>
    </row>
  </sheetData>
  <pageMargins left="0" right="0" top="0.39374999999999999" bottom="0.39374999999999999" header="0" footer="0"/>
  <pageSetup paperSize="9" orientation="portrait" verticalDpi="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revision>3</cp:revision>
  <dcterms:created xsi:type="dcterms:W3CDTF">2015-02-11T11:15:05Z</dcterms:created>
  <dcterms:modified xsi:type="dcterms:W3CDTF">2015-03-26T10:17:06Z</dcterms:modified>
</cp:coreProperties>
</file>