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valen\Desktop\git\sequence_correlation\"/>
    </mc:Choice>
  </mc:AlternateContent>
  <xr:revisionPtr revIDLastSave="0" documentId="13_ncr:1_{806CCCFD-1296-4241-ABA8-AA0DA03747ED}" xr6:coauthVersionLast="36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7" i="1" l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U30" i="1" l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U25" i="1" l="1"/>
  <c r="U26" i="1" s="1"/>
  <c r="T25" i="1"/>
  <c r="T26" i="1" s="1"/>
  <c r="S25" i="1"/>
  <c r="S26" i="1" s="1"/>
  <c r="R25" i="1"/>
  <c r="R26" i="1" s="1"/>
  <c r="Q25" i="1"/>
  <c r="Q26" i="1" s="1"/>
  <c r="P25" i="1"/>
  <c r="P26" i="1" s="1"/>
  <c r="O25" i="1"/>
  <c r="O26" i="1" s="1"/>
  <c r="N25" i="1"/>
  <c r="N26" i="1" s="1"/>
  <c r="M25" i="1"/>
  <c r="M26" i="1" s="1"/>
  <c r="L25" i="1"/>
  <c r="L26" i="1" s="1"/>
  <c r="K25" i="1"/>
  <c r="K26" i="1" s="1"/>
  <c r="J25" i="1"/>
  <c r="J26" i="1" s="1"/>
  <c r="I25" i="1"/>
  <c r="I26" i="1" s="1"/>
  <c r="H25" i="1"/>
  <c r="H26" i="1" s="1"/>
  <c r="G25" i="1"/>
  <c r="G26" i="1" s="1"/>
  <c r="F25" i="1"/>
  <c r="F26" i="1" s="1"/>
  <c r="E25" i="1"/>
  <c r="E26" i="1" s="1"/>
  <c r="D25" i="1"/>
  <c r="D26" i="1" s="1"/>
  <c r="C25" i="1"/>
  <c r="C26" i="1" s="1"/>
  <c r="B25" i="1"/>
  <c r="B26" i="1" s="1"/>
  <c r="U19" i="1"/>
  <c r="U20" i="1" s="1"/>
  <c r="T19" i="1"/>
  <c r="T20" i="1" s="1"/>
  <c r="S19" i="1"/>
  <c r="S20" i="1" s="1"/>
  <c r="R19" i="1"/>
  <c r="R20" i="1" s="1"/>
  <c r="Q19" i="1"/>
  <c r="Q20" i="1" s="1"/>
  <c r="P19" i="1"/>
  <c r="P20" i="1" s="1"/>
  <c r="O19" i="1"/>
  <c r="O20" i="1" s="1"/>
  <c r="N19" i="1"/>
  <c r="N20" i="1" s="1"/>
  <c r="M19" i="1"/>
  <c r="M20" i="1" s="1"/>
  <c r="L19" i="1"/>
  <c r="K19" i="1"/>
  <c r="K20" i="1" s="1"/>
  <c r="J19" i="1"/>
  <c r="J20" i="1" s="1"/>
  <c r="I19" i="1"/>
  <c r="I20" i="1" s="1"/>
  <c r="H19" i="1"/>
  <c r="H20" i="1" s="1"/>
  <c r="G19" i="1"/>
  <c r="G20" i="1" s="1"/>
  <c r="F19" i="1"/>
  <c r="F20" i="1" s="1"/>
  <c r="E19" i="1"/>
  <c r="E20" i="1" s="1"/>
  <c r="D19" i="1"/>
  <c r="D20" i="1" s="1"/>
  <c r="C19" i="1"/>
  <c r="C20" i="1" s="1"/>
  <c r="B19" i="1"/>
  <c r="U13" i="1"/>
  <c r="U14" i="1" s="1"/>
  <c r="T13" i="1"/>
  <c r="T14" i="1" s="1"/>
  <c r="S13" i="1"/>
  <c r="S14" i="1" s="1"/>
  <c r="R13" i="1"/>
  <c r="R14" i="1" s="1"/>
  <c r="Q13" i="1"/>
  <c r="Q14" i="1" s="1"/>
  <c r="P13" i="1"/>
  <c r="P14" i="1" s="1"/>
  <c r="O13" i="1"/>
  <c r="O14" i="1" s="1"/>
  <c r="N13" i="1"/>
  <c r="N14" i="1" s="1"/>
  <c r="M13" i="1"/>
  <c r="M14" i="1" s="1"/>
  <c r="L13" i="1"/>
  <c r="L14" i="1" s="1"/>
  <c r="K13" i="1"/>
  <c r="K14" i="1" s="1"/>
  <c r="J13" i="1"/>
  <c r="J14" i="1" s="1"/>
  <c r="I13" i="1"/>
  <c r="I14" i="1" s="1"/>
  <c r="H13" i="1"/>
  <c r="H14" i="1" s="1"/>
  <c r="G13" i="1"/>
  <c r="G14" i="1" s="1"/>
  <c r="C56" i="1" s="1"/>
  <c r="F13" i="1"/>
  <c r="F14" i="1" s="1"/>
  <c r="E13" i="1"/>
  <c r="E14" i="1" s="1"/>
  <c r="D13" i="1"/>
  <c r="D14" i="1" s="1"/>
  <c r="C13" i="1"/>
  <c r="C14" i="1" s="1"/>
  <c r="B13" i="1"/>
  <c r="U7" i="1"/>
  <c r="T7" i="1"/>
  <c r="S7" i="1"/>
  <c r="R7" i="1"/>
  <c r="Q7" i="1"/>
  <c r="P7" i="1"/>
  <c r="O7" i="1"/>
  <c r="N7" i="1"/>
  <c r="M7" i="1"/>
  <c r="L7" i="1"/>
  <c r="L8" i="1" s="1"/>
  <c r="K7" i="1"/>
  <c r="K8" i="1" s="1"/>
  <c r="K29" i="1" s="1"/>
  <c r="J7" i="1"/>
  <c r="I7" i="1"/>
  <c r="H7" i="1"/>
  <c r="G7" i="1"/>
  <c r="F7" i="1"/>
  <c r="E7" i="1"/>
  <c r="D7" i="1"/>
  <c r="C7" i="1"/>
  <c r="B7" i="1"/>
  <c r="U2" i="1"/>
  <c r="U23" i="1" s="1"/>
  <c r="U24" i="1" s="1"/>
  <c r="T2" i="1"/>
  <c r="T23" i="1" s="1"/>
  <c r="T24" i="1" s="1"/>
  <c r="S2" i="1"/>
  <c r="S23" i="1" s="1"/>
  <c r="S24" i="1" s="1"/>
  <c r="R2" i="1"/>
  <c r="R23" i="1" s="1"/>
  <c r="R24" i="1" s="1"/>
  <c r="Q2" i="1"/>
  <c r="Q17" i="1" s="1"/>
  <c r="Q18" i="1" s="1"/>
  <c r="P2" i="1"/>
  <c r="P17" i="1" s="1"/>
  <c r="P18" i="1" s="1"/>
  <c r="O2" i="1"/>
  <c r="O17" i="1" s="1"/>
  <c r="O18" i="1" s="1"/>
  <c r="N2" i="1"/>
  <c r="N17" i="1" s="1"/>
  <c r="N18" i="1" s="1"/>
  <c r="M2" i="1"/>
  <c r="M17" i="1" s="1"/>
  <c r="M18" i="1" s="1"/>
  <c r="L2" i="1"/>
  <c r="L17" i="1" s="1"/>
  <c r="L18" i="1" s="1"/>
  <c r="K2" i="1"/>
  <c r="K17" i="1" s="1"/>
  <c r="K18" i="1" s="1"/>
  <c r="J2" i="1"/>
  <c r="J23" i="1" s="1"/>
  <c r="J24" i="1" s="1"/>
  <c r="I2" i="1"/>
  <c r="I23" i="1" s="1"/>
  <c r="I24" i="1" s="1"/>
  <c r="H2" i="1"/>
  <c r="H23" i="1" s="1"/>
  <c r="H24" i="1" s="1"/>
  <c r="G2" i="1"/>
  <c r="G23" i="1" s="1"/>
  <c r="G24" i="1" s="1"/>
  <c r="F2" i="1"/>
  <c r="F23" i="1" s="1"/>
  <c r="F24" i="1" s="1"/>
  <c r="E2" i="1"/>
  <c r="E23" i="1" s="1"/>
  <c r="E24" i="1" s="1"/>
  <c r="D2" i="1"/>
  <c r="D23" i="1" s="1"/>
  <c r="D24" i="1" s="1"/>
  <c r="C2" i="1"/>
  <c r="C23" i="1" s="1"/>
  <c r="C24" i="1" s="1"/>
  <c r="B2" i="1"/>
  <c r="B23" i="1" s="1"/>
  <c r="D60" i="1" l="1"/>
  <c r="E60" i="1"/>
  <c r="E52" i="1"/>
  <c r="C48" i="1"/>
  <c r="E56" i="1"/>
  <c r="C60" i="1"/>
  <c r="E51" i="1"/>
  <c r="C52" i="1"/>
  <c r="D52" i="1"/>
  <c r="E48" i="1"/>
  <c r="F8" i="1"/>
  <c r="F29" i="1" s="1"/>
  <c r="R8" i="1"/>
  <c r="R29" i="1" s="1"/>
  <c r="B14" i="1"/>
  <c r="B24" i="1"/>
  <c r="G8" i="1"/>
  <c r="S8" i="1"/>
  <c r="S29" i="1" s="1"/>
  <c r="H8" i="1"/>
  <c r="H29" i="1" s="1"/>
  <c r="T8" i="1"/>
  <c r="T29" i="1" s="1"/>
  <c r="L20" i="1"/>
  <c r="L29" i="1" s="1"/>
  <c r="I8" i="1"/>
  <c r="I29" i="1" s="1"/>
  <c r="U8" i="1"/>
  <c r="U29" i="1" s="1"/>
  <c r="J8" i="1"/>
  <c r="J29" i="1" s="1"/>
  <c r="B20" i="1"/>
  <c r="D48" i="1" s="1"/>
  <c r="M8" i="1"/>
  <c r="M29" i="1" s="1"/>
  <c r="B8" i="1"/>
  <c r="B29" i="1" s="1"/>
  <c r="N8" i="1"/>
  <c r="C8" i="1"/>
  <c r="C29" i="1" s="1"/>
  <c r="O8" i="1"/>
  <c r="O29" i="1" s="1"/>
  <c r="D8" i="1"/>
  <c r="P8" i="1"/>
  <c r="P29" i="1" s="1"/>
  <c r="E8" i="1"/>
  <c r="Q8" i="1"/>
  <c r="Q29" i="1" s="1"/>
  <c r="J17" i="1"/>
  <c r="J18" i="1" s="1"/>
  <c r="J5" i="1"/>
  <c r="B5" i="1"/>
  <c r="R5" i="1"/>
  <c r="B11" i="1"/>
  <c r="J11" i="1"/>
  <c r="J12" i="1" s="1"/>
  <c r="R11" i="1"/>
  <c r="R12" i="1" s="1"/>
  <c r="B17" i="1"/>
  <c r="R17" i="1"/>
  <c r="R18" i="1" s="1"/>
  <c r="C5" i="1"/>
  <c r="S5" i="1"/>
  <c r="K11" i="1"/>
  <c r="K12" i="1" s="1"/>
  <c r="C17" i="1"/>
  <c r="C18" i="1" s="1"/>
  <c r="S17" i="1"/>
  <c r="S18" i="1" s="1"/>
  <c r="K23" i="1"/>
  <c r="K24" i="1" s="1"/>
  <c r="D5" i="1"/>
  <c r="T5" i="1"/>
  <c r="L11" i="1"/>
  <c r="L12" i="1" s="1"/>
  <c r="D17" i="1"/>
  <c r="D18" i="1" s="1"/>
  <c r="T17" i="1"/>
  <c r="T18" i="1" s="1"/>
  <c r="L23" i="1"/>
  <c r="L24" i="1" s="1"/>
  <c r="E55" i="1" s="1"/>
  <c r="U5" i="1"/>
  <c r="M11" i="1"/>
  <c r="M12" i="1" s="1"/>
  <c r="E17" i="1"/>
  <c r="E18" i="1" s="1"/>
  <c r="D51" i="1" s="1"/>
  <c r="U17" i="1"/>
  <c r="U18" i="1" s="1"/>
  <c r="M23" i="1"/>
  <c r="M24" i="1" s="1"/>
  <c r="F5" i="1"/>
  <c r="N11" i="1"/>
  <c r="N12" i="1" s="1"/>
  <c r="F17" i="1"/>
  <c r="F18" i="1" s="1"/>
  <c r="N23" i="1"/>
  <c r="N24" i="1" s="1"/>
  <c r="G5" i="1"/>
  <c r="O11" i="1"/>
  <c r="O12" i="1" s="1"/>
  <c r="G17" i="1"/>
  <c r="G18" i="1" s="1"/>
  <c r="D55" i="1" s="1"/>
  <c r="O23" i="1"/>
  <c r="O24" i="1" s="1"/>
  <c r="E5" i="1"/>
  <c r="H5" i="1"/>
  <c r="P11" i="1"/>
  <c r="P12" i="1" s="1"/>
  <c r="H17" i="1"/>
  <c r="H18" i="1" s="1"/>
  <c r="P23" i="1"/>
  <c r="P24" i="1" s="1"/>
  <c r="E59" i="1" s="1"/>
  <c r="I5" i="1"/>
  <c r="Q11" i="1"/>
  <c r="Q12" i="1" s="1"/>
  <c r="I17" i="1"/>
  <c r="I18" i="1" s="1"/>
  <c r="Q23" i="1"/>
  <c r="Q24" i="1" s="1"/>
  <c r="K5" i="1"/>
  <c r="C11" i="1"/>
  <c r="C12" i="1" s="1"/>
  <c r="S11" i="1"/>
  <c r="S12" i="1" s="1"/>
  <c r="L5" i="1"/>
  <c r="D11" i="1"/>
  <c r="D12" i="1" s="1"/>
  <c r="T11" i="1"/>
  <c r="T12" i="1" s="1"/>
  <c r="M5" i="1"/>
  <c r="E11" i="1"/>
  <c r="E12" i="1" s="1"/>
  <c r="U11" i="1"/>
  <c r="U12" i="1" s="1"/>
  <c r="N5" i="1"/>
  <c r="F11" i="1"/>
  <c r="F12" i="1" s="1"/>
  <c r="O5" i="1"/>
  <c r="G11" i="1"/>
  <c r="G12" i="1" s="1"/>
  <c r="C55" i="1" s="1"/>
  <c r="P5" i="1"/>
  <c r="H11" i="1"/>
  <c r="H12" i="1" s="1"/>
  <c r="Q5" i="1"/>
  <c r="I11" i="1"/>
  <c r="I12" i="1" s="1"/>
  <c r="D59" i="1" l="1"/>
  <c r="E29" i="1"/>
  <c r="B52" i="1"/>
  <c r="G29" i="1"/>
  <c r="B56" i="1"/>
  <c r="E47" i="1"/>
  <c r="C59" i="1"/>
  <c r="B60" i="1"/>
  <c r="D29" i="1"/>
  <c r="D56" i="1"/>
  <c r="C51" i="1"/>
  <c r="C47" i="1"/>
  <c r="B48" i="1"/>
  <c r="N29" i="1"/>
  <c r="B18" i="1"/>
  <c r="D47" i="1" s="1"/>
  <c r="O6" i="1"/>
  <c r="O28" i="1" s="1"/>
  <c r="J6" i="1"/>
  <c r="J28" i="1" s="1"/>
  <c r="K6" i="1"/>
  <c r="K28" i="1" s="1"/>
  <c r="N6" i="1"/>
  <c r="F6" i="1"/>
  <c r="F28" i="1" s="1"/>
  <c r="B6" i="1"/>
  <c r="T6" i="1"/>
  <c r="T28" i="1" s="1"/>
  <c r="G6" i="1"/>
  <c r="B12" i="1"/>
  <c r="I6" i="1"/>
  <c r="I28" i="1" s="1"/>
  <c r="M6" i="1"/>
  <c r="M28" i="1" s="1"/>
  <c r="L6" i="1"/>
  <c r="L28" i="1" s="1"/>
  <c r="S6" i="1"/>
  <c r="S28" i="1" s="1"/>
  <c r="D6" i="1"/>
  <c r="U6" i="1"/>
  <c r="U28" i="1" s="1"/>
  <c r="R6" i="1"/>
  <c r="R28" i="1" s="1"/>
  <c r="H6" i="1"/>
  <c r="H28" i="1" s="1"/>
  <c r="Q6" i="1"/>
  <c r="Q28" i="1" s="1"/>
  <c r="E6" i="1"/>
  <c r="C6" i="1"/>
  <c r="C28" i="1" s="1"/>
  <c r="P6" i="1"/>
  <c r="P28" i="1" s="1"/>
  <c r="B59" i="1" l="1"/>
  <c r="D28" i="1"/>
  <c r="G28" i="1"/>
  <c r="B55" i="1"/>
  <c r="B28" i="1"/>
  <c r="N28" i="1"/>
  <c r="B47" i="1"/>
  <c r="B51" i="1"/>
  <c r="E28" i="1"/>
</calcChain>
</file>

<file path=xl/sharedStrings.xml><?xml version="1.0" encoding="utf-8"?>
<sst xmlns="http://schemas.openxmlformats.org/spreadsheetml/2006/main" count="61" uniqueCount="57">
  <si>
    <t>M</t>
  </si>
  <si>
    <t>W</t>
  </si>
  <si>
    <t>C</t>
  </si>
  <si>
    <t>D</t>
  </si>
  <si>
    <t>E</t>
  </si>
  <si>
    <t>F</t>
  </si>
  <si>
    <t>H</t>
  </si>
  <si>
    <t>K</t>
  </si>
  <si>
    <t>N</t>
  </si>
  <si>
    <t>Q</t>
  </si>
  <si>
    <t>Y</t>
  </si>
  <si>
    <t>I</t>
  </si>
  <si>
    <t>A</t>
  </si>
  <si>
    <t>G</t>
  </si>
  <si>
    <t>P</t>
  </si>
  <si>
    <t>T</t>
  </si>
  <si>
    <t>V</t>
  </si>
  <si>
    <t>L</t>
  </si>
  <si>
    <t>R</t>
  </si>
  <si>
    <t>S</t>
  </si>
  <si>
    <t>Bacteria</t>
  </si>
  <si>
    <t>Code</t>
  </si>
  <si>
    <t>Archaea</t>
  </si>
  <si>
    <t>Archaea_GC</t>
  </si>
  <si>
    <t>Bacteria_GC</t>
  </si>
  <si>
    <t>Eukaryota</t>
  </si>
  <si>
    <t>Eukaryota_GC</t>
  </si>
  <si>
    <t>Viruses</t>
  </si>
  <si>
    <t>Viruses_GC</t>
  </si>
  <si>
    <t>Archaea_Dif_Code</t>
  </si>
  <si>
    <t>Archaea_Dif_GC</t>
  </si>
  <si>
    <t>Bacteria_Dif_Code</t>
  </si>
  <si>
    <t>Bacteria_Dif_GC</t>
  </si>
  <si>
    <t>Eukaryota_Dif_Code</t>
  </si>
  <si>
    <t>Eukaryota_Dif_GC</t>
  </si>
  <si>
    <t>Viruses_Dif_Code</t>
  </si>
  <si>
    <t>Viruses_Dif_GC</t>
  </si>
  <si>
    <t>Archaea_Dif_Code_Perc</t>
  </si>
  <si>
    <t>Archaea_Dif_GC_Perc</t>
  </si>
  <si>
    <t>Bacteria_Dif_Code_Perc</t>
  </si>
  <si>
    <t>Bacteria_Dif_GC_Perc</t>
  </si>
  <si>
    <t>Eukaryota_Dif_Code_Perc</t>
  </si>
  <si>
    <t>Eukaryota_Dif_GC_Perc</t>
  </si>
  <si>
    <t>Viruses_Dif_Code_Perc</t>
  </si>
  <si>
    <t>Viruses_Dif_GC_Perc</t>
  </si>
  <si>
    <t>Mean aliphatic code</t>
  </si>
  <si>
    <t>Mean aliphatic GC</t>
  </si>
  <si>
    <t>Mean charged code</t>
  </si>
  <si>
    <t>Mean charged GC</t>
  </si>
  <si>
    <t>Mean aromatic code</t>
  </si>
  <si>
    <t>Mean aromatic GC</t>
  </si>
  <si>
    <t>Mean uncharged code</t>
  </si>
  <si>
    <t>Mean uncharged GC</t>
  </si>
  <si>
    <t>mean_code_perc</t>
  </si>
  <si>
    <t>mean_gc_perc</t>
  </si>
  <si>
    <t>&lt;30%?</t>
  </si>
  <si>
    <t>mean_freq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</si>
</sst>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0"/>
  <sheetViews>
    <sheetView tabSelected="1" workbookViewId="0">
      <selection activeCell="B27" sqref="B27"/>
    </sheetView>
  </sheetViews>
  <sheetFormatPr baseColWidth="10" defaultColWidth="9.140625" defaultRowHeight="15" x14ac:dyDescent="0.25"/>
  <cols>
    <col min="1" max="1" width="23.85546875" customWidth="1"/>
    <col min="3" max="3" width="9.42578125" customWidth="1"/>
    <col min="4" max="4" width="9.140625" customWidth="1"/>
  </cols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21</v>
      </c>
      <c r="B2">
        <f>1/64</f>
        <v>1.5625E-2</v>
      </c>
      <c r="C2">
        <f>1/64</f>
        <v>1.5625E-2</v>
      </c>
      <c r="D2">
        <f>2/64</f>
        <v>3.125E-2</v>
      </c>
      <c r="E2">
        <f t="shared" ref="E2:L2" si="0">2/64</f>
        <v>3.125E-2</v>
      </c>
      <c r="F2">
        <f t="shared" si="0"/>
        <v>3.125E-2</v>
      </c>
      <c r="G2">
        <f t="shared" si="0"/>
        <v>3.125E-2</v>
      </c>
      <c r="H2">
        <f t="shared" si="0"/>
        <v>3.125E-2</v>
      </c>
      <c r="I2">
        <f t="shared" si="0"/>
        <v>3.125E-2</v>
      </c>
      <c r="J2">
        <f t="shared" si="0"/>
        <v>3.125E-2</v>
      </c>
      <c r="K2">
        <f t="shared" si="0"/>
        <v>3.125E-2</v>
      </c>
      <c r="L2">
        <f t="shared" si="0"/>
        <v>3.125E-2</v>
      </c>
      <c r="M2">
        <f>3/64</f>
        <v>4.6875E-2</v>
      </c>
      <c r="N2">
        <f>4/64</f>
        <v>6.25E-2</v>
      </c>
      <c r="O2">
        <f t="shared" ref="O2:R2" si="1">4/64</f>
        <v>6.25E-2</v>
      </c>
      <c r="P2">
        <f t="shared" si="1"/>
        <v>6.25E-2</v>
      </c>
      <c r="Q2">
        <f t="shared" si="1"/>
        <v>6.25E-2</v>
      </c>
      <c r="R2">
        <f t="shared" si="1"/>
        <v>6.25E-2</v>
      </c>
      <c r="S2">
        <f>6/64</f>
        <v>9.375E-2</v>
      </c>
      <c r="T2">
        <f t="shared" ref="T2:U2" si="2">6/64</f>
        <v>9.375E-2</v>
      </c>
      <c r="U2">
        <f t="shared" si="2"/>
        <v>9.375E-2</v>
      </c>
    </row>
    <row r="3" spans="1:21" x14ac:dyDescent="0.25">
      <c r="A3" t="s">
        <v>22</v>
      </c>
      <c r="B3">
        <v>2.4095874843130999E-2</v>
      </c>
      <c r="C3">
        <v>1.090483511035E-2</v>
      </c>
      <c r="D3">
        <v>1.1339174669371401E-2</v>
      </c>
      <c r="E3">
        <v>6.1424107237798897E-2</v>
      </c>
      <c r="F3">
        <v>8.0146793558030102E-2</v>
      </c>
      <c r="G3">
        <v>3.6274510886619003E-2</v>
      </c>
      <c r="H3">
        <v>1.73123708732121E-2</v>
      </c>
      <c r="I3">
        <v>5.8636778020229E-2</v>
      </c>
      <c r="J3">
        <v>3.4864886202367502E-2</v>
      </c>
      <c r="K3">
        <v>2.1619072593420802E-2</v>
      </c>
      <c r="L3">
        <v>3.5449863397090699E-2</v>
      </c>
      <c r="M3">
        <v>7.3191000302669895E-2</v>
      </c>
      <c r="N3">
        <v>7.7975224654294795E-2</v>
      </c>
      <c r="O3">
        <v>7.4483147432113497E-2</v>
      </c>
      <c r="P3">
        <v>4.2068918739719199E-2</v>
      </c>
      <c r="Q3">
        <v>4.9971753587520998E-2</v>
      </c>
      <c r="R3">
        <v>8.0043622667840195E-2</v>
      </c>
      <c r="S3">
        <v>9.4106221768910606E-2</v>
      </c>
      <c r="T3">
        <v>5.7187624313169497E-2</v>
      </c>
      <c r="U3">
        <v>5.8904219142141001E-2</v>
      </c>
    </row>
    <row r="4" spans="1:21" x14ac:dyDescent="0.25">
      <c r="A4" t="s">
        <v>23</v>
      </c>
      <c r="B4">
        <v>1.5786530948375399E-2</v>
      </c>
      <c r="C4">
        <v>1.53732034997271E-2</v>
      </c>
      <c r="D4">
        <v>3.1159734448102501E-2</v>
      </c>
      <c r="E4">
        <v>3.1159734448102501E-2</v>
      </c>
      <c r="F4">
        <v>3.1159734448102501E-2</v>
      </c>
      <c r="G4">
        <v>3.5560210822278199E-2</v>
      </c>
      <c r="H4">
        <v>3.1159734448102501E-2</v>
      </c>
      <c r="I4">
        <v>3.5560210822278199E-2</v>
      </c>
      <c r="J4">
        <v>3.5560210822278199E-2</v>
      </c>
      <c r="K4">
        <v>3.1159734448102501E-2</v>
      </c>
      <c r="L4">
        <v>3.5560210822278199E-2</v>
      </c>
      <c r="M4">
        <v>5.5333890696181103E-2</v>
      </c>
      <c r="N4">
        <v>6.7077326005697005E-2</v>
      </c>
      <c r="O4">
        <v>6.7077326005697005E-2</v>
      </c>
      <c r="P4">
        <v>6.7077326005697005E-2</v>
      </c>
      <c r="Q4">
        <v>6.2319468896205002E-2</v>
      </c>
      <c r="R4">
        <v>6.2319468896205002E-2</v>
      </c>
      <c r="S4">
        <v>9.7879679718483201E-2</v>
      </c>
      <c r="T4">
        <v>9.8237060453799499E-2</v>
      </c>
      <c r="U4">
        <v>9.3479203344307496E-2</v>
      </c>
    </row>
    <row r="5" spans="1:21" x14ac:dyDescent="0.25">
      <c r="A5" t="s">
        <v>29</v>
      </c>
      <c r="B5">
        <f>ABS(B2-B3)</f>
        <v>8.4708748431309988E-3</v>
      </c>
      <c r="C5">
        <f t="shared" ref="C5:U5" si="3">ABS(C2-C3)</f>
        <v>4.7201648896500002E-3</v>
      </c>
      <c r="D5">
        <f t="shared" si="3"/>
        <v>1.9910825330628601E-2</v>
      </c>
      <c r="E5">
        <f t="shared" si="3"/>
        <v>3.0174107237798897E-2</v>
      </c>
      <c r="F5">
        <f t="shared" si="3"/>
        <v>4.8896793558030102E-2</v>
      </c>
      <c r="G5">
        <f t="shared" si="3"/>
        <v>5.0245108866190033E-3</v>
      </c>
      <c r="H5">
        <f t="shared" si="3"/>
        <v>1.39376291267879E-2</v>
      </c>
      <c r="I5">
        <f t="shared" si="3"/>
        <v>2.7386778020229E-2</v>
      </c>
      <c r="J5">
        <f t="shared" si="3"/>
        <v>3.6148862023675024E-3</v>
      </c>
      <c r="K5">
        <f t="shared" si="3"/>
        <v>9.6309274065791983E-3</v>
      </c>
      <c r="L5">
        <f t="shared" si="3"/>
        <v>4.1998633970906987E-3</v>
      </c>
      <c r="M5">
        <f t="shared" si="3"/>
        <v>2.6316000302669895E-2</v>
      </c>
      <c r="N5">
        <f t="shared" si="3"/>
        <v>1.5475224654294795E-2</v>
      </c>
      <c r="O5">
        <f t="shared" si="3"/>
        <v>1.1983147432113497E-2</v>
      </c>
      <c r="P5">
        <f t="shared" si="3"/>
        <v>2.0431081260280801E-2</v>
      </c>
      <c r="Q5">
        <f t="shared" si="3"/>
        <v>1.2528246412479002E-2</v>
      </c>
      <c r="R5">
        <f t="shared" si="3"/>
        <v>1.7543622667840195E-2</v>
      </c>
      <c r="S5">
        <f t="shared" si="3"/>
        <v>3.5622176891060564E-4</v>
      </c>
      <c r="T5">
        <f t="shared" si="3"/>
        <v>3.6562375686830503E-2</v>
      </c>
      <c r="U5">
        <f t="shared" si="3"/>
        <v>3.4845780857858999E-2</v>
      </c>
    </row>
    <row r="6" spans="1:21" x14ac:dyDescent="0.25">
      <c r="A6" t="s">
        <v>37</v>
      </c>
      <c r="B6">
        <f>B5/((B2+B3)/2)*100</f>
        <v>42.652005408163269</v>
      </c>
      <c r="C6">
        <f t="shared" ref="C6:U6" si="4">C5/((C2+C3)/2)*100</f>
        <v>35.583823796994025</v>
      </c>
      <c r="D6">
        <f t="shared" si="4"/>
        <v>93.501813478192375</v>
      </c>
      <c r="E6">
        <f t="shared" si="4"/>
        <v>65.118743815622778</v>
      </c>
      <c r="F6">
        <f t="shared" si="4"/>
        <v>87.788511673019059</v>
      </c>
      <c r="G6">
        <f t="shared" si="4"/>
        <v>14.882035636083918</v>
      </c>
      <c r="H6">
        <f t="shared" si="4"/>
        <v>57.400941824593467</v>
      </c>
      <c r="I6">
        <f t="shared" si="4"/>
        <v>60.9361657485723</v>
      </c>
      <c r="J6">
        <f t="shared" si="4"/>
        <v>10.935165769787131</v>
      </c>
      <c r="K6">
        <f t="shared" si="4"/>
        <v>36.433124071019556</v>
      </c>
      <c r="L6">
        <f t="shared" si="4"/>
        <v>12.593319335865051</v>
      </c>
      <c r="M6">
        <f t="shared" si="4"/>
        <v>43.835890654025071</v>
      </c>
      <c r="N6">
        <f t="shared" si="4"/>
        <v>22.032674718803754</v>
      </c>
      <c r="O6">
        <f t="shared" si="4"/>
        <v>17.495798069689034</v>
      </c>
      <c r="P6">
        <f t="shared" si="4"/>
        <v>39.07677636245905</v>
      </c>
      <c r="Q6">
        <f t="shared" si="4"/>
        <v>22.278031617476337</v>
      </c>
      <c r="R6">
        <f t="shared" si="4"/>
        <v>24.615093035373338</v>
      </c>
      <c r="S6">
        <f t="shared" si="4"/>
        <v>0.37924937013670829</v>
      </c>
      <c r="T6">
        <f t="shared" si="4"/>
        <v>48.447000346275345</v>
      </c>
      <c r="U6">
        <f t="shared" si="4"/>
        <v>45.653216863155322</v>
      </c>
    </row>
    <row r="7" spans="1:21" x14ac:dyDescent="0.25">
      <c r="A7" t="s">
        <v>30</v>
      </c>
      <c r="B7">
        <f t="shared" ref="B7:U7" si="5">ABS(B3-B4)</f>
        <v>8.3093438947555998E-3</v>
      </c>
      <c r="C7">
        <f t="shared" si="5"/>
        <v>4.4683683893771003E-3</v>
      </c>
      <c r="D7">
        <f t="shared" si="5"/>
        <v>1.9820559778731102E-2</v>
      </c>
      <c r="E7">
        <f t="shared" si="5"/>
        <v>3.0264372789696396E-2</v>
      </c>
      <c r="F7">
        <f t="shared" si="5"/>
        <v>4.8987059109927601E-2</v>
      </c>
      <c r="G7">
        <f t="shared" si="5"/>
        <v>7.1430006434080456E-4</v>
      </c>
      <c r="H7">
        <f t="shared" si="5"/>
        <v>1.3847363574890401E-2</v>
      </c>
      <c r="I7">
        <f t="shared" si="5"/>
        <v>2.3076567197950801E-2</v>
      </c>
      <c r="J7">
        <f t="shared" si="5"/>
        <v>6.9532461991069633E-4</v>
      </c>
      <c r="K7">
        <f t="shared" si="5"/>
        <v>9.5406618546816993E-3</v>
      </c>
      <c r="L7">
        <f t="shared" si="5"/>
        <v>1.1034742518750001E-4</v>
      </c>
      <c r="M7">
        <f t="shared" si="5"/>
        <v>1.7857109606488793E-2</v>
      </c>
      <c r="N7">
        <f t="shared" si="5"/>
        <v>1.089789864859779E-2</v>
      </c>
      <c r="O7">
        <f t="shared" si="5"/>
        <v>7.4058214264164923E-3</v>
      </c>
      <c r="P7">
        <f t="shared" si="5"/>
        <v>2.5008407265977806E-2</v>
      </c>
      <c r="Q7">
        <f t="shared" si="5"/>
        <v>1.2347715308684004E-2</v>
      </c>
      <c r="R7">
        <f t="shared" si="5"/>
        <v>1.7724153771635193E-2</v>
      </c>
      <c r="S7">
        <f t="shared" si="5"/>
        <v>3.7734579495725951E-3</v>
      </c>
      <c r="T7">
        <f t="shared" si="5"/>
        <v>4.1049436140630002E-2</v>
      </c>
      <c r="U7">
        <f t="shared" si="5"/>
        <v>3.4574984202166495E-2</v>
      </c>
    </row>
    <row r="8" spans="1:21" x14ac:dyDescent="0.25">
      <c r="A8" t="s">
        <v>38</v>
      </c>
      <c r="B8">
        <f>B7/((B3+B4)/2)*100</f>
        <v>41.669220950182542</v>
      </c>
      <c r="C8">
        <f t="shared" ref="C8:U8" si="6">C7/((C3+C4)/2)*100</f>
        <v>34.008385904902134</v>
      </c>
      <c r="D8">
        <f t="shared" si="6"/>
        <v>93.27561667027193</v>
      </c>
      <c r="E8">
        <f t="shared" si="6"/>
        <v>65.377224013604604</v>
      </c>
      <c r="F8">
        <f t="shared" si="6"/>
        <v>88.021897704380066</v>
      </c>
      <c r="G8">
        <f t="shared" si="6"/>
        <v>1.9887320430791999</v>
      </c>
      <c r="H8">
        <f t="shared" si="6"/>
        <v>57.135391512698789</v>
      </c>
      <c r="I8">
        <f t="shared" si="6"/>
        <v>48.99640101348399</v>
      </c>
      <c r="J8">
        <f t="shared" si="6"/>
        <v>1.9746500872192287</v>
      </c>
      <c r="K8">
        <f t="shared" si="6"/>
        <v>36.153381970818934</v>
      </c>
      <c r="L8">
        <f t="shared" si="6"/>
        <v>0.31079371878026107</v>
      </c>
      <c r="M8">
        <f t="shared" si="6"/>
        <v>27.787784090240443</v>
      </c>
      <c r="N8">
        <f t="shared" si="6"/>
        <v>15.026138594615743</v>
      </c>
      <c r="O8">
        <f t="shared" si="6"/>
        <v>10.463120455258965</v>
      </c>
      <c r="P8">
        <f t="shared" si="6"/>
        <v>45.825501966302106</v>
      </c>
      <c r="Q8">
        <f t="shared" si="6"/>
        <v>21.992307209004725</v>
      </c>
      <c r="R8">
        <f t="shared" si="6"/>
        <v>24.899928172270112</v>
      </c>
      <c r="S8">
        <f t="shared" si="6"/>
        <v>3.9309740145896792</v>
      </c>
      <c r="T8">
        <f t="shared" si="6"/>
        <v>52.822286501241621</v>
      </c>
      <c r="U8">
        <f t="shared" si="6"/>
        <v>45.378931169814436</v>
      </c>
    </row>
    <row r="9" spans="1:21" x14ac:dyDescent="0.25">
      <c r="A9" t="s">
        <v>20</v>
      </c>
      <c r="B9">
        <v>2.3665016226276502E-2</v>
      </c>
      <c r="C9">
        <v>1.28776985793632E-2</v>
      </c>
      <c r="D9">
        <v>1.10145766243005E-2</v>
      </c>
      <c r="E9">
        <v>5.6008756244582202E-2</v>
      </c>
      <c r="F9">
        <v>6.3660357108101695E-2</v>
      </c>
      <c r="G9">
        <v>3.8070994906068099E-2</v>
      </c>
      <c r="H9">
        <v>2.12415163328116E-2</v>
      </c>
      <c r="I9">
        <v>4.8644652175802598E-2</v>
      </c>
      <c r="J9">
        <v>3.5202725664714003E-2</v>
      </c>
      <c r="K9">
        <v>3.4959989591370901E-2</v>
      </c>
      <c r="L9">
        <v>2.8520071599582902E-2</v>
      </c>
      <c r="M9">
        <v>6.0468240906265402E-2</v>
      </c>
      <c r="N9">
        <v>9.8802685621147093E-2</v>
      </c>
      <c r="O9">
        <v>7.5343225433327193E-2</v>
      </c>
      <c r="P9">
        <v>4.5597856897614503E-2</v>
      </c>
      <c r="Q9">
        <v>5.2950911976411497E-2</v>
      </c>
      <c r="R9">
        <v>7.29040333667961E-2</v>
      </c>
      <c r="S9">
        <v>0.102406612287051</v>
      </c>
      <c r="T9">
        <v>6.0080342305574602E-2</v>
      </c>
      <c r="U9">
        <v>5.7579736152838901E-2</v>
      </c>
    </row>
    <row r="10" spans="1:21" x14ac:dyDescent="0.25">
      <c r="A10" t="s">
        <v>24</v>
      </c>
      <c r="B10">
        <v>1.41334616568074E-2</v>
      </c>
      <c r="C10">
        <v>1.5868210841542899E-2</v>
      </c>
      <c r="D10">
        <v>3.0001672498350201E-2</v>
      </c>
      <c r="E10">
        <v>3.0001672498350201E-2</v>
      </c>
      <c r="F10">
        <v>3.0001672498350201E-2</v>
      </c>
      <c r="G10">
        <v>3.1282344969581002E-2</v>
      </c>
      <c r="H10">
        <v>3.0001672498350201E-2</v>
      </c>
      <c r="I10">
        <v>3.1282344969581002E-2</v>
      </c>
      <c r="J10">
        <v>3.1282344969581002E-2</v>
      </c>
      <c r="K10">
        <v>3.0001672498350201E-2</v>
      </c>
      <c r="L10">
        <v>3.1282344969581002E-2</v>
      </c>
      <c r="M10">
        <v>4.8431228282354702E-2</v>
      </c>
      <c r="N10">
        <v>7.8782571724034106E-2</v>
      </c>
      <c r="O10">
        <v>7.8782571724034106E-2</v>
      </c>
      <c r="P10">
        <v>7.8782571724034106E-2</v>
      </c>
      <c r="Q10">
        <v>6.00033449967005E-2</v>
      </c>
      <c r="R10">
        <v>6.00033449967005E-2</v>
      </c>
      <c r="S10">
        <v>9.1285689966281502E-2</v>
      </c>
      <c r="T10">
        <v>0.108784244222384</v>
      </c>
      <c r="U10">
        <v>9.0005017495050701E-2</v>
      </c>
    </row>
    <row r="11" spans="1:21" x14ac:dyDescent="0.25">
      <c r="A11" t="s">
        <v>31</v>
      </c>
      <c r="B11">
        <f t="shared" ref="B11:U11" si="7">ABS(B2-B9)</f>
        <v>8.0400162262765015E-3</v>
      </c>
      <c r="C11">
        <f t="shared" si="7"/>
        <v>2.7473014206368003E-3</v>
      </c>
      <c r="D11">
        <f t="shared" si="7"/>
        <v>2.0235423375699502E-2</v>
      </c>
      <c r="E11">
        <f t="shared" si="7"/>
        <v>2.4758756244582202E-2</v>
      </c>
      <c r="F11">
        <f t="shared" si="7"/>
        <v>3.2410357108101695E-2</v>
      </c>
      <c r="G11">
        <f t="shared" si="7"/>
        <v>6.8209949060680994E-3</v>
      </c>
      <c r="H11">
        <f t="shared" si="7"/>
        <v>1.00084836671884E-2</v>
      </c>
      <c r="I11">
        <f t="shared" si="7"/>
        <v>1.7394652175802598E-2</v>
      </c>
      <c r="J11">
        <f t="shared" si="7"/>
        <v>3.9527256647140033E-3</v>
      </c>
      <c r="K11">
        <f t="shared" si="7"/>
        <v>3.7099895913709005E-3</v>
      </c>
      <c r="L11">
        <f t="shared" si="7"/>
        <v>2.7299284004170983E-3</v>
      </c>
      <c r="M11">
        <f t="shared" si="7"/>
        <v>1.3593240906265402E-2</v>
      </c>
      <c r="N11">
        <f t="shared" si="7"/>
        <v>3.6302685621147093E-2</v>
      </c>
      <c r="O11">
        <f t="shared" si="7"/>
        <v>1.2843225433327193E-2</v>
      </c>
      <c r="P11">
        <f t="shared" si="7"/>
        <v>1.6902143102385497E-2</v>
      </c>
      <c r="Q11">
        <f t="shared" si="7"/>
        <v>9.5490880235885034E-3</v>
      </c>
      <c r="R11">
        <f t="shared" si="7"/>
        <v>1.04040333667961E-2</v>
      </c>
      <c r="S11">
        <f t="shared" si="7"/>
        <v>8.6566122870510021E-3</v>
      </c>
      <c r="T11">
        <f t="shared" si="7"/>
        <v>3.3669657694425398E-2</v>
      </c>
      <c r="U11">
        <f t="shared" si="7"/>
        <v>3.6170263847161099E-2</v>
      </c>
    </row>
    <row r="12" spans="1:21" x14ac:dyDescent="0.25">
      <c r="A12" t="s">
        <v>39</v>
      </c>
      <c r="B12">
        <f>B11/((B2+B9)/2)*100</f>
        <v>40.926510083238263</v>
      </c>
      <c r="C12">
        <f t="shared" ref="C12:U12" si="8">C11/((C2+C9)/2)*100</f>
        <v>19.2774828880654</v>
      </c>
      <c r="D12">
        <f t="shared" si="8"/>
        <v>95.755949742862995</v>
      </c>
      <c r="E12">
        <f t="shared" si="8"/>
        <v>56.747900864377584</v>
      </c>
      <c r="F12">
        <f t="shared" si="8"/>
        <v>68.296776233149586</v>
      </c>
      <c r="G12">
        <f t="shared" si="8"/>
        <v>19.679448961489197</v>
      </c>
      <c r="H12">
        <f t="shared" si="8"/>
        <v>38.13371899463403</v>
      </c>
      <c r="I12">
        <f t="shared" si="8"/>
        <v>43.543971222321318</v>
      </c>
      <c r="J12">
        <f t="shared" si="8"/>
        <v>11.89635376179273</v>
      </c>
      <c r="K12">
        <f t="shared" si="8"/>
        <v>11.206736670003711</v>
      </c>
      <c r="L12">
        <f t="shared" si="8"/>
        <v>9.1347670409554897</v>
      </c>
      <c r="M12">
        <f t="shared" si="8"/>
        <v>25.326682502786241</v>
      </c>
      <c r="N12">
        <f t="shared" si="8"/>
        <v>45.011879971312446</v>
      </c>
      <c r="O12">
        <f t="shared" si="8"/>
        <v>18.63453991729072</v>
      </c>
      <c r="P12">
        <f t="shared" si="8"/>
        <v>31.271930059435793</v>
      </c>
      <c r="Q12">
        <f t="shared" si="8"/>
        <v>16.54224788720515</v>
      </c>
      <c r="R12">
        <f t="shared" si="8"/>
        <v>15.367390628036324</v>
      </c>
      <c r="S12">
        <f t="shared" si="8"/>
        <v>8.8262253167210272</v>
      </c>
      <c r="T12">
        <f t="shared" si="8"/>
        <v>43.775053984528846</v>
      </c>
      <c r="U12">
        <f t="shared" si="8"/>
        <v>47.803247090353899</v>
      </c>
    </row>
    <row r="13" spans="1:21" x14ac:dyDescent="0.25">
      <c r="A13" t="s">
        <v>32</v>
      </c>
      <c r="B13">
        <f t="shared" ref="B13:U13" si="9">ABS(B9-B10)</f>
        <v>9.5315545694691015E-3</v>
      </c>
      <c r="C13">
        <f t="shared" si="9"/>
        <v>2.9905122621796988E-3</v>
      </c>
      <c r="D13">
        <f t="shared" si="9"/>
        <v>1.8987095874049703E-2</v>
      </c>
      <c r="E13">
        <f t="shared" si="9"/>
        <v>2.6007083746232E-2</v>
      </c>
      <c r="F13">
        <f t="shared" si="9"/>
        <v>3.3658684609751494E-2</v>
      </c>
      <c r="G13">
        <f t="shared" si="9"/>
        <v>6.788649936487097E-3</v>
      </c>
      <c r="H13">
        <f t="shared" si="9"/>
        <v>8.7601561655386018E-3</v>
      </c>
      <c r="I13">
        <f t="shared" si="9"/>
        <v>1.7362307206221596E-2</v>
      </c>
      <c r="J13">
        <f t="shared" si="9"/>
        <v>3.9203806951330009E-3</v>
      </c>
      <c r="K13">
        <f t="shared" si="9"/>
        <v>4.9583170930206991E-3</v>
      </c>
      <c r="L13">
        <f t="shared" si="9"/>
        <v>2.7622733699981007E-3</v>
      </c>
      <c r="M13">
        <f t="shared" si="9"/>
        <v>1.2037012623910701E-2</v>
      </c>
      <c r="N13">
        <f t="shared" si="9"/>
        <v>2.0020113897112987E-2</v>
      </c>
      <c r="O13">
        <f t="shared" si="9"/>
        <v>3.4393462907069128E-3</v>
      </c>
      <c r="P13">
        <f t="shared" si="9"/>
        <v>3.3184714826419603E-2</v>
      </c>
      <c r="Q13">
        <f t="shared" si="9"/>
        <v>7.0524330202890034E-3</v>
      </c>
      <c r="R13">
        <f t="shared" si="9"/>
        <v>1.29006883700956E-2</v>
      </c>
      <c r="S13">
        <f t="shared" si="9"/>
        <v>1.11209223207695E-2</v>
      </c>
      <c r="T13">
        <f t="shared" si="9"/>
        <v>4.87039019168094E-2</v>
      </c>
      <c r="U13">
        <f t="shared" si="9"/>
        <v>3.2425281342211801E-2</v>
      </c>
    </row>
    <row r="14" spans="1:21" x14ac:dyDescent="0.25">
      <c r="A14" t="s">
        <v>40</v>
      </c>
      <c r="B14">
        <f>B13/((B9+B10)/2)*100</f>
        <v>50.433536498223887</v>
      </c>
      <c r="C14">
        <f t="shared" ref="C14:U14" si="10">C13/((C9+C10)/2)*100</f>
        <v>20.806523936270267</v>
      </c>
      <c r="D14">
        <f t="shared" si="10"/>
        <v>92.583287259021077</v>
      </c>
      <c r="E14">
        <f t="shared" si="10"/>
        <v>60.474256729871342</v>
      </c>
      <c r="F14">
        <f t="shared" si="10"/>
        <v>71.872635583871485</v>
      </c>
      <c r="G14">
        <f t="shared" si="10"/>
        <v>19.576994990174036</v>
      </c>
      <c r="H14">
        <f t="shared" si="10"/>
        <v>34.190519229402099</v>
      </c>
      <c r="I14">
        <f t="shared" si="10"/>
        <v>43.445413505627748</v>
      </c>
      <c r="J14">
        <f t="shared" si="10"/>
        <v>11.793266240769396</v>
      </c>
      <c r="K14">
        <f t="shared" si="10"/>
        <v>15.265364011692228</v>
      </c>
      <c r="L14">
        <f t="shared" si="10"/>
        <v>9.2379991594601201</v>
      </c>
      <c r="M14">
        <f t="shared" si="10"/>
        <v>22.106650681762105</v>
      </c>
      <c r="N14">
        <f t="shared" si="10"/>
        <v>22.547044947767152</v>
      </c>
      <c r="O14">
        <f t="shared" si="10"/>
        <v>4.4630377965803678</v>
      </c>
      <c r="P14">
        <f t="shared" si="10"/>
        <v>53.360026483529502</v>
      </c>
      <c r="Q14">
        <f t="shared" si="10"/>
        <v>12.487237239704543</v>
      </c>
      <c r="R14">
        <f t="shared" si="10"/>
        <v>19.413050695820232</v>
      </c>
      <c r="S14">
        <f t="shared" si="10"/>
        <v>11.48308135263353</v>
      </c>
      <c r="T14">
        <f t="shared" si="10"/>
        <v>57.683973790141707</v>
      </c>
      <c r="U14">
        <f t="shared" si="10"/>
        <v>43.941234498480284</v>
      </c>
    </row>
    <row r="15" spans="1:21" x14ac:dyDescent="0.25">
      <c r="A15" t="s">
        <v>25</v>
      </c>
      <c r="B15">
        <v>2.3493399959336699E-2</v>
      </c>
      <c r="C15">
        <v>1.3485074633882699E-2</v>
      </c>
      <c r="D15">
        <v>1.90833971241527E-2</v>
      </c>
      <c r="E15">
        <v>5.3560697792248403E-2</v>
      </c>
      <c r="F15">
        <v>6.3160473628906505E-2</v>
      </c>
      <c r="G15">
        <v>3.9740561885108897E-2</v>
      </c>
      <c r="H15">
        <v>2.5238531609700798E-2</v>
      </c>
      <c r="I15">
        <v>5.7055666784335303E-2</v>
      </c>
      <c r="J15">
        <v>4.2385586247792102E-2</v>
      </c>
      <c r="K15">
        <v>4.0358064575699397E-2</v>
      </c>
      <c r="L15">
        <v>3.00780660737992E-2</v>
      </c>
      <c r="M15">
        <v>5.2066343380270101E-2</v>
      </c>
      <c r="N15">
        <v>7.3075612973662704E-2</v>
      </c>
      <c r="O15">
        <v>6.2661446762273906E-2</v>
      </c>
      <c r="P15">
        <v>5.2278481881568598E-2</v>
      </c>
      <c r="Q15">
        <v>5.5670389603053497E-2</v>
      </c>
      <c r="R15">
        <v>6.3404154909516397E-2</v>
      </c>
      <c r="S15">
        <v>9.5235888909928998E-2</v>
      </c>
      <c r="T15">
        <v>5.7195883951137103E-2</v>
      </c>
      <c r="U15">
        <v>8.0772277313626295E-2</v>
      </c>
    </row>
    <row r="16" spans="1:21" x14ac:dyDescent="0.25">
      <c r="A16" t="s">
        <v>26</v>
      </c>
      <c r="B16">
        <v>1.63153884208877E-2</v>
      </c>
      <c r="C16">
        <v>1.58021463703715E-2</v>
      </c>
      <c r="D16">
        <v>3.21175347912592E-2</v>
      </c>
      <c r="E16">
        <v>3.21175347912592E-2</v>
      </c>
      <c r="F16">
        <v>3.21175347912592E-2</v>
      </c>
      <c r="G16">
        <v>3.4812628486895703E-2</v>
      </c>
      <c r="H16">
        <v>3.21175347912592E-2</v>
      </c>
      <c r="I16">
        <v>3.4812628486895703E-2</v>
      </c>
      <c r="J16">
        <v>3.4812628486895703E-2</v>
      </c>
      <c r="K16">
        <v>3.21175347912592E-2</v>
      </c>
      <c r="L16">
        <v>3.4812628486895703E-2</v>
      </c>
      <c r="M16">
        <v>5.3309868552903698E-2</v>
      </c>
      <c r="N16">
        <v>6.46866080881177E-2</v>
      </c>
      <c r="O16">
        <v>6.46866080881177E-2</v>
      </c>
      <c r="P16">
        <v>6.46866080881177E-2</v>
      </c>
      <c r="Q16">
        <v>6.42350695825184E-2</v>
      </c>
      <c r="R16">
        <v>6.42350695825184E-2</v>
      </c>
      <c r="S16">
        <v>9.9047698069414103E-2</v>
      </c>
      <c r="T16">
        <v>9.68041428793769E-2</v>
      </c>
      <c r="U16">
        <v>9.6352604373777601E-2</v>
      </c>
    </row>
    <row r="17" spans="1:21" x14ac:dyDescent="0.25">
      <c r="A17" t="s">
        <v>33</v>
      </c>
      <c r="B17">
        <f t="shared" ref="B17:U17" si="11">ABS(B2-B15)</f>
        <v>7.8683999593366985E-3</v>
      </c>
      <c r="C17">
        <f t="shared" si="11"/>
        <v>2.1399253661173005E-3</v>
      </c>
      <c r="D17">
        <f t="shared" si="11"/>
        <v>1.21666028758473E-2</v>
      </c>
      <c r="E17">
        <f t="shared" si="11"/>
        <v>2.2310697792248403E-2</v>
      </c>
      <c r="F17">
        <f t="shared" si="11"/>
        <v>3.1910473628906505E-2</v>
      </c>
      <c r="G17">
        <f t="shared" si="11"/>
        <v>8.4905618851088965E-3</v>
      </c>
      <c r="H17">
        <f t="shared" si="11"/>
        <v>6.0114683902992017E-3</v>
      </c>
      <c r="I17">
        <f t="shared" si="11"/>
        <v>2.5805666784335303E-2</v>
      </c>
      <c r="J17">
        <f t="shared" si="11"/>
        <v>1.1135586247792102E-2</v>
      </c>
      <c r="K17">
        <f t="shared" si="11"/>
        <v>9.1080645756993969E-3</v>
      </c>
      <c r="L17">
        <f t="shared" si="11"/>
        <v>1.1719339262008001E-3</v>
      </c>
      <c r="M17">
        <f t="shared" si="11"/>
        <v>5.1913433802701012E-3</v>
      </c>
      <c r="N17">
        <f t="shared" si="11"/>
        <v>1.0575612973662704E-2</v>
      </c>
      <c r="O17">
        <f t="shared" si="11"/>
        <v>1.6144676227390631E-4</v>
      </c>
      <c r="P17">
        <f t="shared" si="11"/>
        <v>1.0221518118431402E-2</v>
      </c>
      <c r="Q17">
        <f t="shared" si="11"/>
        <v>6.8296103969465033E-3</v>
      </c>
      <c r="R17">
        <f t="shared" si="11"/>
        <v>9.0415490951639699E-4</v>
      </c>
      <c r="S17">
        <f t="shared" si="11"/>
        <v>1.4858889099289979E-3</v>
      </c>
      <c r="T17">
        <f t="shared" si="11"/>
        <v>3.6554116048862897E-2</v>
      </c>
      <c r="U17">
        <f t="shared" si="11"/>
        <v>1.2977722686373705E-2</v>
      </c>
    </row>
    <row r="18" spans="1:21" x14ac:dyDescent="0.25">
      <c r="A18" t="s">
        <v>41</v>
      </c>
      <c r="B18">
        <f>B17/((B2+B15)/2)*100</f>
        <v>40.228639042066369</v>
      </c>
      <c r="C18">
        <f t="shared" ref="C18:U18" si="12">C17/((C2+C15)/2)*100</f>
        <v>14.702300787827816</v>
      </c>
      <c r="D18">
        <f t="shared" si="12"/>
        <v>48.344056117798182</v>
      </c>
      <c r="E18">
        <f t="shared" si="12"/>
        <v>52.61293297432951</v>
      </c>
      <c r="F18">
        <f t="shared" si="12"/>
        <v>67.599435533678303</v>
      </c>
      <c r="G18">
        <f t="shared" si="12"/>
        <v>23.920255480862426</v>
      </c>
      <c r="H18">
        <f t="shared" si="12"/>
        <v>21.283854329351517</v>
      </c>
      <c r="I18">
        <f t="shared" si="12"/>
        <v>58.446230517367013</v>
      </c>
      <c r="J18">
        <f t="shared" si="12"/>
        <v>30.245121456138317</v>
      </c>
      <c r="K18">
        <f t="shared" si="12"/>
        <v>25.43865591024581</v>
      </c>
      <c r="L18">
        <f t="shared" si="12"/>
        <v>3.8218518900972742</v>
      </c>
      <c r="M18">
        <f t="shared" si="12"/>
        <v>10.493779855641836</v>
      </c>
      <c r="N18">
        <f t="shared" si="12"/>
        <v>15.601055000528968</v>
      </c>
      <c r="O18">
        <f t="shared" si="12"/>
        <v>0.25798161726358293</v>
      </c>
      <c r="P18">
        <f t="shared" si="12"/>
        <v>17.81086132325435</v>
      </c>
      <c r="Q18">
        <f t="shared" si="12"/>
        <v>11.558919996604679</v>
      </c>
      <c r="R18">
        <f t="shared" si="12"/>
        <v>1.4362590498561172</v>
      </c>
      <c r="S18">
        <f t="shared" si="12"/>
        <v>1.5724866216198556</v>
      </c>
      <c r="T18">
        <f t="shared" si="12"/>
        <v>48.433405525248872</v>
      </c>
      <c r="U18">
        <f t="shared" si="12"/>
        <v>14.872282078982973</v>
      </c>
    </row>
    <row r="19" spans="1:21" x14ac:dyDescent="0.25">
      <c r="A19" t="s">
        <v>34</v>
      </c>
      <c r="B19">
        <f t="shared" ref="B19:U19" si="13">ABS(B15-B16)</f>
        <v>7.1780115384489987E-3</v>
      </c>
      <c r="C19">
        <f t="shared" si="13"/>
        <v>2.3170717364888009E-3</v>
      </c>
      <c r="D19">
        <f t="shared" si="13"/>
        <v>1.30341376671065E-2</v>
      </c>
      <c r="E19">
        <f t="shared" si="13"/>
        <v>2.1443163000989203E-2</v>
      </c>
      <c r="F19">
        <f t="shared" si="13"/>
        <v>3.1042938837647305E-2</v>
      </c>
      <c r="G19">
        <f t="shared" si="13"/>
        <v>4.927933398213194E-3</v>
      </c>
      <c r="H19">
        <f t="shared" si="13"/>
        <v>6.8790031815584018E-3</v>
      </c>
      <c r="I19">
        <f t="shared" si="13"/>
        <v>2.22430382974396E-2</v>
      </c>
      <c r="J19">
        <f t="shared" si="13"/>
        <v>7.5729577608963997E-3</v>
      </c>
      <c r="K19">
        <f t="shared" si="13"/>
        <v>8.2405297844401967E-3</v>
      </c>
      <c r="L19">
        <f t="shared" si="13"/>
        <v>4.7345624130965026E-3</v>
      </c>
      <c r="M19">
        <f t="shared" si="13"/>
        <v>1.2435251726335972E-3</v>
      </c>
      <c r="N19">
        <f t="shared" si="13"/>
        <v>8.3890048855450039E-3</v>
      </c>
      <c r="O19">
        <f t="shared" si="13"/>
        <v>2.0251613258437939E-3</v>
      </c>
      <c r="P19">
        <f t="shared" si="13"/>
        <v>1.2408126206549103E-2</v>
      </c>
      <c r="Q19">
        <f t="shared" si="13"/>
        <v>8.5646799794649037E-3</v>
      </c>
      <c r="R19">
        <f t="shared" si="13"/>
        <v>8.3091467300200339E-4</v>
      </c>
      <c r="S19">
        <f t="shared" si="13"/>
        <v>3.811809159485105E-3</v>
      </c>
      <c r="T19">
        <f t="shared" si="13"/>
        <v>3.9608258928239798E-2</v>
      </c>
      <c r="U19">
        <f t="shared" si="13"/>
        <v>1.5580327060151306E-2</v>
      </c>
    </row>
    <row r="20" spans="1:21" x14ac:dyDescent="0.25">
      <c r="A20" t="s">
        <v>42</v>
      </c>
      <c r="B20">
        <f>B19/((B15+B16)/2)*100</f>
        <v>36.0624466632337</v>
      </c>
      <c r="C20">
        <f t="shared" ref="C20:U20" si="14">C19/((C15+C16)/2)*100</f>
        <v>15.82309046086843</v>
      </c>
      <c r="D20">
        <f t="shared" si="14"/>
        <v>50.913673558285822</v>
      </c>
      <c r="E20">
        <f t="shared" si="14"/>
        <v>50.055101171909214</v>
      </c>
      <c r="F20">
        <f t="shared" si="14"/>
        <v>65.162862558485273</v>
      </c>
      <c r="G20">
        <f t="shared" si="14"/>
        <v>13.219912853155853</v>
      </c>
      <c r="H20">
        <f t="shared" si="14"/>
        <v>23.987011708471222</v>
      </c>
      <c r="I20">
        <f t="shared" si="14"/>
        <v>48.42375322578804</v>
      </c>
      <c r="J20">
        <f t="shared" si="14"/>
        <v>19.61951526190828</v>
      </c>
      <c r="K20">
        <f t="shared" si="14"/>
        <v>22.740149392119488</v>
      </c>
      <c r="L20">
        <f t="shared" si="14"/>
        <v>14.592423290116194</v>
      </c>
      <c r="M20">
        <f t="shared" si="14"/>
        <v>2.3601629814178571</v>
      </c>
      <c r="N20">
        <f t="shared" si="14"/>
        <v>12.178962883856087</v>
      </c>
      <c r="O20">
        <f t="shared" si="14"/>
        <v>3.1805139516625549</v>
      </c>
      <c r="P20">
        <f t="shared" si="14"/>
        <v>21.216802739629237</v>
      </c>
      <c r="Q20">
        <f t="shared" si="14"/>
        <v>14.285721496983323</v>
      </c>
      <c r="R20">
        <f t="shared" si="14"/>
        <v>1.3019738662762805</v>
      </c>
      <c r="S20">
        <f t="shared" si="14"/>
        <v>3.923964158527081</v>
      </c>
      <c r="T20">
        <f t="shared" si="14"/>
        <v>51.439288347437753</v>
      </c>
      <c r="U20">
        <f t="shared" si="14"/>
        <v>17.592477027194864</v>
      </c>
    </row>
    <row r="21" spans="1:21" x14ac:dyDescent="0.25">
      <c r="A21" t="s">
        <v>27</v>
      </c>
      <c r="B21">
        <v>2.39895156958626E-2</v>
      </c>
      <c r="C21">
        <v>1.5858920159224799E-2</v>
      </c>
      <c r="D21">
        <v>1.97546942218579E-2</v>
      </c>
      <c r="E21">
        <v>5.3774948518922901E-2</v>
      </c>
      <c r="F21">
        <v>5.9016584439597897E-2</v>
      </c>
      <c r="G21">
        <v>4.0929962938073099E-2</v>
      </c>
      <c r="H21">
        <v>2.2967816638315802E-2</v>
      </c>
      <c r="I21">
        <v>5.97907357782975E-2</v>
      </c>
      <c r="J21">
        <v>4.6185379504261499E-2</v>
      </c>
      <c r="K21">
        <v>3.8340934913979698E-2</v>
      </c>
      <c r="L21">
        <v>3.6093331329721597E-2</v>
      </c>
      <c r="M21">
        <v>5.74480816739713E-2</v>
      </c>
      <c r="N21">
        <v>6.6300847265890805E-2</v>
      </c>
      <c r="O21">
        <v>6.0625182118488101E-2</v>
      </c>
      <c r="P21">
        <v>5.0918878898000001E-2</v>
      </c>
      <c r="Q21">
        <v>6.11604057032097E-2</v>
      </c>
      <c r="R21">
        <v>6.4932161756597398E-2</v>
      </c>
      <c r="S21">
        <v>9.1225074223069899E-2</v>
      </c>
      <c r="T21">
        <v>5.7404491347931602E-2</v>
      </c>
      <c r="U21">
        <v>7.3282052874726E-2</v>
      </c>
    </row>
    <row r="22" spans="1:21" x14ac:dyDescent="0.25">
      <c r="A22" t="s">
        <v>28</v>
      </c>
      <c r="B22">
        <v>1.7336821859873799E-2</v>
      </c>
      <c r="C22">
        <v>1.4525955096026199E-2</v>
      </c>
      <c r="D22">
        <v>3.18627769559E-2</v>
      </c>
      <c r="E22">
        <v>3.18627769559E-2</v>
      </c>
      <c r="F22">
        <v>3.18627769559E-2</v>
      </c>
      <c r="G22">
        <v>4.0350361214623501E-2</v>
      </c>
      <c r="H22">
        <v>3.18627769559E-2</v>
      </c>
      <c r="I22">
        <v>4.0350361214623501E-2</v>
      </c>
      <c r="J22">
        <v>4.0350361214623501E-2</v>
      </c>
      <c r="K22">
        <v>3.18627769559E-2</v>
      </c>
      <c r="L22">
        <v>4.0350361214623501E-2</v>
      </c>
      <c r="M22">
        <v>6.3363900569373202E-2</v>
      </c>
      <c r="N22">
        <v>5.6269965515777301E-2</v>
      </c>
      <c r="O22">
        <v>5.6269965515777301E-2</v>
      </c>
      <c r="P22">
        <v>5.6269965515777301E-2</v>
      </c>
      <c r="Q22">
        <v>6.3725553911800001E-2</v>
      </c>
      <c r="R22">
        <v>6.3725553911800001E-2</v>
      </c>
      <c r="S22">
        <v>0.104075915126424</v>
      </c>
      <c r="T22">
        <v>8.8132742471677294E-2</v>
      </c>
      <c r="U22">
        <v>9.5588330867699994E-2</v>
      </c>
    </row>
    <row r="23" spans="1:21" x14ac:dyDescent="0.25">
      <c r="A23" t="s">
        <v>35</v>
      </c>
      <c r="B23">
        <f t="shared" ref="B23:U23" si="15">ABS(B2-B21)</f>
        <v>8.3645156958625996E-3</v>
      </c>
      <c r="C23">
        <f t="shared" si="15"/>
        <v>2.3392015922479859E-4</v>
      </c>
      <c r="D23">
        <f t="shared" si="15"/>
        <v>1.14953057781421E-2</v>
      </c>
      <c r="E23">
        <f t="shared" si="15"/>
        <v>2.2524948518922901E-2</v>
      </c>
      <c r="F23">
        <f t="shared" si="15"/>
        <v>2.7766584439597897E-2</v>
      </c>
      <c r="G23">
        <f t="shared" si="15"/>
        <v>9.6799629380730987E-3</v>
      </c>
      <c r="H23">
        <f t="shared" si="15"/>
        <v>8.2821833616841985E-3</v>
      </c>
      <c r="I23">
        <f t="shared" si="15"/>
        <v>2.85407357782975E-2</v>
      </c>
      <c r="J23">
        <f t="shared" si="15"/>
        <v>1.4935379504261499E-2</v>
      </c>
      <c r="K23">
        <f t="shared" si="15"/>
        <v>7.0909349139796976E-3</v>
      </c>
      <c r="L23">
        <f t="shared" si="15"/>
        <v>4.8433313297215966E-3</v>
      </c>
      <c r="M23">
        <f t="shared" si="15"/>
        <v>1.05730816739713E-2</v>
      </c>
      <c r="N23">
        <f t="shared" si="15"/>
        <v>3.8008472658908055E-3</v>
      </c>
      <c r="O23">
        <f t="shared" si="15"/>
        <v>1.874817881511899E-3</v>
      </c>
      <c r="P23">
        <f t="shared" si="15"/>
        <v>1.1581121101999999E-2</v>
      </c>
      <c r="Q23">
        <f t="shared" si="15"/>
        <v>1.3395942967903002E-3</v>
      </c>
      <c r="R23">
        <f t="shared" si="15"/>
        <v>2.432161756597398E-3</v>
      </c>
      <c r="S23">
        <f t="shared" si="15"/>
        <v>2.5249257769301009E-3</v>
      </c>
      <c r="T23">
        <f t="shared" si="15"/>
        <v>3.6345508652068398E-2</v>
      </c>
      <c r="U23">
        <f t="shared" si="15"/>
        <v>2.0467947125274E-2</v>
      </c>
    </row>
    <row r="24" spans="1:21" x14ac:dyDescent="0.25">
      <c r="A24" t="s">
        <v>43</v>
      </c>
      <c r="B24">
        <f>B23/((B2+B21)/2)*100</f>
        <v>42.229549188890893</v>
      </c>
      <c r="C24">
        <f t="shared" ref="C24:U24" si="16">C23/((C2+C21)/2)*100</f>
        <v>1.4859659028595262</v>
      </c>
      <c r="D24">
        <f t="shared" si="16"/>
        <v>45.075481594460079</v>
      </c>
      <c r="E24">
        <f t="shared" si="16"/>
        <v>52.984327332841175</v>
      </c>
      <c r="F24">
        <f t="shared" si="16"/>
        <v>61.521291875573233</v>
      </c>
      <c r="G24">
        <f t="shared" si="16"/>
        <v>26.821745382102886</v>
      </c>
      <c r="H24">
        <f t="shared" si="16"/>
        <v>30.551519316737547</v>
      </c>
      <c r="I24">
        <f t="shared" si="16"/>
        <v>62.698824947548601</v>
      </c>
      <c r="J24">
        <f t="shared" si="16"/>
        <v>38.575079246404577</v>
      </c>
      <c r="K24">
        <f t="shared" si="16"/>
        <v>20.378904013129571</v>
      </c>
      <c r="L24">
        <f t="shared" si="16"/>
        <v>14.383996853401934</v>
      </c>
      <c r="M24">
        <f t="shared" si="16"/>
        <v>20.269879885285814</v>
      </c>
      <c r="N24">
        <f t="shared" si="16"/>
        <v>5.9018979246999885</v>
      </c>
      <c r="O24">
        <f t="shared" si="16"/>
        <v>3.0453849476668218</v>
      </c>
      <c r="P24">
        <f t="shared" si="16"/>
        <v>20.421857832707278</v>
      </c>
      <c r="Q24">
        <f t="shared" si="16"/>
        <v>2.1665694676845622</v>
      </c>
      <c r="R24">
        <f t="shared" si="16"/>
        <v>3.8171866867376294</v>
      </c>
      <c r="S24">
        <f t="shared" si="16"/>
        <v>2.7300173145330673</v>
      </c>
      <c r="T24">
        <f t="shared" si="16"/>
        <v>48.09054408897093</v>
      </c>
      <c r="U24">
        <f t="shared" si="16"/>
        <v>24.507807660874473</v>
      </c>
    </row>
    <row r="25" spans="1:21" x14ac:dyDescent="0.25">
      <c r="A25" t="s">
        <v>36</v>
      </c>
      <c r="B25">
        <f t="shared" ref="B25:U25" si="17">ABS(B21-B22)</f>
        <v>6.6526938359888002E-3</v>
      </c>
      <c r="C25">
        <f t="shared" si="17"/>
        <v>1.3329650631985993E-3</v>
      </c>
      <c r="D25">
        <f t="shared" si="17"/>
        <v>1.2108082734042101E-2</v>
      </c>
      <c r="E25">
        <f t="shared" si="17"/>
        <v>2.19121715630229E-2</v>
      </c>
      <c r="F25">
        <f t="shared" si="17"/>
        <v>2.7153807483697896E-2</v>
      </c>
      <c r="G25">
        <f t="shared" si="17"/>
        <v>5.7960172344959787E-4</v>
      </c>
      <c r="H25">
        <f t="shared" si="17"/>
        <v>8.8949603175841989E-3</v>
      </c>
      <c r="I25">
        <f t="shared" si="17"/>
        <v>1.9440374563674E-2</v>
      </c>
      <c r="J25">
        <f t="shared" si="17"/>
        <v>5.8350182896379985E-3</v>
      </c>
      <c r="K25">
        <f t="shared" si="17"/>
        <v>6.4781579580796972E-3</v>
      </c>
      <c r="L25">
        <f t="shared" si="17"/>
        <v>4.2570298849019042E-3</v>
      </c>
      <c r="M25">
        <f t="shared" si="17"/>
        <v>5.9158188954019017E-3</v>
      </c>
      <c r="N25">
        <f t="shared" si="17"/>
        <v>1.0030881750113504E-2</v>
      </c>
      <c r="O25">
        <f t="shared" si="17"/>
        <v>4.3552166027108E-3</v>
      </c>
      <c r="P25">
        <f t="shared" si="17"/>
        <v>5.3510866177772995E-3</v>
      </c>
      <c r="Q25">
        <f t="shared" si="17"/>
        <v>2.565148208590301E-3</v>
      </c>
      <c r="R25">
        <f t="shared" si="17"/>
        <v>1.2066078447973971E-3</v>
      </c>
      <c r="S25">
        <f t="shared" si="17"/>
        <v>1.2850840903354102E-2</v>
      </c>
      <c r="T25">
        <f t="shared" si="17"/>
        <v>3.0728251123745692E-2</v>
      </c>
      <c r="U25">
        <f t="shared" si="17"/>
        <v>2.2306277992973994E-2</v>
      </c>
    </row>
    <row r="26" spans="1:21" x14ac:dyDescent="0.25">
      <c r="A26" t="s">
        <v>44</v>
      </c>
      <c r="B26">
        <f>B25/((B21+B22)/2)*100</f>
        <v>32.195903288145878</v>
      </c>
      <c r="C26">
        <f t="shared" ref="C26:U26" si="18">C25/((C21+C22)/2)*100</f>
        <v>8.7738722110977978</v>
      </c>
      <c r="D26">
        <f t="shared" si="18"/>
        <v>46.914668455356271</v>
      </c>
      <c r="E26">
        <f t="shared" si="18"/>
        <v>51.174109170998427</v>
      </c>
      <c r="F26">
        <f t="shared" si="18"/>
        <v>59.757918776579508</v>
      </c>
      <c r="G26">
        <f t="shared" si="18"/>
        <v>1.4261796553880224</v>
      </c>
      <c r="H26">
        <f t="shared" si="18"/>
        <v>32.445245380391242</v>
      </c>
      <c r="I26">
        <f t="shared" si="18"/>
        <v>38.825966855642179</v>
      </c>
      <c r="J26">
        <f t="shared" si="18"/>
        <v>13.485799604104159</v>
      </c>
      <c r="K26">
        <f t="shared" si="18"/>
        <v>18.455314642299122</v>
      </c>
      <c r="L26">
        <f t="shared" si="18"/>
        <v>11.137687736453586</v>
      </c>
      <c r="M26">
        <f t="shared" si="18"/>
        <v>9.7934307269059033</v>
      </c>
      <c r="N26">
        <f t="shared" si="18"/>
        <v>16.367488348113067</v>
      </c>
      <c r="O26">
        <f t="shared" si="18"/>
        <v>7.4514925398565621</v>
      </c>
      <c r="P26">
        <f t="shared" si="18"/>
        <v>9.9844095662057697</v>
      </c>
      <c r="Q26">
        <f t="shared" si="18"/>
        <v>4.1079849432201554</v>
      </c>
      <c r="R26">
        <f t="shared" si="18"/>
        <v>1.8756867219799085</v>
      </c>
      <c r="S26">
        <f t="shared" si="18"/>
        <v>13.160036665618053</v>
      </c>
      <c r="T26">
        <f t="shared" si="18"/>
        <v>42.227339791043264</v>
      </c>
      <c r="U26">
        <f t="shared" si="18"/>
        <v>26.418223845570498</v>
      </c>
    </row>
    <row r="27" spans="1:21" x14ac:dyDescent="0.25">
      <c r="A27" t="s">
        <v>56</v>
      </c>
      <c r="B27">
        <f>AVERAGE(B3,B9,B15,B21)</f>
        <v>2.3810951681151701E-2</v>
      </c>
      <c r="C27">
        <f t="shared" ref="C27:U27" si="19">AVERAGE(C3,C9,C15,C21)</f>
        <v>1.3281632120705173E-2</v>
      </c>
      <c r="D27">
        <f t="shared" si="19"/>
        <v>1.5297960659920624E-2</v>
      </c>
      <c r="E27">
        <f t="shared" si="19"/>
        <v>5.6192127448388099E-2</v>
      </c>
      <c r="F27">
        <f t="shared" si="19"/>
        <v>6.649605218365906E-2</v>
      </c>
      <c r="G27">
        <f t="shared" si="19"/>
        <v>3.8754007653967276E-2</v>
      </c>
      <c r="H27">
        <f t="shared" si="19"/>
        <v>2.1690058863510078E-2</v>
      </c>
      <c r="I27">
        <f t="shared" si="19"/>
        <v>5.6031958189666095E-2</v>
      </c>
      <c r="J27">
        <f t="shared" si="19"/>
        <v>3.9659644404783777E-2</v>
      </c>
      <c r="K27">
        <f t="shared" si="19"/>
        <v>3.3819515418617697E-2</v>
      </c>
      <c r="L27">
        <f t="shared" si="19"/>
        <v>3.2535333100048601E-2</v>
      </c>
      <c r="M27">
        <f t="shared" si="19"/>
        <v>6.0793416565794178E-2</v>
      </c>
      <c r="N27">
        <f t="shared" si="19"/>
        <v>7.9038592628748849E-2</v>
      </c>
      <c r="O27">
        <f t="shared" si="19"/>
        <v>6.8278250436550683E-2</v>
      </c>
      <c r="P27">
        <f t="shared" si="19"/>
        <v>4.7716034104225577E-2</v>
      </c>
      <c r="Q27">
        <f t="shared" si="19"/>
        <v>5.4938365217548926E-2</v>
      </c>
      <c r="R27">
        <f t="shared" si="19"/>
        <v>7.0320993175187516E-2</v>
      </c>
      <c r="S27">
        <f t="shared" si="19"/>
        <v>9.574344929724013E-2</v>
      </c>
      <c r="T27">
        <f t="shared" si="19"/>
        <v>5.7967085479453201E-2</v>
      </c>
      <c r="U27">
        <f t="shared" si="19"/>
        <v>6.7634571370833049E-2</v>
      </c>
    </row>
    <row r="28" spans="1:21" x14ac:dyDescent="0.25">
      <c r="A28" t="s">
        <v>53</v>
      </c>
      <c r="B28">
        <f>AVERAGE(B6,B12,B18,B24)</f>
        <v>41.509175930589699</v>
      </c>
      <c r="C28">
        <f>AVERAGE(C6,C12,C18,C24)</f>
        <v>17.762393343936694</v>
      </c>
      <c r="D28">
        <f>AVERAGE(D6,D12,D18,D24)</f>
        <v>70.669325233328408</v>
      </c>
      <c r="E28">
        <f>AVERAGE(E6,E12,E18,E24)</f>
        <v>56.865976246792769</v>
      </c>
      <c r="F28">
        <f>AVERAGE(F6,F12,F18,F24)</f>
        <v>71.301503828855047</v>
      </c>
      <c r="G28">
        <f>AVERAGE(G6,G12,G18,G24)</f>
        <v>21.325871365134606</v>
      </c>
      <c r="H28">
        <f>AVERAGE(H6,H12,H18,H24)</f>
        <v>36.842508616329141</v>
      </c>
      <c r="I28">
        <f>AVERAGE(I6,I12,I18,I24)</f>
        <v>56.406298108952313</v>
      </c>
      <c r="J28">
        <f>AVERAGE(J6,J12,J18,J24)</f>
        <v>22.912930058530691</v>
      </c>
      <c r="K28">
        <f>AVERAGE(K6,K12,K18,K24)</f>
        <v>23.364355166099664</v>
      </c>
      <c r="L28">
        <f>AVERAGE(L6,L12,L18,L24)</f>
        <v>9.9834837800799381</v>
      </c>
      <c r="M28">
        <f>AVERAGE(M6,M12,M18,M24)</f>
        <v>24.981558224434739</v>
      </c>
      <c r="N28">
        <f>AVERAGE(N6,N12,N18,N24)</f>
        <v>22.136876903836292</v>
      </c>
      <c r="O28">
        <f>AVERAGE(O6,O12,O18,O24)</f>
        <v>9.8584261379775384</v>
      </c>
      <c r="P28">
        <f>AVERAGE(P6,P12,P18,P24)</f>
        <v>27.145356394464116</v>
      </c>
      <c r="Q28">
        <f>AVERAGE(Q6,Q12,Q18,Q24)</f>
        <v>13.136442242242682</v>
      </c>
      <c r="R28">
        <f>AVERAGE(R6,R12,R18,R24)</f>
        <v>11.308982350000852</v>
      </c>
      <c r="S28">
        <f>AVERAGE(S6,S12,S18,S24)</f>
        <v>3.3769946557526644</v>
      </c>
      <c r="T28">
        <f>AVERAGE(T6,T12,T18,T24)</f>
        <v>47.186500986255993</v>
      </c>
      <c r="U28">
        <f>AVERAGE(U6,U12,U18,U24)</f>
        <v>33.20913842334167</v>
      </c>
    </row>
    <row r="29" spans="1:21" x14ac:dyDescent="0.25">
      <c r="A29" t="s">
        <v>54</v>
      </c>
      <c r="B29">
        <f>AVERAGE(B8,B14,B20,B26)</f>
        <v>40.090276849946505</v>
      </c>
      <c r="C29">
        <f>AVERAGE(C8,C14,C20,C26)</f>
        <v>19.852968128284658</v>
      </c>
      <c r="D29">
        <f>AVERAGE(D8,D14,D20,D26)</f>
        <v>70.92181148573377</v>
      </c>
      <c r="E29">
        <f>AVERAGE(E8,E14,E20,E26)</f>
        <v>56.770172771595902</v>
      </c>
      <c r="F29">
        <f>AVERAGE(F8,F14,F20,F26)</f>
        <v>71.203828655829085</v>
      </c>
      <c r="G29">
        <f>AVERAGE(G8,G14,G20,G26)</f>
        <v>9.0529548854492781</v>
      </c>
      <c r="H29">
        <f>AVERAGE(H8,H14,H20,H26)</f>
        <v>36.939541957740836</v>
      </c>
      <c r="I29">
        <f>AVERAGE(I8,I14,I20,I26)</f>
        <v>44.922883650135489</v>
      </c>
      <c r="J29">
        <f>AVERAGE(J8,J14,J20,J26)</f>
        <v>11.718307798500266</v>
      </c>
      <c r="K29">
        <f>AVERAGE(K8,K14,K20,K26)</f>
        <v>23.153552504232444</v>
      </c>
      <c r="L29">
        <f>AVERAGE(L8,L14,L20,L26)</f>
        <v>8.8197259762025411</v>
      </c>
      <c r="M29">
        <f>AVERAGE(M8,M14,M20,M26)</f>
        <v>15.512007120081577</v>
      </c>
      <c r="N29">
        <f>AVERAGE(N8,N14,N20,N26)</f>
        <v>16.529908693588013</v>
      </c>
      <c r="O29">
        <f>AVERAGE(O8,O14,O20,O26)</f>
        <v>6.3895411858396125</v>
      </c>
      <c r="P29">
        <f>AVERAGE(P8,P14,P20,P26)</f>
        <v>32.596685188916652</v>
      </c>
      <c r="Q29">
        <f>AVERAGE(Q8,Q14,Q20,Q26)</f>
        <v>13.218312722228186</v>
      </c>
      <c r="R29">
        <f>AVERAGE(R8,R14,R20,R26)</f>
        <v>11.872659864086632</v>
      </c>
      <c r="S29">
        <f>AVERAGE(S8,S14,S20,S26)</f>
        <v>8.1245140478420854</v>
      </c>
      <c r="T29">
        <f>AVERAGE(T8,T14,T20,T26)</f>
        <v>51.043222107466093</v>
      </c>
      <c r="U29">
        <f>AVERAGE(U8,U14,U20,U26)</f>
        <v>33.332716635265022</v>
      </c>
    </row>
    <row r="30" spans="1:21" x14ac:dyDescent="0.25">
      <c r="A30" t="s">
        <v>55</v>
      </c>
      <c r="B30" t="b">
        <f>IF(MIN(B29,B28)&lt;30,TRUE,FALSE)</f>
        <v>0</v>
      </c>
      <c r="C30" t="b">
        <f t="shared" ref="C30:U30" si="20">IF(MIN(C29,C28)&lt;30,TRUE,FALSE)</f>
        <v>1</v>
      </c>
      <c r="D30" t="b">
        <f t="shared" si="20"/>
        <v>0</v>
      </c>
      <c r="E30" t="b">
        <f t="shared" si="20"/>
        <v>0</v>
      </c>
      <c r="F30" t="b">
        <f t="shared" si="20"/>
        <v>0</v>
      </c>
      <c r="G30" t="b">
        <f t="shared" si="20"/>
        <v>1</v>
      </c>
      <c r="H30" t="b">
        <f t="shared" si="20"/>
        <v>0</v>
      </c>
      <c r="I30" t="b">
        <f t="shared" si="20"/>
        <v>0</v>
      </c>
      <c r="J30" t="b">
        <f t="shared" si="20"/>
        <v>1</v>
      </c>
      <c r="K30" t="b">
        <f t="shared" si="20"/>
        <v>1</v>
      </c>
      <c r="L30" t="b">
        <f t="shared" si="20"/>
        <v>1</v>
      </c>
      <c r="M30" t="b">
        <f t="shared" si="20"/>
        <v>1</v>
      </c>
      <c r="N30" t="b">
        <f t="shared" si="20"/>
        <v>1</v>
      </c>
      <c r="O30" t="b">
        <f t="shared" si="20"/>
        <v>1</v>
      </c>
      <c r="P30" t="b">
        <f t="shared" si="20"/>
        <v>1</v>
      </c>
      <c r="Q30" t="b">
        <f t="shared" si="20"/>
        <v>1</v>
      </c>
      <c r="R30" t="b">
        <f t="shared" si="20"/>
        <v>1</v>
      </c>
      <c r="S30" t="b">
        <f t="shared" si="20"/>
        <v>1</v>
      </c>
      <c r="T30" t="b">
        <f t="shared" si="20"/>
        <v>0</v>
      </c>
      <c r="U30" t="b">
        <f t="shared" si="20"/>
        <v>0</v>
      </c>
    </row>
    <row r="46" spans="1:5" x14ac:dyDescent="0.25">
      <c r="B46" t="s">
        <v>22</v>
      </c>
      <c r="C46" t="s">
        <v>20</v>
      </c>
      <c r="D46" t="s">
        <v>25</v>
      </c>
      <c r="E46" t="s">
        <v>27</v>
      </c>
    </row>
    <row r="47" spans="1:5" x14ac:dyDescent="0.25">
      <c r="A47" t="s">
        <v>45</v>
      </c>
      <c r="B47">
        <f>AVERAGE($N$6,$O$6,$M$6,$S$6,$B$6,$R$6)</f>
        <v>25.168451876031863</v>
      </c>
      <c r="C47">
        <f>AVERAGE($N$12,$O$12,$M$12,$S$12,$B$12,$R$12)</f>
        <v>25.68220473656417</v>
      </c>
      <c r="D47">
        <f>AVERAGE($N$18,$O$18,$M$18,$S$18,$B$18,$R$18)</f>
        <v>11.598366864496121</v>
      </c>
      <c r="E47">
        <f>AVERAGE($N$24,$O$24,$M$24,$S$24,$B$24,$R$24)</f>
        <v>12.998985991302369</v>
      </c>
    </row>
    <row r="48" spans="1:5" x14ac:dyDescent="0.25">
      <c r="A48" t="s">
        <v>46</v>
      </c>
      <c r="B48">
        <f>AVERAGE($N$8,$O$8,$M$8,$S$8,$B$8,$R$8)</f>
        <v>20.629527712859581</v>
      </c>
      <c r="C48">
        <f>AVERAGE($N$14,$O$14,$M$14,$S$14,$B$14,$R$14)</f>
        <v>21.741066995464546</v>
      </c>
      <c r="D48">
        <f>AVERAGE($N$20,$O$20,$M$20,$S$20,$B$20,$R$20)</f>
        <v>9.8346707508289253</v>
      </c>
      <c r="E48">
        <f>AVERAGE($N$26,$O$26,$M$26,$S$26,$B$26,$R$26)</f>
        <v>13.474006381769895</v>
      </c>
    </row>
    <row r="51" spans="1:5" x14ac:dyDescent="0.25">
      <c r="A51" t="s">
        <v>47</v>
      </c>
      <c r="B51">
        <f>AVERAGE($E$6,$F$6,$H$6,$I$6,$T$6)</f>
        <v>63.938272681616596</v>
      </c>
      <c r="C51">
        <f>AVERAGE($E$12,$F$12,$H$12,$I$12,$T$12)</f>
        <v>50.099484259802274</v>
      </c>
      <c r="D51">
        <f>AVERAGE($E$18,$F$18,$H$18,$I$18,$T$18)</f>
        <v>49.675171775995047</v>
      </c>
      <c r="E51">
        <f>AVERAGE($E$24,$F$24,$H$24,$I$24,$T$24)</f>
        <v>51.1693015123343</v>
      </c>
    </row>
    <row r="52" spans="1:5" x14ac:dyDescent="0.25">
      <c r="A52" t="s">
        <v>48</v>
      </c>
      <c r="B52">
        <f>AVERAGE($E$8,$F$8,$H$8,$I$8,$T$8)</f>
        <v>62.470640149081802</v>
      </c>
      <c r="C52">
        <f>AVERAGE($E$14,$F$14,$H$14,$I$14,$T$14)</f>
        <v>53.533359767782883</v>
      </c>
      <c r="D52">
        <f>AVERAGE($E$20,$F$20,$H$20,$I$20,$T$20)</f>
        <v>47.813603402418302</v>
      </c>
      <c r="E52">
        <f>AVERAGE($E$26,$F$26,$H$26,$I$26,$T$26)</f>
        <v>44.886115994930925</v>
      </c>
    </row>
    <row r="55" spans="1:5" x14ac:dyDescent="0.25">
      <c r="A55" t="s">
        <v>49</v>
      </c>
      <c r="B55">
        <f>AVERAGE($G$6,$C$6,$L$6)</f>
        <v>21.019726256314332</v>
      </c>
      <c r="C55">
        <f>AVERAGE($G$12,$C$12,$L$12)</f>
        <v>16.030566296836692</v>
      </c>
      <c r="D55">
        <f>AVERAGE($G$18,$C$18,$L$18)</f>
        <v>14.148136052929173</v>
      </c>
      <c r="E55">
        <f>AVERAGE($G$24,$C$24,$L$24)</f>
        <v>14.230569379454783</v>
      </c>
    </row>
    <row r="56" spans="1:5" x14ac:dyDescent="0.25">
      <c r="A56" t="s">
        <v>50</v>
      </c>
      <c r="B56">
        <f>AVERAGE($G$8,$C$8,$L$8)</f>
        <v>12.102637222253867</v>
      </c>
      <c r="C56">
        <f>AVERAGE($G$14,$C$14,$L$14)</f>
        <v>16.540506028634809</v>
      </c>
      <c r="D56">
        <f>AVERAGE($G$20,$C$20,$L$20)</f>
        <v>14.545142201380159</v>
      </c>
      <c r="E56">
        <f>AVERAGE($G$26,$C$26,$L$26)</f>
        <v>7.1125798676464695</v>
      </c>
    </row>
    <row r="59" spans="1:5" x14ac:dyDescent="0.25">
      <c r="A59" t="s">
        <v>51</v>
      </c>
      <c r="B59">
        <f>AVERAGE($D$6,$J$6,$P$6,$K$6,$U$6,$Q$6)</f>
        <v>41.313021360348294</v>
      </c>
      <c r="C59">
        <f>AVERAGE($D$12,$J$12,$P$12,$K$12,$U$12,$Q$12)</f>
        <v>35.74607753527571</v>
      </c>
      <c r="D59">
        <f>AVERAGE($D$18,$J$18,$P$18,$K$18,$U$18,$Q$18)</f>
        <v>24.711649480504054</v>
      </c>
      <c r="E59">
        <f>AVERAGE($D$24,$J$24,$P$24,$K$24,$U$24,$Q$24)</f>
        <v>25.187616635876754</v>
      </c>
    </row>
    <row r="60" spans="1:5" x14ac:dyDescent="0.25">
      <c r="A60" t="s">
        <v>52</v>
      </c>
      <c r="B60">
        <f>AVERAGE($D$8,$J$8,$P$8,$K$8,$U$8,$Q$8)</f>
        <v>40.766731512238565</v>
      </c>
      <c r="C60">
        <f>AVERAGE($D$14,$J$14,$P$14,$K$14,$U$14,$Q$14)</f>
        <v>38.238402622199509</v>
      </c>
      <c r="D60">
        <f>AVERAGE($D$20,$J$20,$P$20,$K$20,$U$20,$Q$20)</f>
        <v>24.394723246020167</v>
      </c>
      <c r="E60">
        <f>AVERAGE($D$26,$J$26,$P$26,$K$26,$U$26,$Q$26)</f>
        <v>19.894400176125998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Wesp</dc:creator>
  <cp:lastModifiedBy>Valentin Wesp</cp:lastModifiedBy>
  <dcterms:created xsi:type="dcterms:W3CDTF">2015-06-05T18:19:34Z</dcterms:created>
  <dcterms:modified xsi:type="dcterms:W3CDTF">2024-12-05T10:31:23Z</dcterms:modified>
</cp:coreProperties>
</file>