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<sst xmlns="http://schemas.openxmlformats.org/spreadsheetml/2006/main" count="42" uniqueCount="34">
  <si>
    <t>produccion normal</t>
  </si>
  <si>
    <t>por pieza</t>
  </si>
  <si>
    <t>pesos</t>
  </si>
  <si>
    <t>total</t>
  </si>
  <si>
    <t>COSTO VARIABLE NORMAL</t>
  </si>
  <si>
    <t>COSTO TOTAL NORMAL</t>
  </si>
  <si>
    <t>1. material directo</t>
  </si>
  <si>
    <t>kg</t>
  </si>
  <si>
    <t>2. fuerza motriz</t>
  </si>
  <si>
    <t>kw</t>
  </si>
  <si>
    <t>3 matriceria</t>
  </si>
  <si>
    <t>4. personal</t>
  </si>
  <si>
    <t>salario</t>
  </si>
  <si>
    <t>5. espacio fisico</t>
  </si>
  <si>
    <t>6. equipo</t>
  </si>
  <si>
    <t>prensa</t>
  </si>
  <si>
    <t>COSTO TOTAL</t>
  </si>
  <si>
    <t>COSTO UNITARIO</t>
  </si>
  <si>
    <t>produccion real enero</t>
  </si>
  <si>
    <t>TOTAL UNIDADES</t>
  </si>
  <si>
    <t>COSTO VARIABLE RESULTANTE</t>
  </si>
  <si>
    <t>COSTO TOTAL RESULTANTE</t>
  </si>
  <si>
    <t>DESVIOS TOTALES</t>
  </si>
  <si>
    <t xml:space="preserve">FISICOS </t>
  </si>
  <si>
    <t>VALOR</t>
  </si>
  <si>
    <t>material directo</t>
  </si>
  <si>
    <t>2. Fuerza Motriz 21.120 kW/h 0,125 $ x kW/h 2.640,00 $</t>
  </si>
  <si>
    <t>3. Matricería 16% Matriz 3.000,00 $ x Matriz 480,00 $</t>
  </si>
  <si>
    <t>matriz</t>
  </si>
  <si>
    <t>4. Personal 16 Salarios 300,00 $ x Sal./mes 4.800,00 $</t>
  </si>
  <si>
    <t>5. Espacio Físico 100% Alquiler 960,00 $ x Alq./mes 960,00 $</t>
  </si>
  <si>
    <t>6. Equipo 4,167% Prensa 36.000,00 $ x Prensa 1.500,00 $</t>
  </si>
  <si>
    <t>DESVIO VARIABLES</t>
  </si>
  <si>
    <t>DESVIO FIJOS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</si>
</sst>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0.0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Font="1"/>
    <xf borderId="0" fillId="0" fontId="1" numFmtId="10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2" numFmtId="164" xfId="0" applyAlignment="1" applyFont="1" applyNumberFormat="1">
      <alignment horizontal="right" readingOrder="0"/>
    </xf>
    <xf borderId="0" fillId="0" fontId="2" numFmtId="0" xfId="0" applyFont="1"/>
    <xf borderId="0" fillId="0" fontId="2" numFmtId="0" xfId="0" applyAlignment="1" applyFont="1">
      <alignment horizontal="right" readingOrder="0"/>
    </xf>
    <xf borderId="0" fillId="2" fontId="3" numFmtId="0" xfId="0" applyFill="1" applyFont="1"/>
    <xf borderId="0" fillId="0" fontId="1" numFmtId="165" xfId="0" applyFont="1" applyNumberFormat="1"/>
    <xf borderId="0" fillId="0" fontId="1" numFmtId="2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63"/>
    <col customWidth="1" min="6" max="6" width="26.63"/>
  </cols>
  <sheetData>
    <row r="1">
      <c r="A1" s="1" t="s">
        <v>0</v>
      </c>
      <c r="B1" s="1">
        <v>3000.0</v>
      </c>
    </row>
    <row r="2">
      <c r="A2" s="1"/>
      <c r="B2" s="1" t="s">
        <v>1</v>
      </c>
      <c r="C2" s="1"/>
      <c r="D2" s="1" t="s">
        <v>2</v>
      </c>
      <c r="E2" s="1" t="s">
        <v>3</v>
      </c>
      <c r="F2" s="1" t="s">
        <v>4</v>
      </c>
      <c r="G2" s="1" t="s">
        <v>5</v>
      </c>
    </row>
    <row r="3">
      <c r="A3" s="1" t="s">
        <v>6</v>
      </c>
      <c r="B3" s="2">
        <f>3.8*B1</f>
        <v>11400</v>
      </c>
      <c r="C3" s="1" t="s">
        <v>7</v>
      </c>
      <c r="D3" s="1">
        <v>1.0</v>
      </c>
      <c r="E3" s="3">
        <f t="shared" ref="E3:E8" si="2">D3*B3</f>
        <v>11400</v>
      </c>
      <c r="F3" s="3">
        <f t="shared" ref="F3:G3" si="1">E3</f>
        <v>11400</v>
      </c>
      <c r="G3" s="3">
        <f t="shared" si="1"/>
        <v>11400</v>
      </c>
    </row>
    <row r="4">
      <c r="A4" s="1" t="s">
        <v>8</v>
      </c>
      <c r="B4" s="3">
        <f>120/15*B1</f>
        <v>24000</v>
      </c>
      <c r="C4" s="1" t="s">
        <v>9</v>
      </c>
      <c r="D4" s="1">
        <v>0.1</v>
      </c>
      <c r="E4" s="3">
        <f t="shared" si="2"/>
        <v>2400</v>
      </c>
      <c r="F4" s="3">
        <f t="shared" ref="F4:G4" si="3">E4</f>
        <v>2400</v>
      </c>
      <c r="G4" s="3">
        <f t="shared" si="3"/>
        <v>2400</v>
      </c>
    </row>
    <row r="5">
      <c r="A5" s="1" t="s">
        <v>10</v>
      </c>
      <c r="B5" s="4">
        <f>(1/15000*B1)</f>
        <v>0.2</v>
      </c>
      <c r="D5" s="1">
        <v>3000.0</v>
      </c>
      <c r="E5" s="3">
        <f t="shared" si="2"/>
        <v>600</v>
      </c>
      <c r="F5" s="3">
        <f t="shared" ref="F5:G5" si="4">E5</f>
        <v>600</v>
      </c>
      <c r="G5" s="3">
        <f t="shared" si="4"/>
        <v>600</v>
      </c>
    </row>
    <row r="6">
      <c r="A6" s="1" t="s">
        <v>11</v>
      </c>
      <c r="B6" s="1">
        <v>15.0</v>
      </c>
      <c r="C6" s="1" t="s">
        <v>12</v>
      </c>
      <c r="D6" s="1">
        <v>300.0</v>
      </c>
      <c r="E6" s="3">
        <f t="shared" si="2"/>
        <v>4500</v>
      </c>
      <c r="G6" s="3">
        <f t="shared" ref="G6:G8" si="5">E6</f>
        <v>4500</v>
      </c>
    </row>
    <row r="7">
      <c r="A7" s="1" t="s">
        <v>13</v>
      </c>
      <c r="B7" s="5">
        <v>1.0</v>
      </c>
      <c r="D7" s="1">
        <v>900.0</v>
      </c>
      <c r="E7" s="3">
        <f t="shared" si="2"/>
        <v>900</v>
      </c>
      <c r="G7" s="3">
        <f t="shared" si="5"/>
        <v>900</v>
      </c>
    </row>
    <row r="8">
      <c r="A8" s="1" t="s">
        <v>14</v>
      </c>
      <c r="B8" s="4">
        <f>1/24</f>
        <v>0.04166666667</v>
      </c>
      <c r="C8" s="1" t="s">
        <v>15</v>
      </c>
      <c r="D8" s="1">
        <v>36000.0</v>
      </c>
      <c r="E8" s="3">
        <f t="shared" si="2"/>
        <v>1500</v>
      </c>
      <c r="G8" s="3">
        <f t="shared" si="5"/>
        <v>1500</v>
      </c>
    </row>
    <row r="9">
      <c r="A9" s="6" t="s">
        <v>16</v>
      </c>
      <c r="F9" s="7">
        <f t="shared" ref="F9:G9" si="6">SUM(F3:F8)</f>
        <v>14400</v>
      </c>
      <c r="G9" s="7">
        <f t="shared" si="6"/>
        <v>21300</v>
      </c>
    </row>
    <row r="10">
      <c r="A10" s="8" t="s">
        <v>17</v>
      </c>
      <c r="F10" s="3">
        <f>F9/B1</f>
        <v>4.8</v>
      </c>
      <c r="G10" s="3">
        <f>G9/B1</f>
        <v>7.1</v>
      </c>
    </row>
    <row r="11">
      <c r="A11" s="1" t="s">
        <v>18</v>
      </c>
      <c r="B11" s="1">
        <v>2400.0</v>
      </c>
    </row>
    <row r="12">
      <c r="A12" s="1"/>
      <c r="B12" s="1" t="s">
        <v>19</v>
      </c>
      <c r="C12" s="1"/>
      <c r="D12" s="1" t="s">
        <v>2</v>
      </c>
      <c r="E12" s="1" t="s">
        <v>3</v>
      </c>
      <c r="F12" s="1" t="s">
        <v>20</v>
      </c>
      <c r="G12" s="1" t="s">
        <v>21</v>
      </c>
      <c r="H12" s="1" t="s">
        <v>22</v>
      </c>
      <c r="I12" s="1" t="s">
        <v>23</v>
      </c>
      <c r="J12" s="1" t="s">
        <v>24</v>
      </c>
    </row>
    <row r="13">
      <c r="A13" s="1" t="s">
        <v>25</v>
      </c>
      <c r="B13" s="1">
        <v>9600.0</v>
      </c>
      <c r="C13" s="1" t="s">
        <v>7</v>
      </c>
      <c r="D13" s="1">
        <v>1.2</v>
      </c>
      <c r="E13" s="3">
        <f t="shared" ref="E13:E18" si="7">D13*B13</f>
        <v>11520</v>
      </c>
      <c r="F13" s="3">
        <f t="shared" ref="F13:F15" si="8">E13</f>
        <v>11520</v>
      </c>
      <c r="G13" s="3">
        <f t="shared" ref="G13:G18" si="9">E13</f>
        <v>11520</v>
      </c>
      <c r="H13" s="3">
        <f t="shared" ref="H13:H18" si="10">I13+J13</f>
        <v>2400</v>
      </c>
      <c r="I13" s="3">
        <f>(B13-3.8*B11)*D3</f>
        <v>480</v>
      </c>
      <c r="J13" s="3">
        <f t="shared" ref="J13:J18" si="11">(D13-D3)*B13</f>
        <v>1920</v>
      </c>
    </row>
    <row r="14">
      <c r="A14" s="1" t="s">
        <v>26</v>
      </c>
      <c r="B14" s="1">
        <v>21120.0</v>
      </c>
      <c r="C14" s="1" t="s">
        <v>9</v>
      </c>
      <c r="D14" s="1">
        <v>0.125</v>
      </c>
      <c r="E14" s="3">
        <f t="shared" si="7"/>
        <v>2640</v>
      </c>
      <c r="F14" s="3">
        <f t="shared" si="8"/>
        <v>2640</v>
      </c>
      <c r="G14" s="3">
        <f t="shared" si="9"/>
        <v>2640</v>
      </c>
      <c r="H14" s="3">
        <f t="shared" si="10"/>
        <v>720</v>
      </c>
      <c r="I14" s="3">
        <f>(B14-120/15*B11)*D4</f>
        <v>192</v>
      </c>
      <c r="J14" s="3">
        <f t="shared" si="11"/>
        <v>528</v>
      </c>
    </row>
    <row r="15">
      <c r="A15" s="1" t="s">
        <v>27</v>
      </c>
      <c r="B15" s="5">
        <v>0.16</v>
      </c>
      <c r="C15" s="1" t="s">
        <v>28</v>
      </c>
      <c r="D15" s="1">
        <v>3000.0</v>
      </c>
      <c r="E15" s="3">
        <f t="shared" si="7"/>
        <v>480</v>
      </c>
      <c r="F15" s="3">
        <f t="shared" si="8"/>
        <v>480</v>
      </c>
      <c r="G15" s="3">
        <f t="shared" si="9"/>
        <v>480</v>
      </c>
      <c r="H15" s="3">
        <f t="shared" si="10"/>
        <v>0</v>
      </c>
      <c r="I15" s="9">
        <f>0.16-(1/15000*B11)</f>
        <v>0</v>
      </c>
      <c r="J15" s="3">
        <f t="shared" si="11"/>
        <v>0</v>
      </c>
    </row>
    <row r="16">
      <c r="A16" s="1" t="s">
        <v>29</v>
      </c>
      <c r="B16" s="1">
        <v>16.0</v>
      </c>
      <c r="C16" s="1" t="s">
        <v>12</v>
      </c>
      <c r="D16" s="1">
        <v>300.0</v>
      </c>
      <c r="E16" s="3">
        <f t="shared" si="7"/>
        <v>4800</v>
      </c>
      <c r="G16" s="3">
        <f t="shared" si="9"/>
        <v>4800</v>
      </c>
      <c r="H16" s="3">
        <f t="shared" si="10"/>
        <v>1200</v>
      </c>
      <c r="I16" s="1">
        <f>(16-B6/B1*B11)*D6</f>
        <v>1200</v>
      </c>
      <c r="J16" s="3">
        <f t="shared" si="11"/>
        <v>0</v>
      </c>
    </row>
    <row r="17">
      <c r="A17" s="1" t="s">
        <v>30</v>
      </c>
      <c r="B17" s="5">
        <v>1.0</v>
      </c>
      <c r="D17" s="1">
        <v>960.0</v>
      </c>
      <c r="E17" s="3">
        <f t="shared" si="7"/>
        <v>960</v>
      </c>
      <c r="G17" s="3">
        <f t="shared" si="9"/>
        <v>960</v>
      </c>
      <c r="H17" s="3">
        <f t="shared" si="10"/>
        <v>240</v>
      </c>
      <c r="I17" s="1">
        <f>(B17-B7/B1*B11)*D7</f>
        <v>180</v>
      </c>
      <c r="J17" s="3">
        <f t="shared" si="11"/>
        <v>60</v>
      </c>
    </row>
    <row r="18">
      <c r="A18" s="1" t="s">
        <v>31</v>
      </c>
      <c r="B18" s="4">
        <f>1/24</f>
        <v>0.04166666667</v>
      </c>
      <c r="C18" s="1" t="s">
        <v>15</v>
      </c>
      <c r="D18" s="1">
        <v>36000.0</v>
      </c>
      <c r="E18" s="3">
        <f t="shared" si="7"/>
        <v>1500</v>
      </c>
      <c r="G18" s="3">
        <f t="shared" si="9"/>
        <v>1500</v>
      </c>
      <c r="H18" s="3">
        <f t="shared" si="10"/>
        <v>300</v>
      </c>
      <c r="I18" s="1">
        <f>(B18-B8/B1*B11)*D8</f>
        <v>300</v>
      </c>
      <c r="J18" s="3">
        <f t="shared" si="11"/>
        <v>0</v>
      </c>
    </row>
    <row r="19">
      <c r="A19" s="6" t="s">
        <v>16</v>
      </c>
      <c r="E19" s="7">
        <f t="shared" ref="E19:H19" si="12">SUM(E13:E18)</f>
        <v>21900</v>
      </c>
      <c r="F19" s="7">
        <f t="shared" si="12"/>
        <v>14640</v>
      </c>
      <c r="G19" s="7">
        <f t="shared" si="12"/>
        <v>21900</v>
      </c>
      <c r="H19" s="7">
        <f t="shared" si="12"/>
        <v>4860</v>
      </c>
      <c r="I19" s="7"/>
      <c r="J19" s="7"/>
    </row>
    <row r="20">
      <c r="A20" s="6" t="s">
        <v>17</v>
      </c>
      <c r="F20" s="3">
        <f>F19/B11</f>
        <v>6.1</v>
      </c>
      <c r="G20" s="10">
        <f>G19/B11</f>
        <v>9.125</v>
      </c>
      <c r="H20" s="11"/>
      <c r="I20" s="11"/>
      <c r="J20" s="11"/>
    </row>
    <row r="21">
      <c r="A21" s="8" t="s">
        <v>32</v>
      </c>
      <c r="H21" s="3">
        <f>H15+H14+H13</f>
        <v>3120</v>
      </c>
    </row>
    <row r="22">
      <c r="A22" s="8" t="s">
        <v>33</v>
      </c>
      <c r="H22" s="3">
        <f>H16+H17+H18</f>
        <v>1740</v>
      </c>
    </row>
  </sheetData>
  <mergeCells count="6">
    <mergeCell ref="A9:E9"/>
    <mergeCell ref="A10:E10"/>
    <mergeCell ref="A19:D19"/>
    <mergeCell ref="A20:E20"/>
    <mergeCell ref="A21:E21"/>
    <mergeCell ref="A22:E22"/>
  </mergeCells>
  <conditionalFormatting sqref="B5">
    <cfRule type="notContainsBlanks" dxfId="0" priority="1">
      <formula>LEN(TRIM(B5))&gt;0</formula>
    </cfRule>
  </conditionalFormatting>
  <drawing r:id="rId1"/>
</worksheet>
</file>