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2\Desktop\temp experimental\First Run Data\"/>
    </mc:Choice>
  </mc:AlternateContent>
  <xr:revisionPtr revIDLastSave="0" documentId="13_ncr:1_{021C623D-4CEC-4C43-861B-4B5267105714}" xr6:coauthVersionLast="47" xr6:coauthVersionMax="47" xr10:uidLastSave="{00000000-0000-0000-0000-000000000000}"/>
  <bookViews>
    <workbookView xWindow="-110" yWindow="-110" windowWidth="19420" windowHeight="10420" tabRatio="368" activeTab="1" xr2:uid="{E0B55BC3-EA32-44A2-B79C-68B25E80CFAA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externalReferences>
    <externalReference r:id="rId6"/>
  </externalReference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solver_adj" localSheetId="1" hidden="1">'Data In'!$AE$11,'Data In'!$AF$11,'Data In'!$AG$11</definedName>
    <definedName name="solver_cvg" localSheetId="1" hidden="1">0.01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'Data In'!$AG$11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'Data In'!$AK$13</definedName>
    <definedName name="solver_pre" localSheetId="1" hidden="1">0.01</definedName>
    <definedName name="solver_rbv" localSheetId="1" hidden="1">2</definedName>
    <definedName name="solver_rel1" localSheetId="1" hidden="1">3</definedName>
    <definedName name="solver_rhs1" localSheetId="1" hidden="1">0.01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0.25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10" i="5" l="1"/>
  <c r="AN11" i="5"/>
  <c r="AN12" i="5"/>
  <c r="AN13" i="5"/>
  <c r="AN14" i="5"/>
  <c r="AN15" i="5"/>
  <c r="AN9" i="5"/>
  <c r="AN8" i="5"/>
  <c r="AN7" i="5"/>
  <c r="AD127" i="5"/>
  <c r="AD126" i="5"/>
  <c r="AD125" i="5"/>
  <c r="AD124" i="5"/>
  <c r="AD123" i="5"/>
  <c r="AD122" i="5"/>
  <c r="AD121" i="5"/>
  <c r="AD120" i="5"/>
  <c r="AD119" i="5"/>
  <c r="AD118" i="5"/>
  <c r="AD117" i="5"/>
  <c r="AD116" i="5"/>
  <c r="AD115" i="5"/>
  <c r="AD114" i="5"/>
  <c r="AD113" i="5"/>
  <c r="AD112" i="5"/>
  <c r="AD111" i="5"/>
  <c r="AD110" i="5"/>
  <c r="AD109" i="5"/>
  <c r="AD108" i="5"/>
  <c r="AD107" i="5"/>
  <c r="AD106" i="5"/>
  <c r="AD105" i="5"/>
  <c r="AD104" i="5"/>
  <c r="AD103" i="5"/>
  <c r="AD102" i="5"/>
  <c r="AD101" i="5"/>
  <c r="AD100" i="5"/>
  <c r="AD99" i="5"/>
  <c r="AD98" i="5"/>
  <c r="AD97" i="5"/>
  <c r="AD96" i="5"/>
  <c r="AD95" i="5"/>
  <c r="AD94" i="5"/>
  <c r="AD93" i="5"/>
  <c r="AD92" i="5"/>
  <c r="AD91" i="5"/>
  <c r="AD90" i="5"/>
  <c r="AD89" i="5"/>
  <c r="AD88" i="5"/>
  <c r="AD87" i="5"/>
  <c r="AD86" i="5"/>
  <c r="AD85" i="5"/>
  <c r="AD84" i="5"/>
  <c r="AD83" i="5"/>
  <c r="AD82" i="5"/>
  <c r="AD81" i="5"/>
  <c r="AD80" i="5"/>
  <c r="AD79" i="5"/>
  <c r="AD78" i="5"/>
  <c r="AD77" i="5"/>
  <c r="AD76" i="5"/>
  <c r="AD75" i="5"/>
  <c r="AD74" i="5"/>
  <c r="AD73" i="5"/>
  <c r="AD72" i="5"/>
  <c r="AD71" i="5"/>
  <c r="AD70" i="5"/>
  <c r="AD69" i="5"/>
  <c r="AD68" i="5"/>
  <c r="AD67" i="5"/>
  <c r="AD66" i="5"/>
  <c r="AD65" i="5"/>
  <c r="AD64" i="5"/>
  <c r="AD63" i="5"/>
  <c r="AD62" i="5"/>
  <c r="AD61" i="5"/>
  <c r="AD60" i="5"/>
  <c r="AD59" i="5"/>
  <c r="AD58" i="5"/>
  <c r="AD57" i="5"/>
  <c r="AD56" i="5"/>
  <c r="AD55" i="5"/>
  <c r="AD54" i="5"/>
  <c r="AD53" i="5"/>
  <c r="AD52" i="5"/>
  <c r="AD51" i="5"/>
  <c r="AD50" i="5"/>
  <c r="AD49" i="5"/>
  <c r="AD48" i="5"/>
  <c r="AD47" i="5"/>
  <c r="AD46" i="5"/>
  <c r="AD45" i="5"/>
  <c r="AD44" i="5"/>
  <c r="AD43" i="5"/>
  <c r="AD42" i="5"/>
  <c r="AD41" i="5"/>
  <c r="AD40" i="5"/>
  <c r="AD39" i="5"/>
  <c r="AD38" i="5"/>
  <c r="AD37" i="5"/>
  <c r="AD36" i="5"/>
  <c r="AD35" i="5"/>
  <c r="AD34" i="5"/>
  <c r="AD33" i="5"/>
  <c r="AD32" i="5"/>
  <c r="AD31" i="5"/>
  <c r="AD30" i="5"/>
  <c r="AD29" i="5"/>
  <c r="AD28" i="5"/>
  <c r="AD27" i="5"/>
  <c r="AD26" i="5"/>
  <c r="AD25" i="5"/>
  <c r="AD24" i="5"/>
  <c r="AD23" i="5"/>
  <c r="AD22" i="5"/>
  <c r="AD21" i="5"/>
  <c r="AD20" i="5"/>
  <c r="AD19" i="5"/>
  <c r="AD18" i="5"/>
  <c r="AD17" i="5"/>
  <c r="AD16" i="5"/>
  <c r="AD15" i="5"/>
  <c r="AD14" i="5"/>
  <c r="AD13" i="5"/>
  <c r="AD12" i="5"/>
  <c r="AD11" i="5"/>
  <c r="AD10" i="5"/>
  <c r="AD9" i="5"/>
  <c r="AD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AC102" i="5"/>
  <c r="AC103" i="5"/>
  <c r="AC104" i="5"/>
  <c r="AC105" i="5"/>
  <c r="AC106" i="5"/>
  <c r="AC107" i="5"/>
  <c r="AC108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C125" i="5"/>
  <c r="AC126" i="5"/>
  <c r="AC127" i="5"/>
  <c r="Q9" i="5"/>
  <c r="T9" i="5" s="1"/>
  <c r="W9" i="5" s="1"/>
  <c r="Q10" i="5"/>
  <c r="Q11" i="5"/>
  <c r="Q12" i="5"/>
  <c r="Q13" i="5"/>
  <c r="Q14" i="5"/>
  <c r="R14" i="5" s="1"/>
  <c r="U14" i="5" s="1"/>
  <c r="X14" i="5" s="1"/>
  <c r="Q15" i="5"/>
  <c r="T15" i="5" s="1"/>
  <c r="W15" i="5" s="1"/>
  <c r="Q16" i="5"/>
  <c r="S16" i="5" s="1"/>
  <c r="V16" i="5" s="1"/>
  <c r="Q17" i="5"/>
  <c r="Q18" i="5"/>
  <c r="Q19" i="5"/>
  <c r="T19" i="5" s="1"/>
  <c r="W19" i="5" s="1"/>
  <c r="Q20" i="5"/>
  <c r="Q21" i="5"/>
  <c r="Q22" i="5"/>
  <c r="R22" i="5" s="1"/>
  <c r="U22" i="5" s="1"/>
  <c r="X22" i="5" s="1"/>
  <c r="Q23" i="5"/>
  <c r="T23" i="5" s="1"/>
  <c r="W23" i="5" s="1"/>
  <c r="Q24" i="5"/>
  <c r="S24" i="5" s="1"/>
  <c r="V24" i="5" s="1"/>
  <c r="Q25" i="5"/>
  <c r="T25" i="5" s="1"/>
  <c r="W25" i="5" s="1"/>
  <c r="Q26" i="5"/>
  <c r="Q27" i="5"/>
  <c r="T27" i="5" s="1"/>
  <c r="W27" i="5" s="1"/>
  <c r="Q28" i="5"/>
  <c r="Q29" i="5"/>
  <c r="Q30" i="5"/>
  <c r="R30" i="5" s="1"/>
  <c r="U30" i="5" s="1"/>
  <c r="X30" i="5" s="1"/>
  <c r="Q31" i="5"/>
  <c r="T31" i="5" s="1"/>
  <c r="W31" i="5" s="1"/>
  <c r="Q32" i="5"/>
  <c r="S32" i="5" s="1"/>
  <c r="V32" i="5" s="1"/>
  <c r="Q33" i="5"/>
  <c r="Q34" i="5"/>
  <c r="Q35" i="5"/>
  <c r="T35" i="5" s="1"/>
  <c r="W35" i="5" s="1"/>
  <c r="Q36" i="5"/>
  <c r="Q37" i="5"/>
  <c r="Q38" i="5"/>
  <c r="R38" i="5" s="1"/>
  <c r="U38" i="5" s="1"/>
  <c r="X38" i="5" s="1"/>
  <c r="Q39" i="5"/>
  <c r="T39" i="5" s="1"/>
  <c r="W39" i="5" s="1"/>
  <c r="Q40" i="5"/>
  <c r="S40" i="5" s="1"/>
  <c r="V40" i="5" s="1"/>
  <c r="Q41" i="5"/>
  <c r="T41" i="5" s="1"/>
  <c r="W41" i="5" s="1"/>
  <c r="Q42" i="5"/>
  <c r="Q43" i="5"/>
  <c r="T43" i="5" s="1"/>
  <c r="W43" i="5" s="1"/>
  <c r="Q44" i="5"/>
  <c r="Q45" i="5"/>
  <c r="Q46" i="5"/>
  <c r="R46" i="5" s="1"/>
  <c r="U46" i="5" s="1"/>
  <c r="X46" i="5" s="1"/>
  <c r="Q47" i="5"/>
  <c r="T47" i="5" s="1"/>
  <c r="W47" i="5" s="1"/>
  <c r="Q48" i="5"/>
  <c r="S48" i="5" s="1"/>
  <c r="V48" i="5" s="1"/>
  <c r="Q49" i="5"/>
  <c r="Q50" i="5"/>
  <c r="Q51" i="5"/>
  <c r="T51" i="5" s="1"/>
  <c r="W51" i="5" s="1"/>
  <c r="Q52" i="5"/>
  <c r="Q53" i="5"/>
  <c r="Q54" i="5"/>
  <c r="Q55" i="5"/>
  <c r="T55" i="5" s="1"/>
  <c r="W55" i="5" s="1"/>
  <c r="Q56" i="5"/>
  <c r="S56" i="5" s="1"/>
  <c r="V56" i="5" s="1"/>
  <c r="Q57" i="5"/>
  <c r="T57" i="5" s="1"/>
  <c r="W57" i="5" s="1"/>
  <c r="Q58" i="5"/>
  <c r="Q59" i="5"/>
  <c r="T59" i="5" s="1"/>
  <c r="W59" i="5" s="1"/>
  <c r="Q60" i="5"/>
  <c r="Q61" i="5"/>
  <c r="Q62" i="5"/>
  <c r="R62" i="5" s="1"/>
  <c r="U62" i="5" s="1"/>
  <c r="X62" i="5" s="1"/>
  <c r="Q63" i="5"/>
  <c r="T63" i="5" s="1"/>
  <c r="W63" i="5" s="1"/>
  <c r="Q64" i="5"/>
  <c r="S64" i="5" s="1"/>
  <c r="V64" i="5" s="1"/>
  <c r="Q65" i="5"/>
  <c r="Q66" i="5"/>
  <c r="Q67" i="5"/>
  <c r="T67" i="5" s="1"/>
  <c r="W67" i="5" s="1"/>
  <c r="Q68" i="5"/>
  <c r="Q69" i="5"/>
  <c r="Q70" i="5"/>
  <c r="R70" i="5" s="1"/>
  <c r="U70" i="5" s="1"/>
  <c r="X70" i="5" s="1"/>
  <c r="Q71" i="5"/>
  <c r="T71" i="5" s="1"/>
  <c r="W71" i="5" s="1"/>
  <c r="Q72" i="5"/>
  <c r="S72" i="5" s="1"/>
  <c r="V72" i="5" s="1"/>
  <c r="Q73" i="5"/>
  <c r="T73" i="5" s="1"/>
  <c r="W73" i="5" s="1"/>
  <c r="Q74" i="5"/>
  <c r="Q75" i="5"/>
  <c r="T75" i="5" s="1"/>
  <c r="W75" i="5" s="1"/>
  <c r="Q76" i="5"/>
  <c r="Q77" i="5"/>
  <c r="Q78" i="5"/>
  <c r="Q79" i="5"/>
  <c r="T79" i="5" s="1"/>
  <c r="W79" i="5" s="1"/>
  <c r="Q80" i="5"/>
  <c r="S80" i="5" s="1"/>
  <c r="V80" i="5" s="1"/>
  <c r="Q81" i="5"/>
  <c r="Q82" i="5"/>
  <c r="Q83" i="5"/>
  <c r="T83" i="5" s="1"/>
  <c r="W83" i="5" s="1"/>
  <c r="Q84" i="5"/>
  <c r="Q85" i="5"/>
  <c r="Q86" i="5"/>
  <c r="R86" i="5" s="1"/>
  <c r="U86" i="5" s="1"/>
  <c r="X86" i="5" s="1"/>
  <c r="Q87" i="5"/>
  <c r="T87" i="5" s="1"/>
  <c r="W87" i="5" s="1"/>
  <c r="Q88" i="5"/>
  <c r="S88" i="5" s="1"/>
  <c r="V88" i="5" s="1"/>
  <c r="Q89" i="5"/>
  <c r="T89" i="5" s="1"/>
  <c r="W89" i="5" s="1"/>
  <c r="Q90" i="5"/>
  <c r="Q91" i="5"/>
  <c r="T91" i="5" s="1"/>
  <c r="W91" i="5" s="1"/>
  <c r="Q92" i="5"/>
  <c r="Q93" i="5"/>
  <c r="Q94" i="5"/>
  <c r="R94" i="5" s="1"/>
  <c r="U94" i="5" s="1"/>
  <c r="X94" i="5" s="1"/>
  <c r="Q95" i="5"/>
  <c r="T95" i="5" s="1"/>
  <c r="W95" i="5" s="1"/>
  <c r="Q96" i="5"/>
  <c r="S96" i="5" s="1"/>
  <c r="V96" i="5" s="1"/>
  <c r="Q97" i="5"/>
  <c r="Q98" i="5"/>
  <c r="Q99" i="5"/>
  <c r="T99" i="5" s="1"/>
  <c r="W99" i="5" s="1"/>
  <c r="Q100" i="5"/>
  <c r="Q101" i="5"/>
  <c r="Q102" i="5"/>
  <c r="T102" i="5" s="1"/>
  <c r="W102" i="5" s="1"/>
  <c r="Q103" i="5"/>
  <c r="T103" i="5" s="1"/>
  <c r="W103" i="5" s="1"/>
  <c r="Q104" i="5"/>
  <c r="Q105" i="5"/>
  <c r="T105" i="5" s="1"/>
  <c r="W105" i="5" s="1"/>
  <c r="Q106" i="5"/>
  <c r="T106" i="5" s="1"/>
  <c r="W106" i="5" s="1"/>
  <c r="Q107" i="5"/>
  <c r="T107" i="5" s="1"/>
  <c r="W107" i="5" s="1"/>
  <c r="Q108" i="5"/>
  <c r="S108" i="5" s="1"/>
  <c r="V108" i="5" s="1"/>
  <c r="Q109" i="5"/>
  <c r="Q110" i="5"/>
  <c r="T110" i="5" s="1"/>
  <c r="W110" i="5" s="1"/>
  <c r="Q111" i="5"/>
  <c r="T111" i="5" s="1"/>
  <c r="W111" i="5" s="1"/>
  <c r="Q112" i="5"/>
  <c r="S112" i="5" s="1"/>
  <c r="V112" i="5" s="1"/>
  <c r="Q113" i="5"/>
  <c r="R113" i="5" s="1"/>
  <c r="U113" i="5" s="1"/>
  <c r="X113" i="5" s="1"/>
  <c r="Q114" i="5"/>
  <c r="T114" i="5" s="1"/>
  <c r="W114" i="5" s="1"/>
  <c r="Q115" i="5"/>
  <c r="T115" i="5" s="1"/>
  <c r="W115" i="5" s="1"/>
  <c r="Q116" i="5"/>
  <c r="S116" i="5" s="1"/>
  <c r="V116" i="5" s="1"/>
  <c r="Q117" i="5"/>
  <c r="R117" i="5" s="1"/>
  <c r="U117" i="5" s="1"/>
  <c r="X117" i="5" s="1"/>
  <c r="Q118" i="5"/>
  <c r="T118" i="5" s="1"/>
  <c r="W118" i="5" s="1"/>
  <c r="Q119" i="5"/>
  <c r="T119" i="5" s="1"/>
  <c r="W119" i="5" s="1"/>
  <c r="Q120" i="5"/>
  <c r="S120" i="5" s="1"/>
  <c r="V120" i="5" s="1"/>
  <c r="Q121" i="5"/>
  <c r="R121" i="5" s="1"/>
  <c r="U121" i="5" s="1"/>
  <c r="X121" i="5" s="1"/>
  <c r="Q122" i="5"/>
  <c r="T122" i="5" s="1"/>
  <c r="W122" i="5" s="1"/>
  <c r="Q123" i="5"/>
  <c r="T123" i="5" s="1"/>
  <c r="W123" i="5" s="1"/>
  <c r="Q124" i="5"/>
  <c r="S124" i="5" s="1"/>
  <c r="V124" i="5" s="1"/>
  <c r="Q125" i="5"/>
  <c r="R125" i="5" s="1"/>
  <c r="U125" i="5" s="1"/>
  <c r="X125" i="5" s="1"/>
  <c r="Q126" i="5"/>
  <c r="T126" i="5" s="1"/>
  <c r="W126" i="5" s="1"/>
  <c r="Q127" i="5"/>
  <c r="T127" i="5" s="1"/>
  <c r="W127" i="5" s="1"/>
  <c r="Q8" i="5"/>
  <c r="S8" i="5" s="1"/>
  <c r="AC8" i="5"/>
  <c r="R15" i="5" l="1"/>
  <c r="U15" i="5" s="1"/>
  <c r="X15" i="5" s="1"/>
  <c r="R47" i="5"/>
  <c r="U47" i="5" s="1"/>
  <c r="X47" i="5" s="1"/>
  <c r="S113" i="5"/>
  <c r="V113" i="5" s="1"/>
  <c r="R79" i="5"/>
  <c r="U79" i="5" s="1"/>
  <c r="X79" i="5" s="1"/>
  <c r="S125" i="5"/>
  <c r="V125" i="5" s="1"/>
  <c r="R71" i="5"/>
  <c r="U71" i="5" s="1"/>
  <c r="X71" i="5" s="1"/>
  <c r="R39" i="5"/>
  <c r="U39" i="5" s="1"/>
  <c r="X39" i="5" s="1"/>
  <c r="T121" i="5"/>
  <c r="W121" i="5" s="1"/>
  <c r="Z121" i="5" s="1"/>
  <c r="S121" i="5"/>
  <c r="V121" i="5" s="1"/>
  <c r="S103" i="5"/>
  <c r="V103" i="5" s="1"/>
  <c r="R95" i="5"/>
  <c r="U95" i="5" s="1"/>
  <c r="X95" i="5" s="1"/>
  <c r="R63" i="5"/>
  <c r="U63" i="5" s="1"/>
  <c r="X63" i="5" s="1"/>
  <c r="R31" i="5"/>
  <c r="U31" i="5" s="1"/>
  <c r="X31" i="5" s="1"/>
  <c r="S117" i="5"/>
  <c r="V117" i="5" s="1"/>
  <c r="R87" i="5"/>
  <c r="U87" i="5" s="1"/>
  <c r="X87" i="5" s="1"/>
  <c r="R55" i="5"/>
  <c r="U55" i="5" s="1"/>
  <c r="X55" i="5" s="1"/>
  <c r="R23" i="5"/>
  <c r="U23" i="5" s="1"/>
  <c r="X23" i="5" s="1"/>
  <c r="T90" i="5"/>
  <c r="W90" i="5" s="1"/>
  <c r="Y90" i="5" s="1"/>
  <c r="S90" i="5"/>
  <c r="V90" i="5" s="1"/>
  <c r="T78" i="5"/>
  <c r="W78" i="5" s="1"/>
  <c r="Z78" i="5" s="1"/>
  <c r="S78" i="5"/>
  <c r="V78" i="5" s="1"/>
  <c r="T66" i="5"/>
  <c r="W66" i="5" s="1"/>
  <c r="S66" i="5"/>
  <c r="V66" i="5" s="1"/>
  <c r="T54" i="5"/>
  <c r="W54" i="5" s="1"/>
  <c r="Y54" i="5" s="1"/>
  <c r="S54" i="5"/>
  <c r="V54" i="5" s="1"/>
  <c r="T42" i="5"/>
  <c r="W42" i="5" s="1"/>
  <c r="Y42" i="5" s="1"/>
  <c r="S42" i="5"/>
  <c r="V42" i="5" s="1"/>
  <c r="T34" i="5"/>
  <c r="W34" i="5" s="1"/>
  <c r="Y34" i="5" s="1"/>
  <c r="S34" i="5"/>
  <c r="V34" i="5" s="1"/>
  <c r="T26" i="5"/>
  <c r="W26" i="5" s="1"/>
  <c r="S26" i="5"/>
  <c r="V26" i="5" s="1"/>
  <c r="T18" i="5"/>
  <c r="W18" i="5" s="1"/>
  <c r="Z18" i="5" s="1"/>
  <c r="S18" i="5"/>
  <c r="V18" i="5" s="1"/>
  <c r="T10" i="5"/>
  <c r="W10" i="5" s="1"/>
  <c r="Y10" i="5" s="1"/>
  <c r="S10" i="5"/>
  <c r="V10" i="5" s="1"/>
  <c r="R119" i="5"/>
  <c r="U119" i="5" s="1"/>
  <c r="X119" i="5" s="1"/>
  <c r="R111" i="5"/>
  <c r="U111" i="5" s="1"/>
  <c r="X111" i="5" s="1"/>
  <c r="R103" i="5"/>
  <c r="U103" i="5" s="1"/>
  <c r="X103" i="5" s="1"/>
  <c r="S109" i="5"/>
  <c r="V109" i="5" s="1"/>
  <c r="R109" i="5"/>
  <c r="U109" i="5" s="1"/>
  <c r="X109" i="5" s="1"/>
  <c r="S105" i="5"/>
  <c r="V105" i="5" s="1"/>
  <c r="R105" i="5"/>
  <c r="U105" i="5" s="1"/>
  <c r="X105" i="5" s="1"/>
  <c r="S101" i="5"/>
  <c r="V101" i="5" s="1"/>
  <c r="R101" i="5"/>
  <c r="U101" i="5" s="1"/>
  <c r="X101" i="5" s="1"/>
  <c r="S97" i="5"/>
  <c r="V97" i="5" s="1"/>
  <c r="R97" i="5"/>
  <c r="U97" i="5" s="1"/>
  <c r="X97" i="5" s="1"/>
  <c r="S93" i="5"/>
  <c r="V93" i="5" s="1"/>
  <c r="R93" i="5"/>
  <c r="U93" i="5" s="1"/>
  <c r="X93" i="5" s="1"/>
  <c r="S89" i="5"/>
  <c r="V89" i="5" s="1"/>
  <c r="R89" i="5"/>
  <c r="U89" i="5" s="1"/>
  <c r="X89" i="5" s="1"/>
  <c r="S85" i="5"/>
  <c r="V85" i="5" s="1"/>
  <c r="R85" i="5"/>
  <c r="U85" i="5" s="1"/>
  <c r="X85" i="5" s="1"/>
  <c r="S81" i="5"/>
  <c r="V81" i="5" s="1"/>
  <c r="R81" i="5"/>
  <c r="U81" i="5" s="1"/>
  <c r="X81" i="5" s="1"/>
  <c r="S77" i="5"/>
  <c r="V77" i="5" s="1"/>
  <c r="R77" i="5"/>
  <c r="U77" i="5" s="1"/>
  <c r="X77" i="5" s="1"/>
  <c r="S73" i="5"/>
  <c r="V73" i="5" s="1"/>
  <c r="R73" i="5"/>
  <c r="U73" i="5" s="1"/>
  <c r="X73" i="5" s="1"/>
  <c r="S69" i="5"/>
  <c r="V69" i="5" s="1"/>
  <c r="R69" i="5"/>
  <c r="U69" i="5" s="1"/>
  <c r="X69" i="5" s="1"/>
  <c r="S65" i="5"/>
  <c r="V65" i="5" s="1"/>
  <c r="R65" i="5"/>
  <c r="U65" i="5" s="1"/>
  <c r="X65" i="5" s="1"/>
  <c r="S61" i="5"/>
  <c r="V61" i="5" s="1"/>
  <c r="R61" i="5"/>
  <c r="U61" i="5" s="1"/>
  <c r="X61" i="5" s="1"/>
  <c r="S57" i="5"/>
  <c r="V57" i="5" s="1"/>
  <c r="R57" i="5"/>
  <c r="U57" i="5" s="1"/>
  <c r="X57" i="5" s="1"/>
  <c r="S53" i="5"/>
  <c r="V53" i="5" s="1"/>
  <c r="R53" i="5"/>
  <c r="U53" i="5" s="1"/>
  <c r="X53" i="5" s="1"/>
  <c r="S49" i="5"/>
  <c r="V49" i="5" s="1"/>
  <c r="R49" i="5"/>
  <c r="U49" i="5" s="1"/>
  <c r="X49" i="5" s="1"/>
  <c r="S45" i="5"/>
  <c r="V45" i="5" s="1"/>
  <c r="R45" i="5"/>
  <c r="U45" i="5" s="1"/>
  <c r="X45" i="5" s="1"/>
  <c r="S41" i="5"/>
  <c r="V41" i="5" s="1"/>
  <c r="R41" i="5"/>
  <c r="U41" i="5" s="1"/>
  <c r="X41" i="5" s="1"/>
  <c r="S37" i="5"/>
  <c r="V37" i="5" s="1"/>
  <c r="R37" i="5"/>
  <c r="U37" i="5" s="1"/>
  <c r="X37" i="5" s="1"/>
  <c r="S33" i="5"/>
  <c r="V33" i="5" s="1"/>
  <c r="R33" i="5"/>
  <c r="U33" i="5" s="1"/>
  <c r="X33" i="5" s="1"/>
  <c r="S29" i="5"/>
  <c r="V29" i="5" s="1"/>
  <c r="R29" i="5"/>
  <c r="U29" i="5" s="1"/>
  <c r="X29" i="5" s="1"/>
  <c r="S25" i="5"/>
  <c r="V25" i="5" s="1"/>
  <c r="R25" i="5"/>
  <c r="U25" i="5" s="1"/>
  <c r="X25" i="5" s="1"/>
  <c r="S21" i="5"/>
  <c r="V21" i="5" s="1"/>
  <c r="R21" i="5"/>
  <c r="U21" i="5" s="1"/>
  <c r="X21" i="5" s="1"/>
  <c r="S17" i="5"/>
  <c r="V17" i="5" s="1"/>
  <c r="R17" i="5"/>
  <c r="U17" i="5" s="1"/>
  <c r="X17" i="5" s="1"/>
  <c r="S13" i="5"/>
  <c r="V13" i="5" s="1"/>
  <c r="R13" i="5"/>
  <c r="U13" i="5" s="1"/>
  <c r="X13" i="5" s="1"/>
  <c r="S9" i="5"/>
  <c r="V9" i="5" s="1"/>
  <c r="R9" i="5"/>
  <c r="U9" i="5" s="1"/>
  <c r="X9" i="5" s="1"/>
  <c r="S107" i="5"/>
  <c r="V107" i="5" s="1"/>
  <c r="S102" i="5"/>
  <c r="V102" i="5" s="1"/>
  <c r="S95" i="5"/>
  <c r="V95" i="5" s="1"/>
  <c r="S87" i="5"/>
  <c r="V87" i="5" s="1"/>
  <c r="S79" i="5"/>
  <c r="V79" i="5" s="1"/>
  <c r="S71" i="5"/>
  <c r="V71" i="5" s="1"/>
  <c r="S63" i="5"/>
  <c r="V63" i="5" s="1"/>
  <c r="S55" i="5"/>
  <c r="V55" i="5" s="1"/>
  <c r="S47" i="5"/>
  <c r="V47" i="5" s="1"/>
  <c r="S39" i="5"/>
  <c r="V39" i="5" s="1"/>
  <c r="S31" i="5"/>
  <c r="V31" i="5" s="1"/>
  <c r="S23" i="5"/>
  <c r="V23" i="5" s="1"/>
  <c r="S15" i="5"/>
  <c r="V15" i="5" s="1"/>
  <c r="R126" i="5"/>
  <c r="U126" i="5" s="1"/>
  <c r="X126" i="5" s="1"/>
  <c r="R118" i="5"/>
  <c r="U118" i="5" s="1"/>
  <c r="X118" i="5" s="1"/>
  <c r="R110" i="5"/>
  <c r="U110" i="5" s="1"/>
  <c r="X110" i="5" s="1"/>
  <c r="R102" i="5"/>
  <c r="U102" i="5" s="1"/>
  <c r="X102" i="5" s="1"/>
  <c r="R78" i="5"/>
  <c r="U78" i="5" s="1"/>
  <c r="X78" i="5" s="1"/>
  <c r="R54" i="5"/>
  <c r="U54" i="5" s="1"/>
  <c r="X54" i="5" s="1"/>
  <c r="T117" i="5"/>
  <c r="W117" i="5" s="1"/>
  <c r="Y117" i="5" s="1"/>
  <c r="T101" i="5"/>
  <c r="W101" i="5" s="1"/>
  <c r="Y101" i="5" s="1"/>
  <c r="T85" i="5"/>
  <c r="W85" i="5" s="1"/>
  <c r="Z85" i="5" s="1"/>
  <c r="T69" i="5"/>
  <c r="W69" i="5" s="1"/>
  <c r="Y69" i="5" s="1"/>
  <c r="T53" i="5"/>
  <c r="W53" i="5" s="1"/>
  <c r="Z53" i="5" s="1"/>
  <c r="T37" i="5"/>
  <c r="W37" i="5" s="1"/>
  <c r="Z37" i="5" s="1"/>
  <c r="T21" i="5"/>
  <c r="W21" i="5" s="1"/>
  <c r="Y21" i="5" s="1"/>
  <c r="T94" i="5"/>
  <c r="W94" i="5" s="1"/>
  <c r="Y94" i="5" s="1"/>
  <c r="S94" i="5"/>
  <c r="V94" i="5" s="1"/>
  <c r="T82" i="5"/>
  <c r="W82" i="5" s="1"/>
  <c r="Y82" i="5" s="1"/>
  <c r="S82" i="5"/>
  <c r="V82" i="5" s="1"/>
  <c r="T70" i="5"/>
  <c r="W70" i="5" s="1"/>
  <c r="Y70" i="5" s="1"/>
  <c r="S70" i="5"/>
  <c r="V70" i="5" s="1"/>
  <c r="T58" i="5"/>
  <c r="W58" i="5" s="1"/>
  <c r="Y58" i="5" s="1"/>
  <c r="S58" i="5"/>
  <c r="V58" i="5" s="1"/>
  <c r="T46" i="5"/>
  <c r="W46" i="5" s="1"/>
  <c r="Y46" i="5" s="1"/>
  <c r="S46" i="5"/>
  <c r="V46" i="5" s="1"/>
  <c r="T38" i="5"/>
  <c r="W38" i="5" s="1"/>
  <c r="Y38" i="5" s="1"/>
  <c r="S38" i="5"/>
  <c r="V38" i="5" s="1"/>
  <c r="T30" i="5"/>
  <c r="W30" i="5" s="1"/>
  <c r="Y30" i="5" s="1"/>
  <c r="S30" i="5"/>
  <c r="V30" i="5" s="1"/>
  <c r="T22" i="5"/>
  <c r="W22" i="5" s="1"/>
  <c r="Y22" i="5" s="1"/>
  <c r="S22" i="5"/>
  <c r="V22" i="5" s="1"/>
  <c r="T14" i="5"/>
  <c r="W14" i="5" s="1"/>
  <c r="Y14" i="5" s="1"/>
  <c r="S14" i="5"/>
  <c r="V14" i="5" s="1"/>
  <c r="R127" i="5"/>
  <c r="U127" i="5" s="1"/>
  <c r="X127" i="5" s="1"/>
  <c r="R124" i="5"/>
  <c r="U124" i="5" s="1"/>
  <c r="X124" i="5" s="1"/>
  <c r="T124" i="5"/>
  <c r="W124" i="5" s="1"/>
  <c r="Z124" i="5" s="1"/>
  <c r="R120" i="5"/>
  <c r="U120" i="5" s="1"/>
  <c r="X120" i="5" s="1"/>
  <c r="T120" i="5"/>
  <c r="W120" i="5" s="1"/>
  <c r="Z120" i="5" s="1"/>
  <c r="R116" i="5"/>
  <c r="U116" i="5" s="1"/>
  <c r="X116" i="5" s="1"/>
  <c r="T116" i="5"/>
  <c r="W116" i="5" s="1"/>
  <c r="Z116" i="5" s="1"/>
  <c r="R112" i="5"/>
  <c r="U112" i="5" s="1"/>
  <c r="X112" i="5" s="1"/>
  <c r="T112" i="5"/>
  <c r="W112" i="5" s="1"/>
  <c r="Y112" i="5" s="1"/>
  <c r="R108" i="5"/>
  <c r="U108" i="5" s="1"/>
  <c r="X108" i="5" s="1"/>
  <c r="T108" i="5"/>
  <c r="W108" i="5" s="1"/>
  <c r="Z108" i="5" s="1"/>
  <c r="R104" i="5"/>
  <c r="U104" i="5" s="1"/>
  <c r="X104" i="5" s="1"/>
  <c r="T104" i="5"/>
  <c r="W104" i="5" s="1"/>
  <c r="Z104" i="5" s="1"/>
  <c r="R100" i="5"/>
  <c r="U100" i="5" s="1"/>
  <c r="X100" i="5" s="1"/>
  <c r="T100" i="5"/>
  <c r="W100" i="5" s="1"/>
  <c r="Z100" i="5" s="1"/>
  <c r="R96" i="5"/>
  <c r="U96" i="5" s="1"/>
  <c r="X96" i="5" s="1"/>
  <c r="T96" i="5"/>
  <c r="W96" i="5" s="1"/>
  <c r="Y96" i="5" s="1"/>
  <c r="R92" i="5"/>
  <c r="U92" i="5" s="1"/>
  <c r="X92" i="5" s="1"/>
  <c r="T92" i="5"/>
  <c r="W92" i="5" s="1"/>
  <c r="Z92" i="5" s="1"/>
  <c r="R88" i="5"/>
  <c r="U88" i="5" s="1"/>
  <c r="X88" i="5" s="1"/>
  <c r="T88" i="5"/>
  <c r="W88" i="5" s="1"/>
  <c r="Z88" i="5" s="1"/>
  <c r="R84" i="5"/>
  <c r="U84" i="5" s="1"/>
  <c r="X84" i="5" s="1"/>
  <c r="T84" i="5"/>
  <c r="W84" i="5" s="1"/>
  <c r="Z84" i="5" s="1"/>
  <c r="R80" i="5"/>
  <c r="U80" i="5" s="1"/>
  <c r="X80" i="5" s="1"/>
  <c r="T80" i="5"/>
  <c r="W80" i="5" s="1"/>
  <c r="Y80" i="5" s="1"/>
  <c r="R76" i="5"/>
  <c r="U76" i="5" s="1"/>
  <c r="X76" i="5" s="1"/>
  <c r="T76" i="5"/>
  <c r="W76" i="5" s="1"/>
  <c r="Z76" i="5" s="1"/>
  <c r="R72" i="5"/>
  <c r="U72" i="5" s="1"/>
  <c r="X72" i="5" s="1"/>
  <c r="T72" i="5"/>
  <c r="W72" i="5" s="1"/>
  <c r="Z72" i="5" s="1"/>
  <c r="R68" i="5"/>
  <c r="U68" i="5" s="1"/>
  <c r="X68" i="5" s="1"/>
  <c r="T68" i="5"/>
  <c r="W68" i="5" s="1"/>
  <c r="Z68" i="5" s="1"/>
  <c r="R64" i="5"/>
  <c r="U64" i="5" s="1"/>
  <c r="X64" i="5" s="1"/>
  <c r="T64" i="5"/>
  <c r="W64" i="5" s="1"/>
  <c r="Y64" i="5" s="1"/>
  <c r="R60" i="5"/>
  <c r="U60" i="5" s="1"/>
  <c r="X60" i="5" s="1"/>
  <c r="T60" i="5"/>
  <c r="W60" i="5" s="1"/>
  <c r="Z60" i="5" s="1"/>
  <c r="R56" i="5"/>
  <c r="U56" i="5" s="1"/>
  <c r="X56" i="5" s="1"/>
  <c r="T56" i="5"/>
  <c r="W56" i="5" s="1"/>
  <c r="Z56" i="5" s="1"/>
  <c r="R52" i="5"/>
  <c r="U52" i="5" s="1"/>
  <c r="X52" i="5" s="1"/>
  <c r="T52" i="5"/>
  <c r="W52" i="5" s="1"/>
  <c r="Z52" i="5" s="1"/>
  <c r="R48" i="5"/>
  <c r="U48" i="5" s="1"/>
  <c r="X48" i="5" s="1"/>
  <c r="T48" i="5"/>
  <c r="W48" i="5" s="1"/>
  <c r="Y48" i="5" s="1"/>
  <c r="R44" i="5"/>
  <c r="U44" i="5" s="1"/>
  <c r="X44" i="5" s="1"/>
  <c r="T44" i="5"/>
  <c r="W44" i="5" s="1"/>
  <c r="Y44" i="5" s="1"/>
  <c r="R40" i="5"/>
  <c r="U40" i="5" s="1"/>
  <c r="X40" i="5" s="1"/>
  <c r="T40" i="5"/>
  <c r="W40" i="5" s="1"/>
  <c r="Y40" i="5" s="1"/>
  <c r="R36" i="5"/>
  <c r="U36" i="5" s="1"/>
  <c r="X36" i="5" s="1"/>
  <c r="T36" i="5"/>
  <c r="W36" i="5" s="1"/>
  <c r="Y36" i="5" s="1"/>
  <c r="R32" i="5"/>
  <c r="U32" i="5" s="1"/>
  <c r="X32" i="5" s="1"/>
  <c r="T32" i="5"/>
  <c r="W32" i="5" s="1"/>
  <c r="Z32" i="5" s="1"/>
  <c r="R28" i="5"/>
  <c r="U28" i="5" s="1"/>
  <c r="X28" i="5" s="1"/>
  <c r="T28" i="5"/>
  <c r="W28" i="5" s="1"/>
  <c r="Y28" i="5" s="1"/>
  <c r="R24" i="5"/>
  <c r="U24" i="5" s="1"/>
  <c r="X24" i="5" s="1"/>
  <c r="T24" i="5"/>
  <c r="W24" i="5" s="1"/>
  <c r="Y24" i="5" s="1"/>
  <c r="R20" i="5"/>
  <c r="U20" i="5" s="1"/>
  <c r="X20" i="5" s="1"/>
  <c r="T20" i="5"/>
  <c r="W20" i="5" s="1"/>
  <c r="Y20" i="5" s="1"/>
  <c r="R16" i="5"/>
  <c r="U16" i="5" s="1"/>
  <c r="X16" i="5" s="1"/>
  <c r="T16" i="5"/>
  <c r="W16" i="5" s="1"/>
  <c r="Z16" i="5" s="1"/>
  <c r="R12" i="5"/>
  <c r="U12" i="5" s="1"/>
  <c r="X12" i="5" s="1"/>
  <c r="T12" i="5"/>
  <c r="W12" i="5" s="1"/>
  <c r="Y12" i="5" s="1"/>
  <c r="S127" i="5"/>
  <c r="V127" i="5" s="1"/>
  <c r="S123" i="5"/>
  <c r="V123" i="5" s="1"/>
  <c r="S119" i="5"/>
  <c r="V119" i="5" s="1"/>
  <c r="S115" i="5"/>
  <c r="V115" i="5" s="1"/>
  <c r="S111" i="5"/>
  <c r="V111" i="5" s="1"/>
  <c r="S106" i="5"/>
  <c r="V106" i="5" s="1"/>
  <c r="S100" i="5"/>
  <c r="V100" i="5" s="1"/>
  <c r="S92" i="5"/>
  <c r="V92" i="5" s="1"/>
  <c r="S84" i="5"/>
  <c r="V84" i="5" s="1"/>
  <c r="S76" i="5"/>
  <c r="V76" i="5" s="1"/>
  <c r="S68" i="5"/>
  <c r="V68" i="5" s="1"/>
  <c r="S60" i="5"/>
  <c r="V60" i="5" s="1"/>
  <c r="S52" i="5"/>
  <c r="V52" i="5" s="1"/>
  <c r="S44" i="5"/>
  <c r="V44" i="5" s="1"/>
  <c r="S36" i="5"/>
  <c r="V36" i="5" s="1"/>
  <c r="S28" i="5"/>
  <c r="V28" i="5" s="1"/>
  <c r="S20" i="5"/>
  <c r="V20" i="5" s="1"/>
  <c r="S12" i="5"/>
  <c r="V12" i="5" s="1"/>
  <c r="R123" i="5"/>
  <c r="U123" i="5" s="1"/>
  <c r="X123" i="5" s="1"/>
  <c r="R115" i="5"/>
  <c r="U115" i="5" s="1"/>
  <c r="X115" i="5" s="1"/>
  <c r="R107" i="5"/>
  <c r="U107" i="5" s="1"/>
  <c r="X107" i="5" s="1"/>
  <c r="R99" i="5"/>
  <c r="U99" i="5" s="1"/>
  <c r="X99" i="5" s="1"/>
  <c r="R91" i="5"/>
  <c r="U91" i="5" s="1"/>
  <c r="X91" i="5" s="1"/>
  <c r="R83" i="5"/>
  <c r="U83" i="5" s="1"/>
  <c r="X83" i="5" s="1"/>
  <c r="R75" i="5"/>
  <c r="U75" i="5" s="1"/>
  <c r="X75" i="5" s="1"/>
  <c r="R67" i="5"/>
  <c r="U67" i="5" s="1"/>
  <c r="X67" i="5" s="1"/>
  <c r="R59" i="5"/>
  <c r="U59" i="5" s="1"/>
  <c r="X59" i="5" s="1"/>
  <c r="R51" i="5"/>
  <c r="U51" i="5" s="1"/>
  <c r="X51" i="5" s="1"/>
  <c r="R43" i="5"/>
  <c r="U43" i="5" s="1"/>
  <c r="X43" i="5" s="1"/>
  <c r="R35" i="5"/>
  <c r="U35" i="5" s="1"/>
  <c r="X35" i="5" s="1"/>
  <c r="R27" i="5"/>
  <c r="U27" i="5" s="1"/>
  <c r="X27" i="5" s="1"/>
  <c r="R19" i="5"/>
  <c r="U19" i="5" s="1"/>
  <c r="X19" i="5" s="1"/>
  <c r="R10" i="5"/>
  <c r="U10" i="5" s="1"/>
  <c r="X10" i="5" s="1"/>
  <c r="T113" i="5"/>
  <c r="W113" i="5" s="1"/>
  <c r="Y113" i="5" s="1"/>
  <c r="T97" i="5"/>
  <c r="W97" i="5" s="1"/>
  <c r="Y97" i="5" s="1"/>
  <c r="T81" i="5"/>
  <c r="W81" i="5" s="1"/>
  <c r="Y81" i="5" s="1"/>
  <c r="T65" i="5"/>
  <c r="W65" i="5" s="1"/>
  <c r="Y65" i="5" s="1"/>
  <c r="T49" i="5"/>
  <c r="W49" i="5" s="1"/>
  <c r="Y49" i="5" s="1"/>
  <c r="T33" i="5"/>
  <c r="W33" i="5" s="1"/>
  <c r="Z33" i="5" s="1"/>
  <c r="T17" i="5"/>
  <c r="W17" i="5" s="1"/>
  <c r="Y17" i="5" s="1"/>
  <c r="T98" i="5"/>
  <c r="W98" i="5" s="1"/>
  <c r="Y98" i="5" s="1"/>
  <c r="S98" i="5"/>
  <c r="V98" i="5" s="1"/>
  <c r="T86" i="5"/>
  <c r="W86" i="5" s="1"/>
  <c r="Y86" i="5" s="1"/>
  <c r="S86" i="5"/>
  <c r="V86" i="5" s="1"/>
  <c r="T74" i="5"/>
  <c r="W74" i="5" s="1"/>
  <c r="Z74" i="5" s="1"/>
  <c r="S74" i="5"/>
  <c r="V74" i="5" s="1"/>
  <c r="T62" i="5"/>
  <c r="W62" i="5" s="1"/>
  <c r="Y62" i="5" s="1"/>
  <c r="S62" i="5"/>
  <c r="V62" i="5" s="1"/>
  <c r="T50" i="5"/>
  <c r="W50" i="5" s="1"/>
  <c r="Y50" i="5" s="1"/>
  <c r="S50" i="5"/>
  <c r="V50" i="5" s="1"/>
  <c r="R11" i="5"/>
  <c r="U11" i="5" s="1"/>
  <c r="X11" i="5" s="1"/>
  <c r="T11" i="5"/>
  <c r="W11" i="5" s="1"/>
  <c r="Z11" i="5" s="1"/>
  <c r="S126" i="5"/>
  <c r="V126" i="5" s="1"/>
  <c r="S122" i="5"/>
  <c r="V122" i="5" s="1"/>
  <c r="S118" i="5"/>
  <c r="V118" i="5" s="1"/>
  <c r="S114" i="5"/>
  <c r="V114" i="5" s="1"/>
  <c r="S110" i="5"/>
  <c r="V110" i="5" s="1"/>
  <c r="S104" i="5"/>
  <c r="V104" i="5" s="1"/>
  <c r="S99" i="5"/>
  <c r="V99" i="5" s="1"/>
  <c r="S91" i="5"/>
  <c r="V91" i="5" s="1"/>
  <c r="S83" i="5"/>
  <c r="V83" i="5" s="1"/>
  <c r="S75" i="5"/>
  <c r="V75" i="5" s="1"/>
  <c r="S67" i="5"/>
  <c r="V67" i="5" s="1"/>
  <c r="S59" i="5"/>
  <c r="V59" i="5" s="1"/>
  <c r="S51" i="5"/>
  <c r="V51" i="5" s="1"/>
  <c r="S43" i="5"/>
  <c r="V43" i="5" s="1"/>
  <c r="S35" i="5"/>
  <c r="V35" i="5" s="1"/>
  <c r="S27" i="5"/>
  <c r="V27" i="5" s="1"/>
  <c r="S19" i="5"/>
  <c r="V19" i="5" s="1"/>
  <c r="S11" i="5"/>
  <c r="V11" i="5" s="1"/>
  <c r="R122" i="5"/>
  <c r="U122" i="5" s="1"/>
  <c r="X122" i="5" s="1"/>
  <c r="R114" i="5"/>
  <c r="U114" i="5" s="1"/>
  <c r="X114" i="5" s="1"/>
  <c r="R106" i="5"/>
  <c r="U106" i="5" s="1"/>
  <c r="X106" i="5" s="1"/>
  <c r="R98" i="5"/>
  <c r="U98" i="5" s="1"/>
  <c r="X98" i="5" s="1"/>
  <c r="R90" i="5"/>
  <c r="U90" i="5" s="1"/>
  <c r="X90" i="5" s="1"/>
  <c r="R82" i="5"/>
  <c r="U82" i="5" s="1"/>
  <c r="X82" i="5" s="1"/>
  <c r="R74" i="5"/>
  <c r="U74" i="5" s="1"/>
  <c r="X74" i="5" s="1"/>
  <c r="R66" i="5"/>
  <c r="U66" i="5" s="1"/>
  <c r="X66" i="5" s="1"/>
  <c r="R58" i="5"/>
  <c r="U58" i="5" s="1"/>
  <c r="X58" i="5" s="1"/>
  <c r="R50" i="5"/>
  <c r="U50" i="5" s="1"/>
  <c r="X50" i="5" s="1"/>
  <c r="R42" i="5"/>
  <c r="U42" i="5" s="1"/>
  <c r="X42" i="5" s="1"/>
  <c r="R34" i="5"/>
  <c r="U34" i="5" s="1"/>
  <c r="X34" i="5" s="1"/>
  <c r="R26" i="5"/>
  <c r="U26" i="5" s="1"/>
  <c r="X26" i="5" s="1"/>
  <c r="R18" i="5"/>
  <c r="U18" i="5" s="1"/>
  <c r="X18" i="5" s="1"/>
  <c r="T125" i="5"/>
  <c r="W125" i="5" s="1"/>
  <c r="Y125" i="5" s="1"/>
  <c r="T109" i="5"/>
  <c r="W109" i="5" s="1"/>
  <c r="Z109" i="5" s="1"/>
  <c r="T93" i="5"/>
  <c r="W93" i="5" s="1"/>
  <c r="Z93" i="5" s="1"/>
  <c r="T77" i="5"/>
  <c r="W77" i="5" s="1"/>
  <c r="Y77" i="5" s="1"/>
  <c r="T61" i="5"/>
  <c r="W61" i="5" s="1"/>
  <c r="Z61" i="5" s="1"/>
  <c r="T45" i="5"/>
  <c r="W45" i="5" s="1"/>
  <c r="Z45" i="5" s="1"/>
  <c r="T29" i="5"/>
  <c r="W29" i="5" s="1"/>
  <c r="Y29" i="5" s="1"/>
  <c r="T13" i="5"/>
  <c r="W13" i="5" s="1"/>
  <c r="Y13" i="5" s="1"/>
  <c r="Z117" i="5"/>
  <c r="Y105" i="5"/>
  <c r="Z105" i="5"/>
  <c r="Y89" i="5"/>
  <c r="Z89" i="5"/>
  <c r="Y73" i="5"/>
  <c r="Z73" i="5"/>
  <c r="Z127" i="5"/>
  <c r="Y127" i="5"/>
  <c r="Z123" i="5"/>
  <c r="Y123" i="5"/>
  <c r="Z119" i="5"/>
  <c r="Y119" i="5"/>
  <c r="Z115" i="5"/>
  <c r="Y115" i="5"/>
  <c r="Z111" i="5"/>
  <c r="Y111" i="5"/>
  <c r="Z107" i="5"/>
  <c r="Y107" i="5"/>
  <c r="Z103" i="5"/>
  <c r="Y103" i="5"/>
  <c r="Z99" i="5"/>
  <c r="Y99" i="5"/>
  <c r="Z95" i="5"/>
  <c r="Y95" i="5"/>
  <c r="Z91" i="5"/>
  <c r="Y91" i="5"/>
  <c r="Z87" i="5"/>
  <c r="Y87" i="5"/>
  <c r="Z83" i="5"/>
  <c r="Y83" i="5"/>
  <c r="Z79" i="5"/>
  <c r="Y79" i="5"/>
  <c r="Z75" i="5"/>
  <c r="Y75" i="5"/>
  <c r="Y126" i="5"/>
  <c r="Z126" i="5"/>
  <c r="Z122" i="5"/>
  <c r="Y122" i="5"/>
  <c r="Z118" i="5"/>
  <c r="Y118" i="5"/>
  <c r="Y114" i="5"/>
  <c r="Z114" i="5"/>
  <c r="Y110" i="5"/>
  <c r="Z110" i="5"/>
  <c r="Z71" i="5"/>
  <c r="Y71" i="5"/>
  <c r="Z67" i="5"/>
  <c r="Y67" i="5"/>
  <c r="Z63" i="5"/>
  <c r="Y63" i="5"/>
  <c r="Z59" i="5"/>
  <c r="Y59" i="5"/>
  <c r="Z55" i="5"/>
  <c r="Y55" i="5"/>
  <c r="Z51" i="5"/>
  <c r="Y51" i="5"/>
  <c r="Z47" i="5"/>
  <c r="Y47" i="5"/>
  <c r="Z43" i="5"/>
  <c r="Y43" i="5"/>
  <c r="Z39" i="5"/>
  <c r="Y39" i="5"/>
  <c r="Z35" i="5"/>
  <c r="Y35" i="5"/>
  <c r="Z31" i="5"/>
  <c r="Y31" i="5"/>
  <c r="Z27" i="5"/>
  <c r="Y27" i="5"/>
  <c r="Z23" i="5"/>
  <c r="Y23" i="5"/>
  <c r="Z19" i="5"/>
  <c r="Y19" i="5"/>
  <c r="Z15" i="5"/>
  <c r="Y15" i="5"/>
  <c r="Z106" i="5"/>
  <c r="Y106" i="5"/>
  <c r="Y102" i="5"/>
  <c r="Z102" i="5"/>
  <c r="Z90" i="5"/>
  <c r="Y66" i="5"/>
  <c r="Z66" i="5"/>
  <c r="Z42" i="5"/>
  <c r="Y26" i="5"/>
  <c r="Z26" i="5"/>
  <c r="Z10" i="5"/>
  <c r="Y57" i="5"/>
  <c r="Z57" i="5"/>
  <c r="Y41" i="5"/>
  <c r="Z41" i="5"/>
  <c r="Y25" i="5"/>
  <c r="Z25" i="5"/>
  <c r="Y9" i="5"/>
  <c r="Z9" i="5"/>
  <c r="R8" i="5"/>
  <c r="U8" i="5" s="1"/>
  <c r="X8" i="5" s="1"/>
  <c r="T8" i="5"/>
  <c r="W8" i="5" s="1"/>
  <c r="V8" i="5"/>
  <c r="Y37" i="5" l="1"/>
  <c r="AB37" i="5" s="1"/>
  <c r="Z64" i="5"/>
  <c r="Y72" i="5"/>
  <c r="Y104" i="5"/>
  <c r="AB104" i="5" s="1"/>
  <c r="Z22" i="5"/>
  <c r="AB22" i="5" s="1"/>
  <c r="Y32" i="5"/>
  <c r="AB32" i="5" s="1"/>
  <c r="Z96" i="5"/>
  <c r="AB96" i="5" s="1"/>
  <c r="Z40" i="5"/>
  <c r="AB40" i="5" s="1"/>
  <c r="Y74" i="5"/>
  <c r="AB74" i="5" s="1"/>
  <c r="Y16" i="5"/>
  <c r="AB16" i="5" s="1"/>
  <c r="Z58" i="5"/>
  <c r="AB58" i="5" s="1"/>
  <c r="Z48" i="5"/>
  <c r="AB48" i="5" s="1"/>
  <c r="Z80" i="5"/>
  <c r="AB80" i="5" s="1"/>
  <c r="Z112" i="5"/>
  <c r="AB112" i="5" s="1"/>
  <c r="Z24" i="5"/>
  <c r="AB24" i="5" s="1"/>
  <c r="Y56" i="5"/>
  <c r="AB56" i="5" s="1"/>
  <c r="Y88" i="5"/>
  <c r="AB88" i="5" s="1"/>
  <c r="Y120" i="5"/>
  <c r="AB120" i="5" s="1"/>
  <c r="Y53" i="5"/>
  <c r="AB53" i="5" s="1"/>
  <c r="Z38" i="5"/>
  <c r="AB38" i="5" s="1"/>
  <c r="Z82" i="5"/>
  <c r="AB82" i="5" s="1"/>
  <c r="Z101" i="5"/>
  <c r="AB101" i="5" s="1"/>
  <c r="Z49" i="5"/>
  <c r="AB49" i="5" s="1"/>
  <c r="Z65" i="5"/>
  <c r="AB65" i="5" s="1"/>
  <c r="Z50" i="5"/>
  <c r="AB50" i="5" s="1"/>
  <c r="Z113" i="5"/>
  <c r="AB113" i="5" s="1"/>
  <c r="Y109" i="5"/>
  <c r="AB109" i="5" s="1"/>
  <c r="Y45" i="5"/>
  <c r="AB45" i="5" s="1"/>
  <c r="Z125" i="5"/>
  <c r="AB125" i="5" s="1"/>
  <c r="Y61" i="5"/>
  <c r="AB61" i="5" s="1"/>
  <c r="AB72" i="5"/>
  <c r="Z62" i="5"/>
  <c r="AB62" i="5" s="1"/>
  <c r="Z17" i="5"/>
  <c r="AB17" i="5" s="1"/>
  <c r="Z98" i="5"/>
  <c r="AB98" i="5" s="1"/>
  <c r="Z81" i="5"/>
  <c r="AB81" i="5" s="1"/>
  <c r="AB15" i="5"/>
  <c r="AB23" i="5"/>
  <c r="AB31" i="5"/>
  <c r="AB39" i="5"/>
  <c r="AB47" i="5"/>
  <c r="AB122" i="5"/>
  <c r="AB73" i="5"/>
  <c r="Y18" i="5"/>
  <c r="AB18" i="5" s="1"/>
  <c r="Z54" i="5"/>
  <c r="AB54" i="5" s="1"/>
  <c r="Y78" i="5"/>
  <c r="AB78" i="5" s="1"/>
  <c r="AB105" i="5"/>
  <c r="Y121" i="5"/>
  <c r="AB121" i="5" s="1"/>
  <c r="Z34" i="5"/>
  <c r="AB34" i="5" s="1"/>
  <c r="Z97" i="5"/>
  <c r="AB97" i="5" s="1"/>
  <c r="Y33" i="5"/>
  <c r="AB33" i="5" s="1"/>
  <c r="Y85" i="5"/>
  <c r="AB85" i="5" s="1"/>
  <c r="Z21" i="5"/>
  <c r="AB21" i="5" s="1"/>
  <c r="Z29" i="5"/>
  <c r="AB29" i="5" s="1"/>
  <c r="AB64" i="5"/>
  <c r="Z86" i="5"/>
  <c r="AB86" i="5" s="1"/>
  <c r="AB106" i="5"/>
  <c r="AB79" i="5"/>
  <c r="AB127" i="5"/>
  <c r="Y93" i="5"/>
  <c r="AB93" i="5" s="1"/>
  <c r="AB89" i="5"/>
  <c r="AB87" i="5"/>
  <c r="AB95" i="5"/>
  <c r="AB103" i="5"/>
  <c r="AB111" i="5"/>
  <c r="AB119" i="5"/>
  <c r="Z12" i="5"/>
  <c r="AB12" i="5" s="1"/>
  <c r="Z20" i="5"/>
  <c r="AB20" i="5" s="1"/>
  <c r="Z28" i="5"/>
  <c r="AB28" i="5" s="1"/>
  <c r="Z36" i="5"/>
  <c r="AB36" i="5" s="1"/>
  <c r="Z44" i="5"/>
  <c r="AB44" i="5" s="1"/>
  <c r="Y52" i="5"/>
  <c r="AB52" i="5" s="1"/>
  <c r="Y60" i="5"/>
  <c r="AB60" i="5" s="1"/>
  <c r="Y68" i="5"/>
  <c r="AB68" i="5" s="1"/>
  <c r="Y76" i="5"/>
  <c r="AB76" i="5" s="1"/>
  <c r="Y84" i="5"/>
  <c r="AB84" i="5" s="1"/>
  <c r="Y92" i="5"/>
  <c r="AB92" i="5" s="1"/>
  <c r="Y100" i="5"/>
  <c r="AB100" i="5" s="1"/>
  <c r="Y108" i="5"/>
  <c r="AB108" i="5" s="1"/>
  <c r="Y116" i="5"/>
  <c r="AB116" i="5" s="1"/>
  <c r="Y124" i="5"/>
  <c r="AB124" i="5" s="1"/>
  <c r="Z13" i="5"/>
  <c r="AB13" i="5" s="1"/>
  <c r="Z69" i="5"/>
  <c r="AB69" i="5" s="1"/>
  <c r="Z14" i="5"/>
  <c r="AB14" i="5" s="1"/>
  <c r="Z30" i="5"/>
  <c r="AB30" i="5" s="1"/>
  <c r="Z46" i="5"/>
  <c r="AB46" i="5" s="1"/>
  <c r="Z70" i="5"/>
  <c r="AB70" i="5" s="1"/>
  <c r="Z94" i="5"/>
  <c r="AB94" i="5" s="1"/>
  <c r="Y11" i="5"/>
  <c r="AB11" i="5" s="1"/>
  <c r="AB19" i="5"/>
  <c r="AB27" i="5"/>
  <c r="AB35" i="5"/>
  <c r="AB43" i="5"/>
  <c r="AB51" i="5"/>
  <c r="AB59" i="5"/>
  <c r="AB67" i="5"/>
  <c r="AB118" i="5"/>
  <c r="Z77" i="5"/>
  <c r="AB77" i="5" s="1"/>
  <c r="AB117" i="5"/>
  <c r="AB75" i="5"/>
  <c r="AB83" i="5"/>
  <c r="AB91" i="5"/>
  <c r="AB99" i="5"/>
  <c r="AB107" i="5"/>
  <c r="AB115" i="5"/>
  <c r="AB123" i="5"/>
  <c r="AB9" i="5"/>
  <c r="AB25" i="5"/>
  <c r="AB41" i="5"/>
  <c r="AB57" i="5"/>
  <c r="AB10" i="5"/>
  <c r="AB26" i="5"/>
  <c r="AB42" i="5"/>
  <c r="AB66" i="5"/>
  <c r="AB90" i="5"/>
  <c r="AB55" i="5"/>
  <c r="AB63" i="5"/>
  <c r="AB71" i="5"/>
  <c r="AB114" i="5"/>
  <c r="AB102" i="5"/>
  <c r="AB110" i="5"/>
  <c r="AB126" i="5"/>
  <c r="Z8" i="5"/>
  <c r="Y8" i="5"/>
  <c r="AB8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tc={065BA349-6760-4798-BA1E-6DDE2C8E97D1}</author>
  </authors>
  <commentList>
    <comment ref="D7" authorId="0" shapeId="0" xr:uid="{065BA349-6760-4798-BA1E-6DDE2C8E97D1}">
      <text>
        <t>[Threaded comment]
Your version of Excel allows you to read this threaded comment; however, any edits to it will get removed if the file is opened in a newer version of Excel. Learn more: https://go.microsoft.com/fwlink/?linkid=870924
Comment:
    Modulised Ln Inputs, Physics Uncertain</t>
      </text>
    </comment>
  </commentList>
</comments>
</file>

<file path=xl/sharedStrings.xml><?xml version="1.0" encoding="utf-8"?>
<sst xmlns="http://schemas.openxmlformats.org/spreadsheetml/2006/main" count="106" uniqueCount="55">
  <si>
    <t>Channels</t>
  </si>
  <si>
    <t>Data Source Id</t>
  </si>
  <si>
    <t>Data Interval (ms)</t>
  </si>
  <si>
    <t>Baud Rate</t>
  </si>
  <si>
    <t>USB Serial Device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</si>
  <si>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</si>
  <si>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</si>
  <si>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</si>
  <si>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</si>
  <si>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</si>
  <si>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</si>
  <si>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</si>
  <si>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</si>
  <si>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</si>
  <si>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</si>
  <si>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</si>
  <si>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</si>
  <si>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</si>
  <si>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</si>
  <si>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</si>
  <si>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</si>
  <si>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</si>
  <si>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</si>
  <si>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</si>
  <si>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</si>
  <si>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</si>
  <si>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</si>
  <si>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</si>
  <si>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</si>
  <si>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</si>
  <si>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</si>
  <si>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</si>
  <si>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 Serial Device (COM7))</t>
  </si>
  <si>
    <t>Data coming from the current data source will appear below as it is received.</t>
  </si>
  <si>
    <t>Current Data</t>
  </si>
  <si>
    <t>TIME</t>
  </si>
  <si>
    <t>Historical Data</t>
  </si>
  <si>
    <t>track velocity</t>
  </si>
  <si>
    <t>a</t>
  </si>
  <si>
    <t>b</t>
  </si>
  <si>
    <t>c</t>
  </si>
  <si>
    <t>Tc</t>
  </si>
  <si>
    <t>k (AB)</t>
  </si>
  <si>
    <t>k (BC)</t>
  </si>
  <si>
    <t xml:space="preserve">k (AC) </t>
  </si>
  <si>
    <t>Th (AB)</t>
  </si>
  <si>
    <t>Th (BC)</t>
  </si>
  <si>
    <t>Th (AC)</t>
  </si>
  <si>
    <t>Th! (AB)</t>
  </si>
  <si>
    <t>Th! (BC)</t>
  </si>
  <si>
    <t>Th! (AC)</t>
  </si>
  <si>
    <t>Th Pred</t>
  </si>
  <si>
    <t>Th test</t>
  </si>
  <si>
    <t>B57D944F-E5B5-4946-9344-CEB645F933FB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</si>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</sst>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3" fillId="2" borderId="0" xfId="0" applyFont="1" applyFill="1" applyAlignment="1" applyProtection="1">
      <alignment horizontal="left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02D6195C-76BF-46ED-89A6-F4E4CE7B7129}"/>
  </tableStyles>
  <colors>
    <mruColors>
      <color rgb="FF4B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Prediction</a:t>
            </a:r>
            <a:r>
              <a:rPr lang="en-GB" baseline="0"/>
              <a:t> vs Validation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387780588137507E-2"/>
          <c:y val="0.13870986468758054"/>
          <c:w val="0.94715232377870673"/>
          <c:h val="0.73514136913617645"/>
        </c:manualLayout>
      </c:layout>
      <c:lineChart>
        <c:grouping val="standard"/>
        <c:varyColors val="0"/>
        <c:ser>
          <c:idx val="0"/>
          <c:order val="0"/>
          <c:tx>
            <c:v>Prediction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 In'!$AB$8:$AB$127</c:f>
              <c:numCache>
                <c:formatCode>General</c:formatCode>
                <c:ptCount val="120"/>
                <c:pt idx="0">
                  <c:v>46.10319381263357</c:v>
                </c:pt>
                <c:pt idx="1">
                  <c:v>44.800952120764862</c:v>
                </c:pt>
                <c:pt idx="2">
                  <c:v>44.071595394155189</c:v>
                </c:pt>
                <c:pt idx="3">
                  <c:v>43.021808933818647</c:v>
                </c:pt>
                <c:pt idx="4">
                  <c:v>42.018424316498574</c:v>
                </c:pt>
                <c:pt idx="5">
                  <c:v>40.8287656832509</c:v>
                </c:pt>
                <c:pt idx="6">
                  <c:v>40.008000399055128</c:v>
                </c:pt>
                <c:pt idx="7">
                  <c:v>39.093545545041486</c:v>
                </c:pt>
                <c:pt idx="8">
                  <c:v>38.241122687192643</c:v>
                </c:pt>
                <c:pt idx="9">
                  <c:v>37.3958830366984</c:v>
                </c:pt>
                <c:pt idx="10">
                  <c:v>36.896430311733134</c:v>
                </c:pt>
                <c:pt idx="11">
                  <c:v>36.945709188726731</c:v>
                </c:pt>
                <c:pt idx="12">
                  <c:v>36.649460200714195</c:v>
                </c:pt>
                <c:pt idx="13">
                  <c:v>37.086637964796658</c:v>
                </c:pt>
                <c:pt idx="14">
                  <c:v>37.906156219231697</c:v>
                </c:pt>
                <c:pt idx="15">
                  <c:v>38.882528293810772</c:v>
                </c:pt>
                <c:pt idx="16">
                  <c:v>40.152787453888699</c:v>
                </c:pt>
                <c:pt idx="17">
                  <c:v>40.841728961816294</c:v>
                </c:pt>
                <c:pt idx="18">
                  <c:v>42.341184359709253</c:v>
                </c:pt>
                <c:pt idx="19">
                  <c:v>43.024782369753858</c:v>
                </c:pt>
                <c:pt idx="20">
                  <c:v>44.360807201736407</c:v>
                </c:pt>
                <c:pt idx="21">
                  <c:v>45.836163542899918</c:v>
                </c:pt>
                <c:pt idx="22">
                  <c:v>46.535705601904617</c:v>
                </c:pt>
                <c:pt idx="23">
                  <c:v>47.691790200997531</c:v>
                </c:pt>
                <c:pt idx="24">
                  <c:v>48.03521258183838</c:v>
                </c:pt>
                <c:pt idx="25">
                  <c:v>49.072487218792837</c:v>
                </c:pt>
                <c:pt idx="26">
                  <c:v>49.114630971669179</c:v>
                </c:pt>
                <c:pt idx="27">
                  <c:v>49.27425067037354</c:v>
                </c:pt>
                <c:pt idx="28">
                  <c:v>48.45311021295845</c:v>
                </c:pt>
                <c:pt idx="29">
                  <c:v>48.005502071614444</c:v>
                </c:pt>
                <c:pt idx="30">
                  <c:v>48.292953788885434</c:v>
                </c:pt>
                <c:pt idx="31">
                  <c:v>47.247277334050416</c:v>
                </c:pt>
                <c:pt idx="32">
                  <c:v>46.590014707921064</c:v>
                </c:pt>
                <c:pt idx="33">
                  <c:v>45.786814234545375</c:v>
                </c:pt>
                <c:pt idx="34">
                  <c:v>44.074892626372531</c:v>
                </c:pt>
                <c:pt idx="35">
                  <c:v>43.215879192818001</c:v>
                </c:pt>
                <c:pt idx="36">
                  <c:v>41.682239465746626</c:v>
                </c:pt>
                <c:pt idx="37">
                  <c:v>40.529968986876305</c:v>
                </c:pt>
                <c:pt idx="38">
                  <c:v>39.272850816583329</c:v>
                </c:pt>
                <c:pt idx="39">
                  <c:v>38.553467611110243</c:v>
                </c:pt>
                <c:pt idx="40">
                  <c:v>37.727191967658676</c:v>
                </c:pt>
                <c:pt idx="41">
                  <c:v>36.690292656635741</c:v>
                </c:pt>
                <c:pt idx="42">
                  <c:v>36.35656541234912</c:v>
                </c:pt>
                <c:pt idx="43">
                  <c:v>35.995758070301129</c:v>
                </c:pt>
                <c:pt idx="44">
                  <c:v>35.811418212354731</c:v>
                </c:pt>
                <c:pt idx="45">
                  <c:v>35.557783100179442</c:v>
                </c:pt>
                <c:pt idx="46">
                  <c:v>35.146426743337031</c:v>
                </c:pt>
                <c:pt idx="47">
                  <c:v>35.055584257989103</c:v>
                </c:pt>
                <c:pt idx="48">
                  <c:v>35.118398601336423</c:v>
                </c:pt>
                <c:pt idx="49">
                  <c:v>34.834227189708535</c:v>
                </c:pt>
                <c:pt idx="50">
                  <c:v>35.426086465480331</c:v>
                </c:pt>
                <c:pt idx="51">
                  <c:v>35.928153475927814</c:v>
                </c:pt>
                <c:pt idx="52">
                  <c:v>35.822155726190829</c:v>
                </c:pt>
                <c:pt idx="53">
                  <c:v>36.312373658868864</c:v>
                </c:pt>
                <c:pt idx="54">
                  <c:v>37.336218461504068</c:v>
                </c:pt>
                <c:pt idx="55">
                  <c:v>37.581657324944977</c:v>
                </c:pt>
                <c:pt idx="56">
                  <c:v>39.643467609585791</c:v>
                </c:pt>
                <c:pt idx="57">
                  <c:v>40.706259012087934</c:v>
                </c:pt>
                <c:pt idx="58">
                  <c:v>42.010731778466059</c:v>
                </c:pt>
                <c:pt idx="59">
                  <c:v>44.094409237916956</c:v>
                </c:pt>
                <c:pt idx="60">
                  <c:v>45.471294504431448</c:v>
                </c:pt>
                <c:pt idx="61">
                  <c:v>47.407064186449738</c:v>
                </c:pt>
                <c:pt idx="62">
                  <c:v>48.634094680936464</c:v>
                </c:pt>
                <c:pt idx="63">
                  <c:v>50.06581153996742</c:v>
                </c:pt>
                <c:pt idx="64">
                  <c:v>50.443667748125051</c:v>
                </c:pt>
                <c:pt idx="65">
                  <c:v>51.023347139286045</c:v>
                </c:pt>
                <c:pt idx="66">
                  <c:v>50.844819285916323</c:v>
                </c:pt>
                <c:pt idx="67">
                  <c:v>52.05157772016949</c:v>
                </c:pt>
                <c:pt idx="68">
                  <c:v>51.957759580477877</c:v>
                </c:pt>
                <c:pt idx="69">
                  <c:v>51.528518781313927</c:v>
                </c:pt>
                <c:pt idx="70">
                  <c:v>50.611816491319843</c:v>
                </c:pt>
                <c:pt idx="71">
                  <c:v>50.560616935770135</c:v>
                </c:pt>
                <c:pt idx="72">
                  <c:v>50.426056031052156</c:v>
                </c:pt>
                <c:pt idx="73">
                  <c:v>49.853555076605595</c:v>
                </c:pt>
                <c:pt idx="74">
                  <c:v>48.686826757587347</c:v>
                </c:pt>
                <c:pt idx="75">
                  <c:v>46.824964494603812</c:v>
                </c:pt>
                <c:pt idx="76">
                  <c:v>45.988315250832848</c:v>
                </c:pt>
                <c:pt idx="77">
                  <c:v>44.195974633883026</c:v>
                </c:pt>
                <c:pt idx="78">
                  <c:v>43.867339364859014</c:v>
                </c:pt>
                <c:pt idx="79">
                  <c:v>42.143742095686946</c:v>
                </c:pt>
                <c:pt idx="80">
                  <c:v>41.557802759882314</c:v>
                </c:pt>
                <c:pt idx="81">
                  <c:v>40.627415266988692</c:v>
                </c:pt>
                <c:pt idx="82">
                  <c:v>39.31765365516241</c:v>
                </c:pt>
                <c:pt idx="83">
                  <c:v>38.171937250800887</c:v>
                </c:pt>
                <c:pt idx="84">
                  <c:v>37.88393336683739</c:v>
                </c:pt>
                <c:pt idx="85">
                  <c:v>36.84543594566729</c:v>
                </c:pt>
                <c:pt idx="86">
                  <c:v>36.514233781328024</c:v>
                </c:pt>
                <c:pt idx="87">
                  <c:v>36.570452829169881</c:v>
                </c:pt>
                <c:pt idx="88">
                  <c:v>36.78765771242351</c:v>
                </c:pt>
                <c:pt idx="89">
                  <c:v>37.000902856716969</c:v>
                </c:pt>
                <c:pt idx="90">
                  <c:v>37.487615015261014</c:v>
                </c:pt>
                <c:pt idx="91">
                  <c:v>37.047899266345127</c:v>
                </c:pt>
                <c:pt idx="92">
                  <c:v>37.627699279542782</c:v>
                </c:pt>
                <c:pt idx="93">
                  <c:v>37.391667289715571</c:v>
                </c:pt>
                <c:pt idx="94">
                  <c:v>37.721609957852451</c:v>
                </c:pt>
                <c:pt idx="95">
                  <c:v>37.72710103360744</c:v>
                </c:pt>
                <c:pt idx="96">
                  <c:v>38.538791180770083</c:v>
                </c:pt>
                <c:pt idx="97">
                  <c:v>39.057796284051101</c:v>
                </c:pt>
                <c:pt idx="98">
                  <c:v>39.774779672821495</c:v>
                </c:pt>
                <c:pt idx="99">
                  <c:v>40.95017705647318</c:v>
                </c:pt>
                <c:pt idx="100">
                  <c:v>40.751787984852278</c:v>
                </c:pt>
                <c:pt idx="101">
                  <c:v>41.668257155636702</c:v>
                </c:pt>
                <c:pt idx="102">
                  <c:v>42.222716610003495</c:v>
                </c:pt>
                <c:pt idx="103">
                  <c:v>42.062452438277958</c:v>
                </c:pt>
                <c:pt idx="104">
                  <c:v>42.57657339754013</c:v>
                </c:pt>
                <c:pt idx="105">
                  <c:v>43.816555209786287</c:v>
                </c:pt>
                <c:pt idx="106">
                  <c:v>43.924323855345925</c:v>
                </c:pt>
                <c:pt idx="107">
                  <c:v>43.26757357713425</c:v>
                </c:pt>
                <c:pt idx="108">
                  <c:v>43.76577884886467</c:v>
                </c:pt>
                <c:pt idx="109">
                  <c:v>43.534459128026214</c:v>
                </c:pt>
                <c:pt idx="110">
                  <c:v>42.106196824049043</c:v>
                </c:pt>
                <c:pt idx="111">
                  <c:v>41.054435327766079</c:v>
                </c:pt>
                <c:pt idx="112">
                  <c:v>40.823540194328842</c:v>
                </c:pt>
                <c:pt idx="113">
                  <c:v>40.565523579449547</c:v>
                </c:pt>
                <c:pt idx="114">
                  <c:v>40.050278355502265</c:v>
                </c:pt>
                <c:pt idx="115">
                  <c:v>40.221230374761511</c:v>
                </c:pt>
                <c:pt idx="116">
                  <c:v>40.333053402578045</c:v>
                </c:pt>
                <c:pt idx="117">
                  <c:v>39.545291824176168</c:v>
                </c:pt>
                <c:pt idx="118">
                  <c:v>40.72020974811511</c:v>
                </c:pt>
                <c:pt idx="119">
                  <c:v>41.089511043243355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6B-428E-AAAE-9805047E7D80}"/>
            </c:ext>
          </c:extLst>
        </c:ser>
        <c:ser>
          <c:idx val="1"/>
          <c:order val="1"/>
          <c:tx>
            <c:v>Validation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 In'!$AC$8:$AC$127</c:f>
              <c:numCache>
                <c:formatCode>General</c:formatCode>
                <c:ptCount val="120"/>
                <c:pt idx="0">
                  <c:v>39.049999999999997</c:v>
                </c:pt>
                <c:pt idx="1">
                  <c:v>38.770000000000003</c:v>
                </c:pt>
                <c:pt idx="2">
                  <c:v>38.630000000000003</c:v>
                </c:pt>
                <c:pt idx="3">
                  <c:v>38.21</c:v>
                </c:pt>
                <c:pt idx="4">
                  <c:v>38.81</c:v>
                </c:pt>
                <c:pt idx="5">
                  <c:v>39.229999999999997</c:v>
                </c:pt>
                <c:pt idx="6">
                  <c:v>39.65</c:v>
                </c:pt>
                <c:pt idx="7">
                  <c:v>40.71</c:v>
                </c:pt>
                <c:pt idx="8">
                  <c:v>40.93</c:v>
                </c:pt>
                <c:pt idx="9">
                  <c:v>41.47</c:v>
                </c:pt>
                <c:pt idx="10">
                  <c:v>42.13</c:v>
                </c:pt>
                <c:pt idx="11">
                  <c:v>42.99</c:v>
                </c:pt>
                <c:pt idx="12">
                  <c:v>44.03</c:v>
                </c:pt>
                <c:pt idx="13">
                  <c:v>44.43</c:v>
                </c:pt>
                <c:pt idx="14">
                  <c:v>45.17</c:v>
                </c:pt>
                <c:pt idx="15">
                  <c:v>45.23</c:v>
                </c:pt>
                <c:pt idx="16">
                  <c:v>45.49</c:v>
                </c:pt>
                <c:pt idx="17">
                  <c:v>44.93</c:v>
                </c:pt>
                <c:pt idx="18">
                  <c:v>44.81</c:v>
                </c:pt>
                <c:pt idx="19">
                  <c:v>44.03</c:v>
                </c:pt>
                <c:pt idx="20">
                  <c:v>43.47</c:v>
                </c:pt>
                <c:pt idx="21">
                  <c:v>42.61</c:v>
                </c:pt>
                <c:pt idx="22">
                  <c:v>41.97</c:v>
                </c:pt>
                <c:pt idx="23">
                  <c:v>41.09</c:v>
                </c:pt>
                <c:pt idx="24">
                  <c:v>40.369999999999997</c:v>
                </c:pt>
                <c:pt idx="25">
                  <c:v>40.07</c:v>
                </c:pt>
                <c:pt idx="26">
                  <c:v>39.15</c:v>
                </c:pt>
                <c:pt idx="27">
                  <c:v>39.229999999999997</c:v>
                </c:pt>
                <c:pt idx="28">
                  <c:v>38.85</c:v>
                </c:pt>
                <c:pt idx="29">
                  <c:v>38.409999999999997</c:v>
                </c:pt>
                <c:pt idx="30">
                  <c:v>38.17</c:v>
                </c:pt>
                <c:pt idx="31">
                  <c:v>37.85</c:v>
                </c:pt>
                <c:pt idx="32">
                  <c:v>37.99</c:v>
                </c:pt>
                <c:pt idx="33">
                  <c:v>37.99</c:v>
                </c:pt>
                <c:pt idx="34">
                  <c:v>37.83</c:v>
                </c:pt>
                <c:pt idx="35">
                  <c:v>37.909999999999997</c:v>
                </c:pt>
                <c:pt idx="36">
                  <c:v>37.549999999999997</c:v>
                </c:pt>
                <c:pt idx="37">
                  <c:v>37.79</c:v>
                </c:pt>
                <c:pt idx="38">
                  <c:v>37.869999999999997</c:v>
                </c:pt>
                <c:pt idx="39">
                  <c:v>37.85</c:v>
                </c:pt>
                <c:pt idx="40">
                  <c:v>37.75</c:v>
                </c:pt>
                <c:pt idx="41">
                  <c:v>37.75</c:v>
                </c:pt>
                <c:pt idx="42">
                  <c:v>38.11</c:v>
                </c:pt>
                <c:pt idx="43">
                  <c:v>38.17</c:v>
                </c:pt>
                <c:pt idx="44">
                  <c:v>38.369999999999997</c:v>
                </c:pt>
                <c:pt idx="45">
                  <c:v>38.85</c:v>
                </c:pt>
                <c:pt idx="46">
                  <c:v>39.51</c:v>
                </c:pt>
                <c:pt idx="47">
                  <c:v>39.89</c:v>
                </c:pt>
                <c:pt idx="48">
                  <c:v>40.65</c:v>
                </c:pt>
                <c:pt idx="49">
                  <c:v>41.01</c:v>
                </c:pt>
                <c:pt idx="50">
                  <c:v>41.73</c:v>
                </c:pt>
                <c:pt idx="51">
                  <c:v>42.43</c:v>
                </c:pt>
                <c:pt idx="52">
                  <c:v>43.11</c:v>
                </c:pt>
                <c:pt idx="53">
                  <c:v>43.81</c:v>
                </c:pt>
                <c:pt idx="54">
                  <c:v>44.21</c:v>
                </c:pt>
                <c:pt idx="55">
                  <c:v>44.33</c:v>
                </c:pt>
                <c:pt idx="56">
                  <c:v>44.75</c:v>
                </c:pt>
                <c:pt idx="57">
                  <c:v>45.23</c:v>
                </c:pt>
                <c:pt idx="58">
                  <c:v>45.15</c:v>
                </c:pt>
                <c:pt idx="59">
                  <c:v>45.57</c:v>
                </c:pt>
                <c:pt idx="60">
                  <c:v>45.57</c:v>
                </c:pt>
                <c:pt idx="61">
                  <c:v>45.63</c:v>
                </c:pt>
                <c:pt idx="62">
                  <c:v>45.31</c:v>
                </c:pt>
                <c:pt idx="63">
                  <c:v>44.77</c:v>
                </c:pt>
                <c:pt idx="64">
                  <c:v>44.61</c:v>
                </c:pt>
                <c:pt idx="65">
                  <c:v>43.97</c:v>
                </c:pt>
                <c:pt idx="66">
                  <c:v>43.79</c:v>
                </c:pt>
                <c:pt idx="67">
                  <c:v>43.33</c:v>
                </c:pt>
                <c:pt idx="68">
                  <c:v>42.69</c:v>
                </c:pt>
                <c:pt idx="69">
                  <c:v>42.01</c:v>
                </c:pt>
                <c:pt idx="70">
                  <c:v>41.77</c:v>
                </c:pt>
                <c:pt idx="71">
                  <c:v>41.07</c:v>
                </c:pt>
                <c:pt idx="72">
                  <c:v>40.450000000000003</c:v>
                </c:pt>
                <c:pt idx="73">
                  <c:v>40.090000000000003</c:v>
                </c:pt>
                <c:pt idx="74">
                  <c:v>39.67</c:v>
                </c:pt>
                <c:pt idx="75">
                  <c:v>39.51</c:v>
                </c:pt>
                <c:pt idx="76">
                  <c:v>39.369999999999997</c:v>
                </c:pt>
                <c:pt idx="77">
                  <c:v>39.75</c:v>
                </c:pt>
                <c:pt idx="78">
                  <c:v>39.909999999999997</c:v>
                </c:pt>
                <c:pt idx="79">
                  <c:v>39.99</c:v>
                </c:pt>
                <c:pt idx="80">
                  <c:v>39.590000000000003</c:v>
                </c:pt>
                <c:pt idx="81">
                  <c:v>39.49</c:v>
                </c:pt>
                <c:pt idx="82">
                  <c:v>39.57</c:v>
                </c:pt>
                <c:pt idx="83">
                  <c:v>39.81</c:v>
                </c:pt>
                <c:pt idx="84">
                  <c:v>39.81</c:v>
                </c:pt>
                <c:pt idx="85">
                  <c:v>40.25</c:v>
                </c:pt>
                <c:pt idx="86">
                  <c:v>40.83</c:v>
                </c:pt>
                <c:pt idx="87">
                  <c:v>41.37</c:v>
                </c:pt>
                <c:pt idx="88">
                  <c:v>41.45</c:v>
                </c:pt>
                <c:pt idx="89">
                  <c:v>41.75</c:v>
                </c:pt>
                <c:pt idx="90">
                  <c:v>41.85</c:v>
                </c:pt>
                <c:pt idx="91">
                  <c:v>42.21</c:v>
                </c:pt>
                <c:pt idx="92">
                  <c:v>42.51</c:v>
                </c:pt>
                <c:pt idx="93">
                  <c:v>42.51</c:v>
                </c:pt>
                <c:pt idx="94">
                  <c:v>41.81</c:v>
                </c:pt>
                <c:pt idx="95">
                  <c:v>41.93</c:v>
                </c:pt>
                <c:pt idx="96">
                  <c:v>41.91</c:v>
                </c:pt>
                <c:pt idx="97">
                  <c:v>41.19</c:v>
                </c:pt>
                <c:pt idx="98">
                  <c:v>40.89</c:v>
                </c:pt>
                <c:pt idx="99">
                  <c:v>40.75</c:v>
                </c:pt>
                <c:pt idx="100">
                  <c:v>40.79</c:v>
                </c:pt>
                <c:pt idx="101">
                  <c:v>40.549999999999997</c:v>
                </c:pt>
                <c:pt idx="102">
                  <c:v>40.65</c:v>
                </c:pt>
                <c:pt idx="103">
                  <c:v>40.47</c:v>
                </c:pt>
                <c:pt idx="104">
                  <c:v>40.43</c:v>
                </c:pt>
                <c:pt idx="105">
                  <c:v>40.81</c:v>
                </c:pt>
                <c:pt idx="106">
                  <c:v>40.81</c:v>
                </c:pt>
                <c:pt idx="107">
                  <c:v>40.79</c:v>
                </c:pt>
                <c:pt idx="108">
                  <c:v>40.71</c:v>
                </c:pt>
                <c:pt idx="109">
                  <c:v>40.81</c:v>
                </c:pt>
                <c:pt idx="110">
                  <c:v>41.19</c:v>
                </c:pt>
                <c:pt idx="111">
                  <c:v>41.31</c:v>
                </c:pt>
                <c:pt idx="112">
                  <c:v>41.37</c:v>
                </c:pt>
                <c:pt idx="113">
                  <c:v>41.77</c:v>
                </c:pt>
                <c:pt idx="114">
                  <c:v>41.81</c:v>
                </c:pt>
                <c:pt idx="115">
                  <c:v>41.27</c:v>
                </c:pt>
                <c:pt idx="116">
                  <c:v>41.53</c:v>
                </c:pt>
                <c:pt idx="117">
                  <c:v>41.43</c:v>
                </c:pt>
                <c:pt idx="118">
                  <c:v>41.57</c:v>
                </c:pt>
                <c:pt idx="119">
                  <c:v>42.15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6B-428E-AAAE-9805047E7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689696"/>
        <c:axId val="857693960"/>
      </c:lineChart>
      <c:catAx>
        <c:axId val="857689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693960"/>
        <c:crosses val="autoZero"/>
        <c:auto val="1"/>
        <c:lblAlgn val="ctr"/>
        <c:lblOffset val="100"/>
        <c:noMultiLvlLbl val="0"/>
      </c:catAx>
      <c:valAx>
        <c:axId val="8576939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68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519247594050744E-2"/>
          <c:y val="0.11387722368037329"/>
          <c:w val="0.89521062992125988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'[1]Data In'!$AD$7</c:f>
              <c:strCache>
                <c:ptCount val="1"/>
                <c:pt idx="0">
                  <c:v>Delta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'Data In'!$AD$8:$AD$127</c:f>
              <c:numCache>
                <c:formatCode>General</c:formatCode>
                <c:ptCount val="120"/>
                <c:pt idx="0">
                  <c:v>7.0531938126335731</c:v>
                </c:pt>
                <c:pt idx="1">
                  <c:v>6.0309521207648586</c:v>
                </c:pt>
                <c:pt idx="2">
                  <c:v>5.4415953941551862</c:v>
                </c:pt>
                <c:pt idx="3">
                  <c:v>4.8118089338186465</c:v>
                </c:pt>
                <c:pt idx="4">
                  <c:v>3.2084243164985722</c:v>
                </c:pt>
                <c:pt idx="5">
                  <c:v>1.5987656832509032</c:v>
                </c:pt>
                <c:pt idx="6">
                  <c:v>0.35800039905512904</c:v>
                </c:pt>
                <c:pt idx="7">
                  <c:v>-1.6164544549585145</c:v>
                </c:pt>
                <c:pt idx="8">
                  <c:v>-2.6888773128073566</c:v>
                </c:pt>
                <c:pt idx="9">
                  <c:v>-4.0741169633015986</c:v>
                </c:pt>
                <c:pt idx="10">
                  <c:v>-5.2335696882668685</c:v>
                </c:pt>
                <c:pt idx="11">
                  <c:v>-6.0442908112732709</c:v>
                </c:pt>
                <c:pt idx="12">
                  <c:v>-7.3805397992858062</c:v>
                </c:pt>
                <c:pt idx="13">
                  <c:v>-7.3433620352033415</c:v>
                </c:pt>
                <c:pt idx="14">
                  <c:v>-7.2638437807683047</c:v>
                </c:pt>
                <c:pt idx="15">
                  <c:v>-6.347471706189225</c:v>
                </c:pt>
                <c:pt idx="16">
                  <c:v>-5.3372125461113029</c:v>
                </c:pt>
                <c:pt idx="17">
                  <c:v>-4.0882710381837057</c:v>
                </c:pt>
                <c:pt idx="18">
                  <c:v>-2.4688156402907495</c:v>
                </c:pt>
                <c:pt idx="19">
                  <c:v>-1.0052176302461433</c:v>
                </c:pt>
                <c:pt idx="20">
                  <c:v>0.89080720173640771</c:v>
                </c:pt>
                <c:pt idx="21">
                  <c:v>3.2261635428999185</c:v>
                </c:pt>
                <c:pt idx="22">
                  <c:v>4.565705601904618</c:v>
                </c:pt>
                <c:pt idx="23">
                  <c:v>6.6017902009975273</c:v>
                </c:pt>
                <c:pt idx="24">
                  <c:v>7.6652125818383823</c:v>
                </c:pt>
                <c:pt idx="25">
                  <c:v>9.0024872187928366</c:v>
                </c:pt>
                <c:pt idx="26">
                  <c:v>9.9646309716691803</c:v>
                </c:pt>
                <c:pt idx="27">
                  <c:v>10.044250670373543</c:v>
                </c:pt>
                <c:pt idx="28">
                  <c:v>9.6031102129584482</c:v>
                </c:pt>
                <c:pt idx="29">
                  <c:v>9.5955020716144475</c:v>
                </c:pt>
                <c:pt idx="30">
                  <c:v>10.122953788885432</c:v>
                </c:pt>
                <c:pt idx="31">
                  <c:v>9.3972773340504148</c:v>
                </c:pt>
                <c:pt idx="32">
                  <c:v>8.600014707921062</c:v>
                </c:pt>
                <c:pt idx="33">
                  <c:v>7.7968142345453728</c:v>
                </c:pt>
                <c:pt idx="34">
                  <c:v>6.2448926263725326</c:v>
                </c:pt>
                <c:pt idx="35">
                  <c:v>5.3058791928180042</c:v>
                </c:pt>
                <c:pt idx="36">
                  <c:v>4.132239465746629</c:v>
                </c:pt>
                <c:pt idx="37">
                  <c:v>2.7399689868763062</c:v>
                </c:pt>
                <c:pt idx="38">
                  <c:v>1.4028508165833316</c:v>
                </c:pt>
                <c:pt idx="39">
                  <c:v>0.70346761111024136</c:v>
                </c:pt>
                <c:pt idx="40">
                  <c:v>-2.2808032341323781E-2</c:v>
                </c:pt>
                <c:pt idx="41">
                  <c:v>-1.0597073433642592</c:v>
                </c:pt>
                <c:pt idx="42">
                  <c:v>-1.7534345876508795</c:v>
                </c:pt>
                <c:pt idx="43">
                  <c:v>-2.1742419296988729</c:v>
                </c:pt>
                <c:pt idx="44">
                  <c:v>-2.5585817876452666</c:v>
                </c:pt>
                <c:pt idx="45">
                  <c:v>-3.2922168998205592</c:v>
                </c:pt>
                <c:pt idx="46">
                  <c:v>-4.363573256662967</c:v>
                </c:pt>
                <c:pt idx="47">
                  <c:v>-4.8344157420108971</c:v>
                </c:pt>
                <c:pt idx="48">
                  <c:v>-5.5316013986635753</c:v>
                </c:pt>
                <c:pt idx="49">
                  <c:v>-6.1757728102914626</c:v>
                </c:pt>
                <c:pt idx="50">
                  <c:v>-6.3039135345196655</c:v>
                </c:pt>
                <c:pt idx="51">
                  <c:v>-6.5018465240721852</c:v>
                </c:pt>
                <c:pt idx="52">
                  <c:v>-7.2878442738091707</c:v>
                </c:pt>
                <c:pt idx="53">
                  <c:v>-7.4976263411311379</c:v>
                </c:pt>
                <c:pt idx="54">
                  <c:v>-6.8737815384959333</c:v>
                </c:pt>
                <c:pt idx="55">
                  <c:v>-6.7483426750550208</c:v>
                </c:pt>
                <c:pt idx="56">
                  <c:v>-5.106532390414209</c:v>
                </c:pt>
                <c:pt idx="57">
                  <c:v>-4.5237409879120634</c:v>
                </c:pt>
                <c:pt idx="58">
                  <c:v>-3.1392682215339391</c:v>
                </c:pt>
                <c:pt idx="59">
                  <c:v>-1.4755907620830442</c:v>
                </c:pt>
                <c:pt idx="60">
                  <c:v>-9.8705495568552237E-2</c:v>
                </c:pt>
                <c:pt idx="61">
                  <c:v>1.777064186449735</c:v>
                </c:pt>
                <c:pt idx="62">
                  <c:v>3.3240946809364615</c:v>
                </c:pt>
                <c:pt idx="63">
                  <c:v>5.295811539967417</c:v>
                </c:pt>
                <c:pt idx="64">
                  <c:v>5.8336677481250518</c:v>
                </c:pt>
                <c:pt idx="65">
                  <c:v>7.0533471392860463</c:v>
                </c:pt>
                <c:pt idx="66">
                  <c:v>7.0548192859163237</c:v>
                </c:pt>
                <c:pt idx="67">
                  <c:v>8.721577720169492</c:v>
                </c:pt>
                <c:pt idx="68">
                  <c:v>9.267759580477879</c:v>
                </c:pt>
                <c:pt idx="69">
                  <c:v>9.5185187813139294</c:v>
                </c:pt>
                <c:pt idx="70">
                  <c:v>8.8418164913198396</c:v>
                </c:pt>
                <c:pt idx="71">
                  <c:v>9.4906169357701344</c:v>
                </c:pt>
                <c:pt idx="72">
                  <c:v>9.9760560310521527</c:v>
                </c:pt>
                <c:pt idx="73">
                  <c:v>9.7635550766055914</c:v>
                </c:pt>
                <c:pt idx="74">
                  <c:v>9.0168267575873458</c:v>
                </c:pt>
                <c:pt idx="75">
                  <c:v>7.3149644946038137</c:v>
                </c:pt>
                <c:pt idx="76">
                  <c:v>6.6183152508328504</c:v>
                </c:pt>
                <c:pt idx="77">
                  <c:v>4.4459746338830257</c:v>
                </c:pt>
                <c:pt idx="78">
                  <c:v>3.9573393648590169</c:v>
                </c:pt>
                <c:pt idx="79">
                  <c:v>2.153742095686944</c:v>
                </c:pt>
                <c:pt idx="80">
                  <c:v>1.9678027598823107</c:v>
                </c:pt>
                <c:pt idx="81">
                  <c:v>1.1374152669886897</c:v>
                </c:pt>
                <c:pt idx="82">
                  <c:v>-0.25234634483759066</c:v>
                </c:pt>
                <c:pt idx="83">
                  <c:v>-1.6380627491991149</c:v>
                </c:pt>
                <c:pt idx="84">
                  <c:v>-1.9260666331626126</c:v>
                </c:pt>
                <c:pt idx="85">
                  <c:v>-3.4045640543327096</c:v>
                </c:pt>
                <c:pt idx="86">
                  <c:v>-4.3157662186719747</c:v>
                </c:pt>
                <c:pt idx="87">
                  <c:v>-4.7995471708301167</c:v>
                </c:pt>
                <c:pt idx="88">
                  <c:v>-4.662342287576493</c:v>
                </c:pt>
                <c:pt idx="89">
                  <c:v>-4.7490971432830307</c:v>
                </c:pt>
                <c:pt idx="90">
                  <c:v>-4.3623849847389877</c:v>
                </c:pt>
                <c:pt idx="91">
                  <c:v>-5.1621007336548743</c:v>
                </c:pt>
                <c:pt idx="92">
                  <c:v>-4.8823007204572164</c:v>
                </c:pt>
                <c:pt idx="93">
                  <c:v>-5.1183327102844274</c:v>
                </c:pt>
                <c:pt idx="94">
                  <c:v>-4.0883900421475516</c:v>
                </c:pt>
                <c:pt idx="95">
                  <c:v>-4.20289896639256</c:v>
                </c:pt>
                <c:pt idx="96">
                  <c:v>-3.3712088192299134</c:v>
                </c:pt>
                <c:pt idx="97">
                  <c:v>-2.1322037159488971</c:v>
                </c:pt>
                <c:pt idx="98">
                  <c:v>-1.1152203271785055</c:v>
                </c:pt>
                <c:pt idx="99">
                  <c:v>0.20017705647317996</c:v>
                </c:pt>
                <c:pt idx="100">
                  <c:v>-3.821201514772099E-2</c:v>
                </c:pt>
                <c:pt idx="101">
                  <c:v>1.1182571556367051</c:v>
                </c:pt>
                <c:pt idx="102">
                  <c:v>1.5727166100034964</c:v>
                </c:pt>
                <c:pt idx="103">
                  <c:v>1.5924524382779595</c:v>
                </c:pt>
                <c:pt idx="104">
                  <c:v>2.1465733975401307</c:v>
                </c:pt>
                <c:pt idx="105">
                  <c:v>3.0065552097862849</c:v>
                </c:pt>
                <c:pt idx="106">
                  <c:v>3.1143238553459227</c:v>
                </c:pt>
                <c:pt idx="107">
                  <c:v>2.4775735771342511</c:v>
                </c:pt>
                <c:pt idx="108">
                  <c:v>3.0557788488646693</c:v>
                </c:pt>
                <c:pt idx="109">
                  <c:v>2.7244591280262114</c:v>
                </c:pt>
                <c:pt idx="110">
                  <c:v>0.91619682404904523</c:v>
                </c:pt>
                <c:pt idx="111">
                  <c:v>-0.25556467223392332</c:v>
                </c:pt>
                <c:pt idx="112">
                  <c:v>-0.54645980567115515</c:v>
                </c:pt>
                <c:pt idx="113">
                  <c:v>-1.2044764205504563</c:v>
                </c:pt>
                <c:pt idx="114">
                  <c:v>-1.7597216444977377</c:v>
                </c:pt>
                <c:pt idx="115">
                  <c:v>-1.0487696252384922</c:v>
                </c:pt>
                <c:pt idx="116">
                  <c:v>-1.196946597421956</c:v>
                </c:pt>
                <c:pt idx="117">
                  <c:v>-1.8847081758238318</c:v>
                </c:pt>
                <c:pt idx="118">
                  <c:v>-0.84979025188489032</c:v>
                </c:pt>
                <c:pt idx="119">
                  <c:v>-1.0604889567566431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D-479E-A35C-23B824CC7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621616"/>
        <c:axId val="901623584"/>
      </c:barChart>
      <c:catAx>
        <c:axId val="901621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623584"/>
        <c:crosses val="autoZero"/>
        <c:auto val="1"/>
        <c:lblAlgn val="ctr"/>
        <c:lblOffset val="100"/>
        <c:noMultiLvlLbl val="0"/>
      </c:catAx>
      <c:valAx>
        <c:axId val="901623584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62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126</xdr:row>
      <xdr:rowOff>0</xdr:rowOff>
    </xdr:from>
    <xdr:to>
      <xdr:col>12</xdr:col>
      <xdr:colOff>0</xdr:colOff>
      <xdr:row>127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5179DC0-16C2-4A27-8E00-4C85A8C44261}"/>
            </a:ext>
          </a:extLst>
        </xdr:cNvPr>
        <xdr:cNvSpPr/>
      </xdr:nvSpPr>
      <xdr:spPr>
        <a:xfrm>
          <a:off x="8451850" y="31553150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>
              <a:solidFill>
                <a:srgbClr val="000000"/>
              </a:solidFill>
            </a:rPr>
            <a:t>◀ Newest</a:t>
          </a:r>
        </a:p>
      </xdr:txBody>
    </xdr:sp>
    <xdr:clientData/>
  </xdr:twoCellAnchor>
  <xdr:twoCellAnchor>
    <xdr:from>
      <xdr:col>30</xdr:col>
      <xdr:colOff>178245</xdr:colOff>
      <xdr:row>5</xdr:row>
      <xdr:rowOff>401052</xdr:rowOff>
    </xdr:from>
    <xdr:to>
      <xdr:col>37</xdr:col>
      <xdr:colOff>479035</xdr:colOff>
      <xdr:row>19</xdr:row>
      <xdr:rowOff>201862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87630B-F09F-4748-A24F-3A2426B9C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144824</xdr:colOff>
      <xdr:row>20</xdr:row>
      <xdr:rowOff>89122</xdr:rowOff>
    </xdr:from>
    <xdr:to>
      <xdr:col>37</xdr:col>
      <xdr:colOff>375429</xdr:colOff>
      <xdr:row>34</xdr:row>
      <xdr:rowOff>235283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428257-6BBE-4B73-8788-9DD49FCE1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 In"/>
      <sheetName val="Data Out"/>
      <sheetName val="Settings"/>
      <sheetName val="Manifest"/>
    </sheetNames>
    <sheetDataSet>
      <sheetData sheetId="0"/>
      <sheetData sheetId="1">
        <row r="7">
          <cell r="AD7" t="str">
            <v>Delta</v>
          </cell>
        </row>
      </sheetData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han, Vadan" id="{E4F14297-8A6F-44F5-9DD8-52E62A137950}" userId="Khan, Vadan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3034F-AED4-4056-A9EA-E81C3BB6DDF8}" name="TBL_CUR" displayName="TBL_CUR" ref="A4:K5" totalsRowShown="0" headerRowDxfId="25" dataDxfId="24">
  <autoFilter ref="A4:K5" xr:uid="{9783034F-AED4-4056-A9EA-E81C3BB6DD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5E2174D-ADE1-4858-8A7B-9C9124BEA7D3}" name="TIME" dataDxfId="23"/>
    <tableColumn id="2" xr3:uid="{A165AD61-43E3-43A3-AA7C-A73366ED7E27}" name="CH1" dataDxfId="22"/>
    <tableColumn id="3" xr3:uid="{7142F650-2F50-4B84-8DF9-62C42ED626E5}" name="CH2" dataDxfId="21"/>
    <tableColumn id="4" xr3:uid="{72439386-D98C-4E5E-8899-4F7BDA91D475}" name="CH3" dataDxfId="20"/>
    <tableColumn id="5" xr3:uid="{5B20ABEE-09F8-4EFC-B458-4E6C2FB21AF4}" name="CH4" dataDxfId="19"/>
    <tableColumn id="6" xr3:uid="{436CF818-3D6D-46FF-BDC7-3E4A94989C20}" name="CH5" dataDxfId="18"/>
    <tableColumn id="7" xr3:uid="{DCF740D8-6FF7-4EF2-8F89-FF8EE55B79C5}" name="CH6" dataDxfId="17"/>
    <tableColumn id="8" xr3:uid="{4F208740-7AE5-465D-A0A2-E2DE0B144A39}" name="CH7" dataDxfId="16"/>
    <tableColumn id="9" xr3:uid="{8508952E-C6EB-4039-B6FB-032E10A7C02E}" name="CH8" dataDxfId="15"/>
    <tableColumn id="10" xr3:uid="{3C10D125-F877-46D8-945D-18AC919E2228}" name="CH9" dataDxfId="14"/>
    <tableColumn id="11" xr3:uid="{FBF1A978-A28A-4876-BDCF-6AC68A38DFB3}" name="CH10" dataDxfId="13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7779E-858E-4EDF-900D-E400FF5EA930}" name="TBL_HST" displayName="TBL_HST" ref="A7:K127" totalsRowShown="0" headerRowDxfId="12" dataDxfId="11">
  <autoFilter ref="A7:K127" xr:uid="{9DC7779E-858E-4EDF-900D-E400FF5EA9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5" xr3:uid="{6353415B-A363-4EA1-8EFA-4301388C9D20}" name="TIME" dataDxfId="10"/>
    <tableColumn id="16" xr3:uid="{8EFF16EA-A51B-457C-A666-CCE7E913848D}" name="CH1" dataDxfId="9"/>
    <tableColumn id="17" xr3:uid="{FF290097-58C9-4B78-8C4B-BC56F949A5CD}" name="CH2" dataDxfId="8"/>
    <tableColumn id="18" xr3:uid="{B465C572-8084-4636-B2C7-33AD09D34A4C}" name="CH3" dataDxfId="7"/>
    <tableColumn id="19" xr3:uid="{2805AD4B-A31F-48D5-8150-C3C562FBD598}" name="CH4" dataDxfId="6"/>
    <tableColumn id="20" xr3:uid="{8A9043A9-8022-4E15-973A-64BC0593C0F4}" name="CH5" dataDxfId="5"/>
    <tableColumn id="21" xr3:uid="{1508C7B1-F6B6-45F1-8DCD-3A54263A404A}" name="CH6" dataDxfId="4"/>
    <tableColumn id="22" xr3:uid="{A5C32100-39A3-432E-BC37-5AB14644AE61}" name="CH7" dataDxfId="3"/>
    <tableColumn id="23" xr3:uid="{671675D9-51FE-4342-8577-DEA25A83D99D}" name="CH8" dataDxfId="2"/>
    <tableColumn id="24" xr3:uid="{55612FC3-A123-4996-8361-909D37277C0C}" name="CH9" dataDxfId="1"/>
    <tableColumn id="25" xr3:uid="{74229FD8-425C-4E2E-AFE5-C4F2F2A523A3}" name="CH10" dataDxfId="0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2-07-21T10:48:42.35" personId="{E4F14297-8A6F-44F5-9DD8-52E62A137950}" id="{065BA349-6760-4798-BA1E-6DDE2C8E97D1}">
    <text>Modulised Ln Inputs, Physics Uncertain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96C0-C2CA-426B-BDFC-C3EBD7027F8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CA7F-A709-481A-BA74-7C54B121BC7C}">
  <dimension ref="A1:AN127"/>
  <sheetViews>
    <sheetView tabSelected="1" topLeftCell="F1" zoomScale="26" zoomScaleNormal="26" workbookViewId="0">
      <selection activeCell="AD89" sqref="AD89"/>
    </sheetView>
  </sheetViews>
  <sheetFormatPr defaultRowHeight="14.5" x14ac:dyDescent="0.35"/>
  <cols>
    <col min="1" max="1" width="14.6328125" style="1" customWidth="1"/>
    <col min="2" max="11" width="10.6328125" style="1" customWidth="1"/>
    <col min="12" max="12" width="16.6328125" style="1" customWidth="1"/>
    <col min="13" max="29" width="8.7265625" style="1" customWidth="1"/>
    <col min="30" max="39" width="15.6328125" style="1" customWidth="1"/>
    <col min="40" max="16384" width="8.7265625" style="1"/>
  </cols>
  <sheetData>
    <row r="1" spans="1:40" ht="29" x14ac:dyDescent="0.75">
      <c r="A1" s="31" t="s">
        <v>32</v>
      </c>
      <c r="B1" s="31"/>
      <c r="C1" s="31"/>
      <c r="D1" s="31"/>
      <c r="E1" s="31"/>
      <c r="F1" s="31"/>
      <c r="G1" s="31"/>
      <c r="H1" s="31"/>
      <c r="I1" s="31"/>
      <c r="J1" s="31"/>
    </row>
    <row r="2" spans="1:40" ht="16.5" x14ac:dyDescent="0.35">
      <c r="A2" s="32" t="s">
        <v>33</v>
      </c>
      <c r="B2" s="32"/>
      <c r="C2" s="32"/>
      <c r="D2" s="32"/>
      <c r="E2" s="32"/>
      <c r="F2" s="32"/>
      <c r="G2" s="32"/>
      <c r="H2" s="32"/>
      <c r="I2" s="32"/>
      <c r="J2" s="32"/>
    </row>
    <row r="3" spans="1:40" ht="33.5" customHeight="1" x14ac:dyDescent="0.55000000000000004">
      <c r="A3" s="33" t="s">
        <v>34</v>
      </c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40" ht="16" x14ac:dyDescent="0.35">
      <c r="A4" s="21" t="s">
        <v>35</v>
      </c>
      <c r="B4" s="21" t="s">
        <v>11</v>
      </c>
      <c r="C4" s="21" t="s">
        <v>13</v>
      </c>
      <c r="D4" s="21" t="s">
        <v>14</v>
      </c>
      <c r="E4" s="21" t="s">
        <v>15</v>
      </c>
      <c r="F4" s="21" t="s">
        <v>16</v>
      </c>
      <c r="G4" s="21" t="s">
        <v>17</v>
      </c>
      <c r="H4" s="21" t="s">
        <v>18</v>
      </c>
      <c r="I4" s="21" t="s">
        <v>19</v>
      </c>
      <c r="J4" s="21" t="s">
        <v>20</v>
      </c>
      <c r="K4" s="21" t="s">
        <v>21</v>
      </c>
    </row>
    <row r="5" spans="1:40" ht="19.5" customHeight="1" x14ac:dyDescent="0.35">
      <c r="A5" s="23">
        <v>44775.558443310183</v>
      </c>
      <c r="B5" s="22">
        <v>38.590000000000003</v>
      </c>
      <c r="C5" s="22">
        <v>37.33</v>
      </c>
      <c r="D5" s="22">
        <v>34.43</v>
      </c>
      <c r="E5" s="22">
        <v>27.07</v>
      </c>
      <c r="F5" s="22">
        <v>27.37</v>
      </c>
      <c r="G5" s="22">
        <v>27.71</v>
      </c>
      <c r="H5" s="22">
        <v>42.15</v>
      </c>
      <c r="I5" s="22">
        <v>27.37</v>
      </c>
      <c r="J5" s="22"/>
      <c r="K5" s="22"/>
    </row>
    <row r="6" spans="1:40" ht="33.5" customHeight="1" x14ac:dyDescent="0.55000000000000004">
      <c r="A6" s="34" t="s">
        <v>36</v>
      </c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40" ht="16" x14ac:dyDescent="0.35">
      <c r="A7" s="21" t="s">
        <v>35</v>
      </c>
      <c r="B7" s="21" t="s">
        <v>11</v>
      </c>
      <c r="C7" s="21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 t="s">
        <v>18</v>
      </c>
      <c r="I7" s="21" t="s">
        <v>19</v>
      </c>
      <c r="J7" s="21" t="s">
        <v>20</v>
      </c>
      <c r="K7" s="21" t="s">
        <v>21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41</v>
      </c>
      <c r="R7" s="1" t="s">
        <v>42</v>
      </c>
      <c r="S7" s="1" t="s">
        <v>43</v>
      </c>
      <c r="T7" s="1" t="s">
        <v>44</v>
      </c>
      <c r="U7" s="1" t="s">
        <v>45</v>
      </c>
      <c r="V7" s="1" t="s">
        <v>46</v>
      </c>
      <c r="W7" s="1" t="s">
        <v>47</v>
      </c>
      <c r="X7" s="1" t="s">
        <v>48</v>
      </c>
      <c r="Y7" s="1" t="s">
        <v>49</v>
      </c>
      <c r="Z7" s="1" t="s">
        <v>50</v>
      </c>
      <c r="AB7" s="1" t="s">
        <v>51</v>
      </c>
      <c r="AC7" s="1" t="s">
        <v>52</v>
      </c>
      <c r="AD7" s="1" t="s">
        <v>54</v>
      </c>
      <c r="AM7" s="1">
        <v>0.3</v>
      </c>
      <c r="AN7" s="1">
        <f>B8</f>
        <v>40.19</v>
      </c>
    </row>
    <row r="8" spans="1:40" ht="19.5" customHeight="1" x14ac:dyDescent="0.35">
      <c r="A8" s="26">
        <v>44775.557740891207</v>
      </c>
      <c r="B8" s="24">
        <v>40.19</v>
      </c>
      <c r="C8" s="24">
        <v>38.11</v>
      </c>
      <c r="D8" s="24">
        <v>32.47</v>
      </c>
      <c r="E8" s="24">
        <v>26.75</v>
      </c>
      <c r="F8" s="24">
        <v>27.07</v>
      </c>
      <c r="G8" s="24">
        <v>27.33</v>
      </c>
      <c r="H8" s="24">
        <v>39.049999999999997</v>
      </c>
      <c r="I8" s="24">
        <v>27.07</v>
      </c>
      <c r="J8" s="24"/>
      <c r="K8" s="24"/>
      <c r="M8" s="1">
        <v>0.05</v>
      </c>
      <c r="N8" s="1">
        <v>0.3</v>
      </c>
      <c r="O8" s="1">
        <v>0.6</v>
      </c>
      <c r="P8" s="1">
        <v>0.88</v>
      </c>
      <c r="Q8" s="1">
        <f>AVERAGE(TBL_HST[[#This Row],[CH4]],TBL_HST[[#This Row],[CH5]],TBL_HST[[#This Row],[CH6]])</f>
        <v>27.05</v>
      </c>
      <c r="R8" s="1">
        <f>(M8/(O8-N8))*LN(((TBL_HST[[#This Row],[CH1]]-Q8)/(TBL_HST[[#This Row],[CH2]]-Q8)))</f>
        <v>2.8721002827045934E-2</v>
      </c>
      <c r="S8" s="1">
        <f>(M8/(P8-O8))*LN(((TBL_HST[[#This Row],[CH2]]-Q8)/(TBL_HST[[#This Row],[CH3]]-Q8)))</f>
        <v>0.12736413940047039</v>
      </c>
      <c r="T8" s="1">
        <f>(M8/(P8-N8))*LN(((TBL_HST[[#This Row],[CH1]]-Q8)/(TBL_HST[[#This Row],[CH3]]-Q8)))</f>
        <v>7.6341827379733593E-2</v>
      </c>
      <c r="U8" s="1">
        <f>(TBL_HST[[#This Row],[CH1]]-Q8)/(EXP(-R8*N8/M8)) + Q8</f>
        <v>42.661175406871607</v>
      </c>
      <c r="V8" s="1">
        <f>(TBL_HST[[#This Row],[CH2]]-Q8)/(EXP(-S8*O8/M8)) + Q8</f>
        <v>78.043831218058131</v>
      </c>
      <c r="W8" s="1">
        <f>(TBL_HST[[#This Row],[CH1]]-Q8)/(EXP(-T8*N8/M8)) + Q8</f>
        <v>47.824203015514541</v>
      </c>
      <c r="X8" s="1">
        <f>IFERROR(U8, " ")</f>
        <v>42.661175406871607</v>
      </c>
      <c r="Y8" s="1">
        <f>IFERROR(W8, " ")</f>
        <v>47.824203015514541</v>
      </c>
      <c r="Z8" s="1">
        <f>IFERROR(W8, " ")</f>
        <v>47.824203015514541</v>
      </c>
      <c r="AB8" s="1">
        <f>AVERAGE(X8,Y8,Z8)</f>
        <v>46.10319381263357</v>
      </c>
      <c r="AC8" s="1">
        <f>TBL_HST[[#This Row],[CH7]]</f>
        <v>39.049999999999997</v>
      </c>
      <c r="AD8" s="1">
        <f>AB8-AC8</f>
        <v>7.0531938126335731</v>
      </c>
      <c r="AM8" s="1">
        <v>0.6</v>
      </c>
      <c r="AN8" s="1">
        <f>TBL_HST[[#This Row],[CH2]]</f>
        <v>38.11</v>
      </c>
    </row>
    <row r="9" spans="1:40" ht="19.5" customHeight="1" x14ac:dyDescent="0.35">
      <c r="A9" s="27">
        <v>44775.557746817132</v>
      </c>
      <c r="B9" s="25">
        <v>39.81</v>
      </c>
      <c r="C9" s="25">
        <v>38.49</v>
      </c>
      <c r="D9" s="25">
        <v>32.67</v>
      </c>
      <c r="E9" s="25">
        <v>26.75</v>
      </c>
      <c r="F9" s="25">
        <v>27.07</v>
      </c>
      <c r="G9" s="25">
        <v>27.39</v>
      </c>
      <c r="H9" s="25">
        <v>38.770000000000003</v>
      </c>
      <c r="I9" s="25">
        <v>27.11</v>
      </c>
      <c r="J9" s="25"/>
      <c r="K9" s="25"/>
      <c r="M9" s="1">
        <v>0.05</v>
      </c>
      <c r="N9" s="1">
        <v>0.3</v>
      </c>
      <c r="O9" s="1">
        <v>0.6</v>
      </c>
      <c r="P9" s="1">
        <v>0.88</v>
      </c>
      <c r="Q9" s="1">
        <f>AVERAGE(TBL_HST[[#This Row],[CH4]],TBL_HST[[#This Row],[CH5]],TBL_HST[[#This Row],[CH6]])</f>
        <v>27.070000000000004</v>
      </c>
      <c r="R9" s="1">
        <f>(M9/(O9-N9))*LN(((TBL_HST[[#This Row],[CH1]]-Q9)/(TBL_HST[[#This Row],[CH2]]-Q9)))</f>
        <v>1.8230074319358851E-2</v>
      </c>
      <c r="S9" s="1">
        <f>(M9/(P9-O9))*LN(((TBL_HST[[#This Row],[CH2]]-Q9)/(TBL_HST[[#This Row],[CH3]]-Q9)))</f>
        <v>0.12724992972977872</v>
      </c>
      <c r="T9" s="1">
        <f>(M9/(P9-N9))*LN(((TBL_HST[[#This Row],[CH1]]-Q9)/(TBL_HST[[#This Row],[CH3]]-Q9)))</f>
        <v>7.0860349345078788E-2</v>
      </c>
      <c r="U9" s="1">
        <f>(TBL_HST[[#This Row],[CH1]]-Q9)/(EXP(-R9*N9/M9)) + Q9</f>
        <v>41.282574430823118</v>
      </c>
      <c r="V9" s="1">
        <f>(TBL_HST[[#This Row],[CH2]]-Q9)/(EXP(-S9*O9/M9)) + Q9</f>
        <v>79.651553324660824</v>
      </c>
      <c r="W9" s="1">
        <f>(TBL_HST[[#This Row],[CH1]]-Q9)/(EXP(-T9*N9/M9)) + Q9</f>
        <v>46.560140965735734</v>
      </c>
      <c r="X9" s="1">
        <f t="shared" ref="X9:X72" si="0">IFERROR(U9, " ")</f>
        <v>41.282574430823118</v>
      </c>
      <c r="Y9" s="1">
        <f t="shared" ref="Y9:Y72" si="1">IFERROR(W9, " ")</f>
        <v>46.560140965735734</v>
      </c>
      <c r="Z9" s="1">
        <f t="shared" ref="Z9:Z72" si="2">IFERROR(W9, " ")</f>
        <v>46.560140965735734</v>
      </c>
      <c r="AB9" s="1">
        <f t="shared" ref="AB9:AB72" si="3">AVERAGE(X9,Y9,Z9)</f>
        <v>44.800952120764862</v>
      </c>
      <c r="AC9" s="1">
        <f>TBL_HST[[#This Row],[CH7]]</f>
        <v>38.770000000000003</v>
      </c>
      <c r="AD9" s="1">
        <f t="shared" ref="AD9:AD72" si="4">AB9-AC9</f>
        <v>6.0309521207648586</v>
      </c>
      <c r="AM9" s="1">
        <v>0.88</v>
      </c>
      <c r="AN9" s="1">
        <f>D8</f>
        <v>32.47</v>
      </c>
    </row>
    <row r="10" spans="1:40" ht="19.5" customHeight="1" x14ac:dyDescent="0.35">
      <c r="A10" s="27">
        <v>44775.557752696761</v>
      </c>
      <c r="B10" s="25">
        <v>39.65</v>
      </c>
      <c r="C10" s="25">
        <v>38.79</v>
      </c>
      <c r="D10" s="25">
        <v>32.89</v>
      </c>
      <c r="E10" s="25">
        <v>26.79</v>
      </c>
      <c r="F10" s="25">
        <v>27.09</v>
      </c>
      <c r="G10" s="25">
        <v>27.39</v>
      </c>
      <c r="H10" s="25">
        <v>38.630000000000003</v>
      </c>
      <c r="I10" s="25">
        <v>27.09</v>
      </c>
      <c r="J10" s="25"/>
      <c r="K10" s="25"/>
      <c r="M10" s="1">
        <v>0.05</v>
      </c>
      <c r="N10" s="1">
        <v>0.3</v>
      </c>
      <c r="O10" s="1">
        <v>0.6</v>
      </c>
      <c r="P10" s="1">
        <v>0.88</v>
      </c>
      <c r="Q10" s="1">
        <f>AVERAGE(TBL_HST[[#This Row],[CH4]],TBL_HST[[#This Row],[CH5]],TBL_HST[[#This Row],[CH6]])</f>
        <v>27.09</v>
      </c>
      <c r="R10" s="1">
        <f>(M10/(O10-N10))*LN(((TBL_HST[[#This Row],[CH1]]-Q10)/(TBL_HST[[#This Row],[CH2]]-Q10)))</f>
        <v>1.1821386539390358E-2</v>
      </c>
      <c r="S10" s="1">
        <f>(M10/(P10-O10))*LN(((TBL_HST[[#This Row],[CH2]]-Q10)/(TBL_HST[[#This Row],[CH3]]-Q10)))</f>
        <v>0.1253090936163101</v>
      </c>
      <c r="T10" s="1">
        <f>(M10/(P10-N10))*LN(((TBL_HST[[#This Row],[CH1]]-Q10)/(TBL_HST[[#This Row],[CH3]]-Q10)))</f>
        <v>6.6608555473075745E-2</v>
      </c>
      <c r="U10" s="1">
        <f>(TBL_HST[[#This Row],[CH1]]-Q10)/(EXP(-R10*N10/M10)) + Q10</f>
        <v>40.573213675213673</v>
      </c>
      <c r="V10" s="1">
        <f>(TBL_HST[[#This Row],[CH2]]-Q10)/(EXP(-S10*O10/M10)) + Q10</f>
        <v>79.720613976411201</v>
      </c>
      <c r="W10" s="1">
        <f>(TBL_HST[[#This Row],[CH1]]-Q10)/(EXP(-T10*N10/M10)) + Q10</f>
        <v>45.82078625362594</v>
      </c>
      <c r="X10" s="1">
        <f t="shared" si="0"/>
        <v>40.573213675213673</v>
      </c>
      <c r="Y10" s="1">
        <f t="shared" si="1"/>
        <v>45.82078625362594</v>
      </c>
      <c r="Z10" s="1">
        <f t="shared" si="2"/>
        <v>45.82078625362594</v>
      </c>
      <c r="AB10" s="1">
        <f t="shared" si="3"/>
        <v>44.071595394155189</v>
      </c>
      <c r="AC10" s="1">
        <f>TBL_HST[[#This Row],[CH7]]</f>
        <v>38.630000000000003</v>
      </c>
      <c r="AD10" s="1">
        <f t="shared" si="4"/>
        <v>5.4415953941551862</v>
      </c>
      <c r="AM10" s="1">
        <v>1.17333333333333</v>
      </c>
      <c r="AN10" s="1">
        <f>B11</f>
        <v>39.229999999999997</v>
      </c>
    </row>
    <row r="11" spans="1:40" ht="19.5" customHeight="1" x14ac:dyDescent="0.35">
      <c r="A11" s="27">
        <v>44775.557758622686</v>
      </c>
      <c r="B11" s="25">
        <v>39.229999999999997</v>
      </c>
      <c r="C11" s="25">
        <v>38.61</v>
      </c>
      <c r="D11" s="25">
        <v>33.07</v>
      </c>
      <c r="E11" s="25">
        <v>26.75</v>
      </c>
      <c r="F11" s="25">
        <v>27.07</v>
      </c>
      <c r="G11" s="25">
        <v>27.37</v>
      </c>
      <c r="H11" s="25">
        <v>38.21</v>
      </c>
      <c r="I11" s="25">
        <v>27.09</v>
      </c>
      <c r="J11" s="25"/>
      <c r="K11" s="25"/>
      <c r="M11" s="1">
        <v>0.05</v>
      </c>
      <c r="N11" s="1">
        <v>0.3</v>
      </c>
      <c r="O11" s="1">
        <v>0.6</v>
      </c>
      <c r="P11" s="1">
        <v>0.88</v>
      </c>
      <c r="Q11" s="1">
        <f>AVERAGE(TBL_HST[[#This Row],[CH4]],TBL_HST[[#This Row],[CH5]],TBL_HST[[#This Row],[CH6]])</f>
        <v>27.063333333333333</v>
      </c>
      <c r="R11" s="1">
        <f>(M11/(O11-N11))*LN(((TBL_HST[[#This Row],[CH1]]-Q11)/(TBL_HST[[#This Row],[CH2]]-Q11)))</f>
        <v>8.7171961490352008E-3</v>
      </c>
      <c r="S11" s="1">
        <f>(M11/(P11-O11))*LN(((TBL_HST[[#This Row],[CH2]]-Q11)/(TBL_HST[[#This Row],[CH3]]-Q11)))</f>
        <v>0.11670121991322187</v>
      </c>
      <c r="T11" s="1">
        <f>(M11/(P11-N11))*LN(((TBL_HST[[#This Row],[CH1]]-Q11)/(TBL_HST[[#This Row],[CH3]]-Q11)))</f>
        <v>6.0847414517952898E-2</v>
      </c>
      <c r="U11" s="1">
        <f>(TBL_HST[[#This Row],[CH1]]-Q11)/(EXP(-R11*N11/M11)) + Q11</f>
        <v>39.883290993071583</v>
      </c>
      <c r="V11" s="1">
        <f>(TBL_HST[[#This Row],[CH2]]-Q11)/(EXP(-S11*O11/M11)) + Q11</f>
        <v>73.906794714978474</v>
      </c>
      <c r="W11" s="1">
        <f>(TBL_HST[[#This Row],[CH1]]-Q11)/(EXP(-T11*N11/M11)) + Q11</f>
        <v>44.591067904192187</v>
      </c>
      <c r="X11" s="1">
        <f t="shared" si="0"/>
        <v>39.883290993071583</v>
      </c>
      <c r="Y11" s="1">
        <f t="shared" si="1"/>
        <v>44.591067904192187</v>
      </c>
      <c r="Z11" s="1">
        <f t="shared" si="2"/>
        <v>44.591067904192187</v>
      </c>
      <c r="AB11" s="1">
        <f t="shared" si="3"/>
        <v>43.021808933818647</v>
      </c>
      <c r="AC11" s="1">
        <f>TBL_HST[[#This Row],[CH7]]</f>
        <v>38.21</v>
      </c>
      <c r="AD11" s="1">
        <f t="shared" si="4"/>
        <v>4.8118089338186465</v>
      </c>
      <c r="AM11" s="1">
        <v>1.46333333333333</v>
      </c>
      <c r="AN11" s="1">
        <f>TBL_HST[[#This Row],[CH2]]</f>
        <v>38.61</v>
      </c>
    </row>
    <row r="12" spans="1:40" ht="19.5" customHeight="1" x14ac:dyDescent="0.35">
      <c r="A12" s="27">
        <v>44775.557764502315</v>
      </c>
      <c r="B12" s="25">
        <v>39.03</v>
      </c>
      <c r="C12" s="25">
        <v>38.549999999999997</v>
      </c>
      <c r="D12" s="25">
        <v>33.729999999999997</v>
      </c>
      <c r="E12" s="25">
        <v>26.81</v>
      </c>
      <c r="F12" s="25">
        <v>27.07</v>
      </c>
      <c r="G12" s="25">
        <v>27.37</v>
      </c>
      <c r="H12" s="25">
        <v>38.81</v>
      </c>
      <c r="I12" s="25">
        <v>27.09</v>
      </c>
      <c r="J12" s="25"/>
      <c r="K12" s="25"/>
      <c r="M12" s="1">
        <v>0.05</v>
      </c>
      <c r="N12" s="1">
        <v>0.3</v>
      </c>
      <c r="O12" s="1">
        <v>0.6</v>
      </c>
      <c r="P12" s="1">
        <v>0.88</v>
      </c>
      <c r="Q12" s="1">
        <f>AVERAGE(TBL_HST[[#This Row],[CH4]],TBL_HST[[#This Row],[CH5]],TBL_HST[[#This Row],[CH6]])</f>
        <v>27.083333333333332</v>
      </c>
      <c r="R12" s="1">
        <f>(M12/(O12-N12))*LN(((TBL_HST[[#This Row],[CH1]]-Q12)/(TBL_HST[[#This Row],[CH2]]-Q12)))</f>
        <v>6.8346706212295792E-3</v>
      </c>
      <c r="S12" s="1">
        <f>(M12/(P12-O12))*LN(((TBL_HST[[#This Row],[CH2]]-Q12)/(TBL_HST[[#This Row],[CH3]]-Q12)))</f>
        <v>9.7380142829582239E-2</v>
      </c>
      <c r="T12" s="1">
        <f>(M12/(P12-N12))*LN(((TBL_HST[[#This Row],[CH1]]-Q12)/(TBL_HST[[#This Row],[CH3]]-Q12)))</f>
        <v>5.0546277894227408E-2</v>
      </c>
      <c r="U12" s="1">
        <f>(TBL_HST[[#This Row],[CH1]]-Q12)/(EXP(-R12*N12/M12)) + Q12</f>
        <v>39.530093023255823</v>
      </c>
      <c r="V12" s="1">
        <f>(TBL_HST[[#This Row],[CH2]]-Q12)/(EXP(-S12*O12/M12)) + Q12</f>
        <v>63.975748897962248</v>
      </c>
      <c r="W12" s="1">
        <f>(TBL_HST[[#This Row],[CH1]]-Q12)/(EXP(-T12*N12/M12)) + Q12</f>
        <v>43.26258996311995</v>
      </c>
      <c r="X12" s="1">
        <f t="shared" si="0"/>
        <v>39.530093023255823</v>
      </c>
      <c r="Y12" s="1">
        <f t="shared" si="1"/>
        <v>43.26258996311995</v>
      </c>
      <c r="Z12" s="1">
        <f t="shared" si="2"/>
        <v>43.26258996311995</v>
      </c>
      <c r="AB12" s="1">
        <f t="shared" si="3"/>
        <v>42.018424316498574</v>
      </c>
      <c r="AC12" s="1">
        <f>TBL_HST[[#This Row],[CH7]]</f>
        <v>38.81</v>
      </c>
      <c r="AD12" s="1">
        <f t="shared" si="4"/>
        <v>3.2084243164985722</v>
      </c>
      <c r="AM12" s="1">
        <v>1.7533333333333301</v>
      </c>
      <c r="AN12" s="1">
        <f>D11</f>
        <v>33.07</v>
      </c>
    </row>
    <row r="13" spans="1:40" ht="19.5" customHeight="1" x14ac:dyDescent="0.35">
      <c r="A13" s="27">
        <v>44775.55777042824</v>
      </c>
      <c r="B13" s="25">
        <v>38.71</v>
      </c>
      <c r="C13" s="25">
        <v>38.89</v>
      </c>
      <c r="D13" s="25">
        <v>34.29</v>
      </c>
      <c r="E13" s="25">
        <v>26.81</v>
      </c>
      <c r="F13" s="25">
        <v>27.13</v>
      </c>
      <c r="G13" s="25">
        <v>27.39</v>
      </c>
      <c r="H13" s="25">
        <v>39.229999999999997</v>
      </c>
      <c r="I13" s="25">
        <v>27.15</v>
      </c>
      <c r="J13" s="25"/>
      <c r="K13" s="25"/>
      <c r="M13" s="1">
        <v>0.05</v>
      </c>
      <c r="N13" s="1">
        <v>0.3</v>
      </c>
      <c r="O13" s="1">
        <v>0.6</v>
      </c>
      <c r="P13" s="1">
        <v>0.88</v>
      </c>
      <c r="Q13" s="1">
        <f>AVERAGE(TBL_HST[[#This Row],[CH4]],TBL_HST[[#This Row],[CH5]],TBL_HST[[#This Row],[CH6]])</f>
        <v>27.11</v>
      </c>
      <c r="R13" s="1">
        <f>(M13/(O13-N13))*LN(((TBL_HST[[#This Row],[CH1]]-Q13)/(TBL_HST[[#This Row],[CH2]]-Q13)))</f>
        <v>-2.5663466851869347E-3</v>
      </c>
      <c r="S13" s="1">
        <f>(M13/(P13-O13))*LN(((TBL_HST[[#This Row],[CH2]]-Q13)/(TBL_HST[[#This Row],[CH3]]-Q13)))</f>
        <v>8.8411391993447871E-2</v>
      </c>
      <c r="T13" s="1">
        <f>(M13/(P13-N13))*LN(((TBL_HST[[#This Row],[CH1]]-Q13)/(TBL_HST[[#This Row],[CH3]]-Q13)))</f>
        <v>4.1353940952774677E-2</v>
      </c>
      <c r="U13" s="1">
        <f>(TBL_HST[[#This Row],[CH1]]-Q13)/(EXP(-R13*N13/M13)) + Q13</f>
        <v>38.532750424448217</v>
      </c>
      <c r="V13" s="1">
        <f>(TBL_HST[[#This Row],[CH2]]-Q13)/(EXP(-S13*O13/M13)) + Q13</f>
        <v>61.143314466698342</v>
      </c>
      <c r="W13" s="1">
        <f>(TBL_HST[[#This Row],[CH1]]-Q13)/(EXP(-T13*N13/M13)) + Q13</f>
        <v>41.976773312652242</v>
      </c>
      <c r="X13" s="1">
        <f t="shared" si="0"/>
        <v>38.532750424448217</v>
      </c>
      <c r="Y13" s="1">
        <f t="shared" si="1"/>
        <v>41.976773312652242</v>
      </c>
      <c r="Z13" s="1">
        <f t="shared" si="2"/>
        <v>41.976773312652242</v>
      </c>
      <c r="AB13" s="1">
        <f t="shared" si="3"/>
        <v>40.8287656832509</v>
      </c>
      <c r="AC13" s="1">
        <f>TBL_HST[[#This Row],[CH7]]</f>
        <v>39.229999999999997</v>
      </c>
      <c r="AD13" s="1">
        <f t="shared" si="4"/>
        <v>1.5987656832509032</v>
      </c>
      <c r="AM13" s="1">
        <v>2.0433333333333299</v>
      </c>
      <c r="AN13" s="1">
        <f>B14</f>
        <v>38.43</v>
      </c>
    </row>
    <row r="14" spans="1:40" ht="19.5" customHeight="1" x14ac:dyDescent="0.35">
      <c r="A14" s="27">
        <v>44775.557776307869</v>
      </c>
      <c r="B14" s="25">
        <v>38.43</v>
      </c>
      <c r="C14" s="25">
        <v>38.770000000000003</v>
      </c>
      <c r="D14" s="25">
        <v>34.770000000000003</v>
      </c>
      <c r="E14" s="25">
        <v>26.75</v>
      </c>
      <c r="F14" s="25">
        <v>27.13</v>
      </c>
      <c r="G14" s="25">
        <v>27.37</v>
      </c>
      <c r="H14" s="25">
        <v>39.65</v>
      </c>
      <c r="I14" s="25">
        <v>27.09</v>
      </c>
      <c r="J14" s="25"/>
      <c r="K14" s="25"/>
      <c r="M14" s="1">
        <v>0.05</v>
      </c>
      <c r="N14" s="1">
        <v>0.3</v>
      </c>
      <c r="O14" s="1">
        <v>0.6</v>
      </c>
      <c r="P14" s="1">
        <v>0.88</v>
      </c>
      <c r="Q14" s="1">
        <f>AVERAGE(TBL_HST[[#This Row],[CH4]],TBL_HST[[#This Row],[CH5]],TBL_HST[[#This Row],[CH6]])</f>
        <v>27.083333333333332</v>
      </c>
      <c r="R14" s="1">
        <f>(M14/(O14-N14))*LN(((TBL_HST[[#This Row],[CH1]]-Q14)/(TBL_HST[[#This Row],[CH2]]-Q14)))</f>
        <v>-4.9207626313192204E-3</v>
      </c>
      <c r="S14" s="1">
        <f>(M14/(P14-O14))*LN(((TBL_HST[[#This Row],[CH2]]-Q14)/(TBL_HST[[#This Row],[CH3]]-Q14)))</f>
        <v>7.481452940217416E-2</v>
      </c>
      <c r="T14" s="1">
        <f>(M14/(P14-N14))*LN(((TBL_HST[[#This Row],[CH1]]-Q14)/(TBL_HST[[#This Row],[CH3]]-Q14)))</f>
        <v>3.3572136971056883E-2</v>
      </c>
      <c r="U14" s="1">
        <f>(TBL_HST[[#This Row],[CH1]]-Q14)/(EXP(-R14*N14/M14)) + Q14</f>
        <v>38.099891614375352</v>
      </c>
      <c r="V14" s="1">
        <f>(TBL_HST[[#This Row],[CH2]]-Q14)/(EXP(-S14*O14/M14)) + Q14</f>
        <v>55.763990913607316</v>
      </c>
      <c r="W14" s="1">
        <f>(TBL_HST[[#This Row],[CH1]]-Q14)/(EXP(-T14*N14/M14)) + Q14</f>
        <v>40.962054791395019</v>
      </c>
      <c r="X14" s="1">
        <f t="shared" si="0"/>
        <v>38.099891614375352</v>
      </c>
      <c r="Y14" s="1">
        <f t="shared" si="1"/>
        <v>40.962054791395019</v>
      </c>
      <c r="Z14" s="1">
        <f t="shared" si="2"/>
        <v>40.962054791395019</v>
      </c>
      <c r="AB14" s="1">
        <f t="shared" si="3"/>
        <v>40.008000399055128</v>
      </c>
      <c r="AC14" s="1">
        <f>TBL_HST[[#This Row],[CH7]]</f>
        <v>39.65</v>
      </c>
      <c r="AD14" s="1">
        <f t="shared" si="4"/>
        <v>0.35800039905512904</v>
      </c>
      <c r="AM14" s="1">
        <v>2.3333333333333299</v>
      </c>
      <c r="AN14" s="1">
        <f>TBL_HST[[#This Row],[CH2]]</f>
        <v>38.770000000000003</v>
      </c>
    </row>
    <row r="15" spans="1:40" ht="19.5" customHeight="1" x14ac:dyDescent="0.35">
      <c r="A15" s="27">
        <v>44775.557782222226</v>
      </c>
      <c r="B15" s="25">
        <v>38.25</v>
      </c>
      <c r="C15" s="25">
        <v>38.950000000000003</v>
      </c>
      <c r="D15" s="25">
        <v>35.71</v>
      </c>
      <c r="E15" s="25">
        <v>26.79</v>
      </c>
      <c r="F15" s="25">
        <v>27.09</v>
      </c>
      <c r="G15" s="25">
        <v>27.37</v>
      </c>
      <c r="H15" s="25">
        <v>40.71</v>
      </c>
      <c r="I15" s="25">
        <v>27.15</v>
      </c>
      <c r="J15" s="25"/>
      <c r="K15" s="25"/>
      <c r="M15" s="1">
        <v>0.05</v>
      </c>
      <c r="N15" s="1">
        <v>0.3</v>
      </c>
      <c r="O15" s="1">
        <v>0.6</v>
      </c>
      <c r="P15" s="1">
        <v>0.88</v>
      </c>
      <c r="Q15" s="1">
        <f>AVERAGE(TBL_HST[[#This Row],[CH4]],TBL_HST[[#This Row],[CH5]],TBL_HST[[#This Row],[CH6]])</f>
        <v>27.083333333333332</v>
      </c>
      <c r="R15" s="1">
        <f>(M15/(O15-N15))*LN(((TBL_HST[[#This Row],[CH1]]-Q15)/(TBL_HST[[#This Row],[CH2]]-Q15)))</f>
        <v>-1.013336650449404E-2</v>
      </c>
      <c r="S15" s="1">
        <f>(M15/(P15-O15))*LN(((TBL_HST[[#This Row],[CH2]]-Q15)/(TBL_HST[[#This Row],[CH3]]-Q15)))</f>
        <v>5.6941994325943761E-2</v>
      </c>
      <c r="T15" s="1">
        <f>(M15/(P15-N15))*LN(((TBL_HST[[#This Row],[CH1]]-Q15)/(TBL_HST[[#This Row],[CH3]]-Q15)))</f>
        <v>2.2247842172269033E-2</v>
      </c>
      <c r="U15" s="1">
        <f>(TBL_HST[[#This Row],[CH1]]-Q15)/(EXP(-R15*N15/M15)) + Q15</f>
        <v>37.591292134831455</v>
      </c>
      <c r="V15" s="1">
        <f>(TBL_HST[[#This Row],[CH2]]-Q15)/(EXP(-S15*O15/M15)) + Q15</f>
        <v>50.584199558148285</v>
      </c>
      <c r="W15" s="1">
        <f>(TBL_HST[[#This Row],[CH1]]-Q15)/(EXP(-T15*N15/M15)) + Q15</f>
        <v>39.844672250146502</v>
      </c>
      <c r="X15" s="1">
        <f t="shared" si="0"/>
        <v>37.591292134831455</v>
      </c>
      <c r="Y15" s="1">
        <f t="shared" si="1"/>
        <v>39.844672250146502</v>
      </c>
      <c r="Z15" s="1">
        <f t="shared" si="2"/>
        <v>39.844672250146502</v>
      </c>
      <c r="AB15" s="1">
        <f t="shared" si="3"/>
        <v>39.093545545041486</v>
      </c>
      <c r="AC15" s="1">
        <f>TBL_HST[[#This Row],[CH7]]</f>
        <v>40.71</v>
      </c>
      <c r="AD15" s="1">
        <f t="shared" si="4"/>
        <v>-1.6164544549585145</v>
      </c>
      <c r="AM15" s="1">
        <v>2.62333333333333</v>
      </c>
      <c r="AN15" s="1">
        <f>D14</f>
        <v>34.770000000000003</v>
      </c>
    </row>
    <row r="16" spans="1:40" ht="19.5" customHeight="1" x14ac:dyDescent="0.35">
      <c r="A16" s="27">
        <v>44775.557788124999</v>
      </c>
      <c r="B16" s="25">
        <v>37.950000000000003</v>
      </c>
      <c r="C16" s="25">
        <v>38.51</v>
      </c>
      <c r="D16" s="25">
        <v>36.71</v>
      </c>
      <c r="E16" s="25">
        <v>26.81</v>
      </c>
      <c r="F16" s="25">
        <v>27.09</v>
      </c>
      <c r="G16" s="25">
        <v>27.41</v>
      </c>
      <c r="H16" s="25">
        <v>40.93</v>
      </c>
      <c r="I16" s="25">
        <v>27.15</v>
      </c>
      <c r="J16" s="25"/>
      <c r="K16" s="25"/>
      <c r="M16" s="1">
        <v>0.05</v>
      </c>
      <c r="N16" s="1">
        <v>0.3</v>
      </c>
      <c r="O16" s="1">
        <v>0.6</v>
      </c>
      <c r="P16" s="1">
        <v>0.88</v>
      </c>
      <c r="Q16" s="1">
        <f>AVERAGE(TBL_HST[[#This Row],[CH4]],TBL_HST[[#This Row],[CH5]],TBL_HST[[#This Row],[CH6]])</f>
        <v>27.103333333333335</v>
      </c>
      <c r="R16" s="1">
        <f>(M16/(O16-N16))*LN(((TBL_HST[[#This Row],[CH1]]-Q16)/(TBL_HST[[#This Row],[CH2]]-Q16)))</f>
        <v>-8.3900277788592128E-3</v>
      </c>
      <c r="S16" s="1">
        <f>(M16/(P16-O16))*LN(((TBL_HST[[#This Row],[CH2]]-Q16)/(TBL_HST[[#This Row],[CH3]]-Q16)))</f>
        <v>3.0667978195119846E-2</v>
      </c>
      <c r="T16" s="1">
        <f>(M16/(P16-N16))*LN(((TBL_HST[[#This Row],[CH1]]-Q16)/(TBL_HST[[#This Row],[CH3]]-Q16)))</f>
        <v>1.0465561312027239E-2</v>
      </c>
      <c r="U16" s="1">
        <f>(TBL_HST[[#This Row],[CH1]]-Q16)/(EXP(-R16*N16/M16)) + Q16</f>
        <v>37.417492694330811</v>
      </c>
      <c r="V16" s="1">
        <f>(TBL_HST[[#This Row],[CH2]]-Q16)/(EXP(-S16*O16/M16)) + Q16</f>
        <v>43.584424240890215</v>
      </c>
      <c r="W16" s="1">
        <f>(TBL_HST[[#This Row],[CH1]]-Q16)/(EXP(-T16*N16/M16)) + Q16</f>
        <v>38.652937683623556</v>
      </c>
      <c r="X16" s="1">
        <f t="shared" si="0"/>
        <v>37.417492694330811</v>
      </c>
      <c r="Y16" s="1">
        <f t="shared" si="1"/>
        <v>38.652937683623556</v>
      </c>
      <c r="Z16" s="1">
        <f t="shared" si="2"/>
        <v>38.652937683623556</v>
      </c>
      <c r="AB16" s="1">
        <f t="shared" si="3"/>
        <v>38.241122687192643</v>
      </c>
      <c r="AC16" s="1">
        <f>TBL_HST[[#This Row],[CH7]]</f>
        <v>40.93</v>
      </c>
      <c r="AD16" s="1">
        <f t="shared" si="4"/>
        <v>-2.6888773128073566</v>
      </c>
    </row>
    <row r="17" spans="1:30" ht="19.5" customHeight="1" x14ac:dyDescent="0.35">
      <c r="A17" s="27">
        <v>44775.557794039349</v>
      </c>
      <c r="B17" s="25">
        <v>37.53</v>
      </c>
      <c r="C17" s="25">
        <v>38.43</v>
      </c>
      <c r="D17" s="25">
        <v>37.130000000000003</v>
      </c>
      <c r="E17" s="25">
        <v>26.79</v>
      </c>
      <c r="F17" s="25">
        <v>27.09</v>
      </c>
      <c r="G17" s="25">
        <v>27.39</v>
      </c>
      <c r="H17" s="25">
        <v>41.47</v>
      </c>
      <c r="I17" s="25">
        <v>27.09</v>
      </c>
      <c r="J17" s="25"/>
      <c r="K17" s="25"/>
      <c r="M17" s="1">
        <v>0.05</v>
      </c>
      <c r="N17" s="1">
        <v>0.3</v>
      </c>
      <c r="O17" s="1">
        <v>0.6</v>
      </c>
      <c r="P17" s="1">
        <v>0.88</v>
      </c>
      <c r="Q17" s="1">
        <f>AVERAGE(TBL_HST[[#This Row],[CH4]],TBL_HST[[#This Row],[CH5]],TBL_HST[[#This Row],[CH6]])</f>
        <v>27.09</v>
      </c>
      <c r="R17" s="1">
        <f>(M17/(O17-N17))*LN(((TBL_HST[[#This Row],[CH1]]-Q17)/(TBL_HST[[#This Row],[CH2]]-Q17)))</f>
        <v>-1.3781952640852194E-2</v>
      </c>
      <c r="S17" s="1">
        <f>(M17/(P17-O17))*LN(((TBL_HST[[#This Row],[CH2]]-Q17)/(TBL_HST[[#This Row],[CH3]]-Q17)))</f>
        <v>2.1742711435004034E-2</v>
      </c>
      <c r="T17" s="1">
        <f>(M17/(P17-N17))*LN(((TBL_HST[[#This Row],[CH1]]-Q17)/(TBL_HST[[#This Row],[CH3]]-Q17)))</f>
        <v>3.3678851888714889E-3</v>
      </c>
      <c r="U17" s="1">
        <f>(TBL_HST[[#This Row],[CH1]]-Q17)/(EXP(-R17*N17/M17)) + Q17</f>
        <v>36.701428571428572</v>
      </c>
      <c r="V17" s="1">
        <f>(TBL_HST[[#This Row],[CH2]]-Q17)/(EXP(-S17*O17/M17)) + Q17</f>
        <v>41.810614163874618</v>
      </c>
      <c r="W17" s="1">
        <f>(TBL_HST[[#This Row],[CH1]]-Q17)/(EXP(-T17*N17/M17)) + Q17</f>
        <v>37.743110269333314</v>
      </c>
      <c r="X17" s="1">
        <f t="shared" si="0"/>
        <v>36.701428571428572</v>
      </c>
      <c r="Y17" s="1">
        <f t="shared" si="1"/>
        <v>37.743110269333314</v>
      </c>
      <c r="Z17" s="1">
        <f t="shared" si="2"/>
        <v>37.743110269333314</v>
      </c>
      <c r="AB17" s="1">
        <f t="shared" si="3"/>
        <v>37.3958830366984</v>
      </c>
      <c r="AC17" s="1">
        <f>TBL_HST[[#This Row],[CH7]]</f>
        <v>41.47</v>
      </c>
      <c r="AD17" s="1">
        <f t="shared" si="4"/>
        <v>-4.0741169633015986</v>
      </c>
    </row>
    <row r="18" spans="1:30" ht="19.5" customHeight="1" x14ac:dyDescent="0.35">
      <c r="A18" s="27">
        <v>44775.557799918985</v>
      </c>
      <c r="B18" s="25">
        <v>37.25</v>
      </c>
      <c r="C18" s="25">
        <v>38.21</v>
      </c>
      <c r="D18" s="25">
        <v>37.43</v>
      </c>
      <c r="E18" s="25">
        <v>26.81</v>
      </c>
      <c r="F18" s="25">
        <v>27.13</v>
      </c>
      <c r="G18" s="25">
        <v>27.39</v>
      </c>
      <c r="H18" s="25">
        <v>42.13</v>
      </c>
      <c r="I18" s="25">
        <v>27.11</v>
      </c>
      <c r="J18" s="25"/>
      <c r="K18" s="25"/>
      <c r="M18" s="1">
        <v>0.05</v>
      </c>
      <c r="N18" s="1">
        <v>0.3</v>
      </c>
      <c r="O18" s="1">
        <v>0.6</v>
      </c>
      <c r="P18" s="1">
        <v>0.88</v>
      </c>
      <c r="Q18" s="1">
        <f>AVERAGE(TBL_HST[[#This Row],[CH4]],TBL_HST[[#This Row],[CH5]],TBL_HST[[#This Row],[CH6]])</f>
        <v>27.11</v>
      </c>
      <c r="R18" s="1">
        <f>(M18/(O18-N18))*LN(((TBL_HST[[#This Row],[CH1]]-Q18)/(TBL_HST[[#This Row],[CH2]]-Q18)))</f>
        <v>-1.5076185025875247E-2</v>
      </c>
      <c r="S18" s="1">
        <f>(M18/(P18-O18))*LN(((TBL_HST[[#This Row],[CH2]]-Q18)/(TBL_HST[[#This Row],[CH3]]-Q18)))</f>
        <v>1.3010955047298553E-2</v>
      </c>
      <c r="T18" s="1">
        <f>(M18/(P18-N18))*LN(((TBL_HST[[#This Row],[CH1]]-Q18)/(TBL_HST[[#This Row],[CH3]]-Q18)))</f>
        <v>-1.5168760250327145E-3</v>
      </c>
      <c r="U18" s="1">
        <f>(TBL_HST[[#This Row],[CH1]]-Q18)/(EXP(-R18*N18/M18)) + Q18</f>
        <v>36.373027027027021</v>
      </c>
      <c r="V18" s="1">
        <f>(TBL_HST[[#This Row],[CH2]]-Q18)/(EXP(-S18*O18/M18)) + Q18</f>
        <v>40.085676531982074</v>
      </c>
      <c r="W18" s="1">
        <f>(TBL_HST[[#This Row],[CH1]]-Q18)/(EXP(-T18*N18/M18)) + Q18</f>
        <v>37.158131954086187</v>
      </c>
      <c r="X18" s="1">
        <f t="shared" si="0"/>
        <v>36.373027027027021</v>
      </c>
      <c r="Y18" s="1">
        <f t="shared" si="1"/>
        <v>37.158131954086187</v>
      </c>
      <c r="Z18" s="1">
        <f t="shared" si="2"/>
        <v>37.158131954086187</v>
      </c>
      <c r="AB18" s="1">
        <f t="shared" si="3"/>
        <v>36.896430311733134</v>
      </c>
      <c r="AC18" s="1">
        <f>TBL_HST[[#This Row],[CH7]]</f>
        <v>42.13</v>
      </c>
      <c r="AD18" s="1">
        <f t="shared" si="4"/>
        <v>-5.2335696882668685</v>
      </c>
    </row>
    <row r="19" spans="1:30" ht="19.5" customHeight="1" x14ac:dyDescent="0.35">
      <c r="A19" s="27">
        <v>44775.557805833334</v>
      </c>
      <c r="B19" s="25">
        <v>37.29</v>
      </c>
      <c r="C19" s="25">
        <v>38.03</v>
      </c>
      <c r="D19" s="25">
        <v>37.630000000000003</v>
      </c>
      <c r="E19" s="25">
        <v>26.83</v>
      </c>
      <c r="F19" s="25">
        <v>27.13</v>
      </c>
      <c r="G19" s="25">
        <v>27.39</v>
      </c>
      <c r="H19" s="25">
        <v>42.99</v>
      </c>
      <c r="I19" s="25">
        <v>27.11</v>
      </c>
      <c r="J19" s="25"/>
      <c r="K19" s="25"/>
      <c r="M19" s="1">
        <v>0.05</v>
      </c>
      <c r="N19" s="1">
        <v>0.3</v>
      </c>
      <c r="O19" s="1">
        <v>0.6</v>
      </c>
      <c r="P19" s="1">
        <v>0.88</v>
      </c>
      <c r="Q19" s="1">
        <f>AVERAGE(TBL_HST[[#This Row],[CH4]],TBL_HST[[#This Row],[CH5]],TBL_HST[[#This Row],[CH6]])</f>
        <v>27.116666666666664</v>
      </c>
      <c r="R19" s="1">
        <f>(M19/(O19-N19))*LN(((TBL_HST[[#This Row],[CH1]]-Q19)/(TBL_HST[[#This Row],[CH2]]-Q19)))</f>
        <v>-1.1702560921122127E-2</v>
      </c>
      <c r="S19" s="1">
        <f>(M19/(P19-O19))*LN(((TBL_HST[[#This Row],[CH2]]-Q19)/(TBL_HST[[#This Row],[CH3]]-Q19)))</f>
        <v>6.6680340014457764E-3</v>
      </c>
      <c r="T19" s="1">
        <f>(M19/(P19-N19))*LN(((TBL_HST[[#This Row],[CH1]]-Q19)/(TBL_HST[[#This Row],[CH3]]-Q19)))</f>
        <v>-2.8339978550548572E-3</v>
      </c>
      <c r="U19" s="1">
        <f>(TBL_HST[[#This Row],[CH1]]-Q19)/(EXP(-R19*N19/M19)) + Q19</f>
        <v>36.600177153329255</v>
      </c>
      <c r="V19" s="1">
        <f>(TBL_HST[[#This Row],[CH2]]-Q19)/(EXP(-S19*O19/M19)) + Q19</f>
        <v>38.939133513542416</v>
      </c>
      <c r="W19" s="1">
        <f>(TBL_HST[[#This Row],[CH1]]-Q19)/(EXP(-T19*N19/M19)) + Q19</f>
        <v>37.118475206425472</v>
      </c>
      <c r="X19" s="1">
        <f t="shared" si="0"/>
        <v>36.600177153329255</v>
      </c>
      <c r="Y19" s="1">
        <f t="shared" si="1"/>
        <v>37.118475206425472</v>
      </c>
      <c r="Z19" s="1">
        <f t="shared" si="2"/>
        <v>37.118475206425472</v>
      </c>
      <c r="AB19" s="1">
        <f t="shared" si="3"/>
        <v>36.945709188726731</v>
      </c>
      <c r="AC19" s="1">
        <f>TBL_HST[[#This Row],[CH7]]</f>
        <v>42.99</v>
      </c>
      <c r="AD19" s="1">
        <f t="shared" si="4"/>
        <v>-6.0442908112732709</v>
      </c>
    </row>
    <row r="20" spans="1:30" ht="19.5" customHeight="1" x14ac:dyDescent="0.35">
      <c r="A20" s="27">
        <v>44775.557811759259</v>
      </c>
      <c r="B20" s="25">
        <v>37.03</v>
      </c>
      <c r="C20" s="25">
        <v>37.61</v>
      </c>
      <c r="D20" s="25">
        <v>37.630000000000003</v>
      </c>
      <c r="E20" s="25">
        <v>26.83</v>
      </c>
      <c r="F20" s="25">
        <v>27.09</v>
      </c>
      <c r="G20" s="25">
        <v>27.37</v>
      </c>
      <c r="H20" s="25">
        <v>44.03</v>
      </c>
      <c r="I20" s="25">
        <v>27.11</v>
      </c>
      <c r="J20" s="25"/>
      <c r="K20" s="25"/>
      <c r="M20" s="1">
        <v>0.05</v>
      </c>
      <c r="N20" s="1">
        <v>0.3</v>
      </c>
      <c r="O20" s="1">
        <v>0.6</v>
      </c>
      <c r="P20" s="1">
        <v>0.88</v>
      </c>
      <c r="Q20" s="1">
        <f>AVERAGE(TBL_HST[[#This Row],[CH4]],TBL_HST[[#This Row],[CH5]],TBL_HST[[#This Row],[CH6]])</f>
        <v>27.096666666666668</v>
      </c>
      <c r="R20" s="1">
        <f>(M20/(O20-N20))*LN(((TBL_HST[[#This Row],[CH1]]-Q20)/(TBL_HST[[#This Row],[CH2]]-Q20)))</f>
        <v>-9.4580313372555607E-3</v>
      </c>
      <c r="S20" s="1">
        <f>(M20/(P20-O20))*LN(((TBL_HST[[#This Row],[CH2]]-Q20)/(TBL_HST[[#This Row],[CH3]]-Q20)))</f>
        <v>-3.3938197463829426E-4</v>
      </c>
      <c r="T20" s="1">
        <f>(M20/(P20-N20))*LN(((TBL_HST[[#This Row],[CH1]]-Q20)/(TBL_HST[[#This Row],[CH3]]-Q20)))</f>
        <v>-5.0559247484058397E-3</v>
      </c>
      <c r="U20" s="1">
        <f>(TBL_HST[[#This Row],[CH1]]-Q20)/(EXP(-R20*N20/M20)) + Q20</f>
        <v>36.48199746353837</v>
      </c>
      <c r="V20" s="1">
        <f>(TBL_HST[[#This Row],[CH2]]-Q20)/(EXP(-S20*O20/M20)) + Q20</f>
        <v>37.567270638588802</v>
      </c>
      <c r="W20" s="1">
        <f>(TBL_HST[[#This Row],[CH1]]-Q20)/(EXP(-T20*N20/M20)) + Q20</f>
        <v>36.733191569302107</v>
      </c>
      <c r="X20" s="1">
        <f t="shared" si="0"/>
        <v>36.48199746353837</v>
      </c>
      <c r="Y20" s="1">
        <f t="shared" si="1"/>
        <v>36.733191569302107</v>
      </c>
      <c r="Z20" s="1">
        <f t="shared" si="2"/>
        <v>36.733191569302107</v>
      </c>
      <c r="AB20" s="1">
        <f t="shared" si="3"/>
        <v>36.649460200714195</v>
      </c>
      <c r="AC20" s="1">
        <f>TBL_HST[[#This Row],[CH7]]</f>
        <v>44.03</v>
      </c>
      <c r="AD20" s="1">
        <f t="shared" si="4"/>
        <v>-7.3805397992858062</v>
      </c>
    </row>
    <row r="21" spans="1:30" ht="19.5" customHeight="1" x14ac:dyDescent="0.35">
      <c r="A21" s="27">
        <v>44775.557817638888</v>
      </c>
      <c r="B21" s="25">
        <v>37.33</v>
      </c>
      <c r="C21" s="25">
        <v>37.69</v>
      </c>
      <c r="D21" s="25">
        <v>37.71</v>
      </c>
      <c r="E21" s="25">
        <v>26.81</v>
      </c>
      <c r="F21" s="25">
        <v>27.13</v>
      </c>
      <c r="G21" s="25">
        <v>27.41</v>
      </c>
      <c r="H21" s="25">
        <v>44.43</v>
      </c>
      <c r="I21" s="25">
        <v>27.11</v>
      </c>
      <c r="J21" s="25"/>
      <c r="K21" s="25"/>
      <c r="M21" s="1">
        <v>0.05</v>
      </c>
      <c r="N21" s="1">
        <v>0.3</v>
      </c>
      <c r="O21" s="1">
        <v>0.6</v>
      </c>
      <c r="P21" s="1">
        <v>0.88</v>
      </c>
      <c r="Q21" s="1">
        <f>AVERAGE(TBL_HST[[#This Row],[CH4]],TBL_HST[[#This Row],[CH5]],TBL_HST[[#This Row],[CH6]])</f>
        <v>27.116666666666664</v>
      </c>
      <c r="R21" s="1">
        <f>(M21/(O21-N21))*LN(((TBL_HST[[#This Row],[CH1]]-Q21)/(TBL_HST[[#This Row],[CH2]]-Q21)))</f>
        <v>-5.7735086490427754E-3</v>
      </c>
      <c r="S21" s="1">
        <f>(M21/(P21-O21))*LN(((TBL_HST[[#This Row],[CH2]]-Q21)/(TBL_HST[[#This Row],[CH3]]-Q21)))</f>
        <v>-3.3745791820053052E-4</v>
      </c>
      <c r="T21" s="1">
        <f>(M21/(P21-N21))*LN(((TBL_HST[[#This Row],[CH1]]-Q21)/(TBL_HST[[#This Row],[CH3]]-Q21)))</f>
        <v>-3.1492082962223758E-3</v>
      </c>
      <c r="U21" s="1">
        <f>(TBL_HST[[#This Row],[CH1]]-Q21)/(EXP(-R21*N21/M21)) + Q21</f>
        <v>36.982257250945779</v>
      </c>
      <c r="V21" s="1">
        <f>(TBL_HST[[#This Row],[CH2]]-Q21)/(EXP(-S21*O21/M21)) + Q21</f>
        <v>37.647269915363253</v>
      </c>
      <c r="W21" s="1">
        <f>(TBL_HST[[#This Row],[CH1]]-Q21)/(EXP(-T21*N21/M21)) + Q21</f>
        <v>37.138828321722102</v>
      </c>
      <c r="X21" s="1">
        <f t="shared" si="0"/>
        <v>36.982257250945779</v>
      </c>
      <c r="Y21" s="1">
        <f t="shared" si="1"/>
        <v>37.138828321722102</v>
      </c>
      <c r="Z21" s="1">
        <f t="shared" si="2"/>
        <v>37.138828321722102</v>
      </c>
      <c r="AB21" s="1">
        <f t="shared" si="3"/>
        <v>37.086637964796658</v>
      </c>
      <c r="AC21" s="1">
        <f>TBL_HST[[#This Row],[CH7]]</f>
        <v>44.43</v>
      </c>
      <c r="AD21" s="1">
        <f t="shared" si="4"/>
        <v>-7.3433620352033415</v>
      </c>
    </row>
    <row r="22" spans="1:30" ht="19.5" customHeight="1" x14ac:dyDescent="0.35">
      <c r="A22" s="27">
        <v>44775.557823564814</v>
      </c>
      <c r="B22" s="25">
        <v>37.67</v>
      </c>
      <c r="C22" s="25">
        <v>36.97</v>
      </c>
      <c r="D22" s="25">
        <v>37.71</v>
      </c>
      <c r="E22" s="25">
        <v>26.81</v>
      </c>
      <c r="F22" s="25">
        <v>27.13</v>
      </c>
      <c r="G22" s="25">
        <v>27.41</v>
      </c>
      <c r="H22" s="25">
        <v>45.17</v>
      </c>
      <c r="I22" s="25">
        <v>27.15</v>
      </c>
      <c r="J22" s="25"/>
      <c r="K22" s="25"/>
      <c r="M22" s="1">
        <v>0.05</v>
      </c>
      <c r="N22" s="1">
        <v>0.3</v>
      </c>
      <c r="O22" s="1">
        <v>0.6</v>
      </c>
      <c r="P22" s="1">
        <v>0.88</v>
      </c>
      <c r="Q22" s="1">
        <f>AVERAGE(TBL_HST[[#This Row],[CH4]],TBL_HST[[#This Row],[CH5]],TBL_HST[[#This Row],[CH6]])</f>
        <v>27.116666666666664</v>
      </c>
      <c r="R22" s="1">
        <f>(M22/(O22-N22))*LN(((TBL_HST[[#This Row],[CH1]]-Q22)/(TBL_HST[[#This Row],[CH2]]-Q22)))</f>
        <v>1.1438659728810896E-2</v>
      </c>
      <c r="S22" s="1">
        <f>(M22/(P22-O22))*LN(((TBL_HST[[#This Row],[CH2]]-Q22)/(TBL_HST[[#This Row],[CH3]]-Q22)))</f>
        <v>-1.2931261612244484E-2</v>
      </c>
      <c r="T22" s="1">
        <f>(M22/(P22-N22))*LN(((TBL_HST[[#This Row],[CH1]]-Q22)/(TBL_HST[[#This Row],[CH3]]-Q22)))</f>
        <v>-3.2612988411239081E-4</v>
      </c>
      <c r="U22" s="1">
        <f>(TBL_HST[[#This Row],[CH1]]-Q22)/(EXP(-R22*N22/M22)) + Q22</f>
        <v>38.41972936400542</v>
      </c>
      <c r="V22" s="1">
        <f>(TBL_HST[[#This Row],[CH2]]-Q22)/(EXP(-S22*O22/M22)) + Q22</f>
        <v>35.553733090429084</v>
      </c>
      <c r="W22" s="1">
        <f>(TBL_HST[[#This Row],[CH1]]-Q22)/(EXP(-T22*N22/M22)) + Q22</f>
        <v>37.649369646844832</v>
      </c>
      <c r="X22" s="1">
        <f t="shared" si="0"/>
        <v>38.41972936400542</v>
      </c>
      <c r="Y22" s="1">
        <f t="shared" si="1"/>
        <v>37.649369646844832</v>
      </c>
      <c r="Z22" s="1">
        <f t="shared" si="2"/>
        <v>37.649369646844832</v>
      </c>
      <c r="AB22" s="1">
        <f t="shared" si="3"/>
        <v>37.906156219231697</v>
      </c>
      <c r="AC22" s="1">
        <f>TBL_HST[[#This Row],[CH7]]</f>
        <v>45.17</v>
      </c>
      <c r="AD22" s="1">
        <f t="shared" si="4"/>
        <v>-7.2638437807683047</v>
      </c>
    </row>
    <row r="23" spans="1:30" ht="19.5" customHeight="1" x14ac:dyDescent="0.35">
      <c r="A23" s="27">
        <v>44775.557829444442</v>
      </c>
      <c r="B23" s="25">
        <v>38.19</v>
      </c>
      <c r="C23" s="25">
        <v>37.049999999999997</v>
      </c>
      <c r="D23" s="25">
        <v>37.450000000000003</v>
      </c>
      <c r="E23" s="25">
        <v>26.81</v>
      </c>
      <c r="F23" s="25">
        <v>27.13</v>
      </c>
      <c r="G23" s="25">
        <v>27.43</v>
      </c>
      <c r="H23" s="25">
        <v>45.23</v>
      </c>
      <c r="I23" s="25">
        <v>27.17</v>
      </c>
      <c r="J23" s="25"/>
      <c r="K23" s="25"/>
      <c r="M23" s="1">
        <v>0.05</v>
      </c>
      <c r="N23" s="1">
        <v>0.3</v>
      </c>
      <c r="O23" s="1">
        <v>0.6</v>
      </c>
      <c r="P23" s="1">
        <v>0.88</v>
      </c>
      <c r="Q23" s="1">
        <f>AVERAGE(TBL_HST[[#This Row],[CH4]],TBL_HST[[#This Row],[CH5]],TBL_HST[[#This Row],[CH6]])</f>
        <v>27.123333333333335</v>
      </c>
      <c r="R23" s="1">
        <f>(M23/(O23-N23))*LN(((TBL_HST[[#This Row],[CH1]]-Q23)/(TBL_HST[[#This Row],[CH2]]-Q23)))</f>
        <v>1.8118808111096663E-2</v>
      </c>
      <c r="S23" s="1">
        <f>(M23/(P23-O23))*LN(((TBL_HST[[#This Row],[CH2]]-Q23)/(TBL_HST[[#This Row],[CH3]]-Q23)))</f>
        <v>-7.0544299522964657E-3</v>
      </c>
      <c r="T23" s="1">
        <f>(M23/(P23-N23))*LN(((TBL_HST[[#This Row],[CH1]]-Q23)/(TBL_HST[[#This Row],[CH3]]-Q23)))</f>
        <v>5.9662104253206723E-3</v>
      </c>
      <c r="U23" s="1">
        <f>(TBL_HST[[#This Row],[CH1]]-Q23)/(EXP(-R23*N23/M23)) + Q23</f>
        <v>39.460920080590995</v>
      </c>
      <c r="V23" s="1">
        <f>(TBL_HST[[#This Row],[CH2]]-Q23)/(EXP(-S23*O23/M23)) + Q23</f>
        <v>36.244261569242646</v>
      </c>
      <c r="W23" s="1">
        <f>(TBL_HST[[#This Row],[CH1]]-Q23)/(EXP(-T23*N23/M23)) + Q23</f>
        <v>38.593332400420664</v>
      </c>
      <c r="X23" s="1">
        <f t="shared" si="0"/>
        <v>39.460920080590995</v>
      </c>
      <c r="Y23" s="1">
        <f t="shared" si="1"/>
        <v>38.593332400420664</v>
      </c>
      <c r="Z23" s="1">
        <f t="shared" si="2"/>
        <v>38.593332400420664</v>
      </c>
      <c r="AB23" s="1">
        <f t="shared" si="3"/>
        <v>38.882528293810772</v>
      </c>
      <c r="AC23" s="1">
        <f>TBL_HST[[#This Row],[CH7]]</f>
        <v>45.23</v>
      </c>
      <c r="AD23" s="1">
        <f t="shared" si="4"/>
        <v>-6.347471706189225</v>
      </c>
    </row>
    <row r="24" spans="1:30" ht="19.5" customHeight="1" x14ac:dyDescent="0.35">
      <c r="A24" s="27">
        <v>44775.557835370368</v>
      </c>
      <c r="B24" s="25">
        <v>38.67</v>
      </c>
      <c r="C24" s="25">
        <v>36.71</v>
      </c>
      <c r="D24" s="25">
        <v>36.89</v>
      </c>
      <c r="E24" s="25">
        <v>26.83</v>
      </c>
      <c r="F24" s="25">
        <v>27.09</v>
      </c>
      <c r="G24" s="25">
        <v>27.39</v>
      </c>
      <c r="H24" s="25">
        <v>45.49</v>
      </c>
      <c r="I24" s="25">
        <v>27.17</v>
      </c>
      <c r="J24" s="25"/>
      <c r="K24" s="25"/>
      <c r="M24" s="1">
        <v>0.05</v>
      </c>
      <c r="N24" s="1">
        <v>0.3</v>
      </c>
      <c r="O24" s="1">
        <v>0.6</v>
      </c>
      <c r="P24" s="1">
        <v>0.88</v>
      </c>
      <c r="Q24" s="1">
        <f>AVERAGE(TBL_HST[[#This Row],[CH4]],TBL_HST[[#This Row],[CH5]],TBL_HST[[#This Row],[CH6]])</f>
        <v>27.103333333333335</v>
      </c>
      <c r="R24" s="1">
        <f>(M24/(O24-N24))*LN(((TBL_HST[[#This Row],[CH1]]-Q24)/(TBL_HST[[#This Row],[CH2]]-Q24)))</f>
        <v>3.0945016063572944E-2</v>
      </c>
      <c r="S24" s="1">
        <f>(M24/(P24-O24))*LN(((TBL_HST[[#This Row],[CH2]]-Q24)/(TBL_HST[[#This Row],[CH3]]-Q24)))</f>
        <v>-3.3149309240962186E-3</v>
      </c>
      <c r="T24" s="1">
        <f>(M24/(P24-N24))*LN(((TBL_HST[[#This Row],[CH1]]-Q24)/(TBL_HST[[#This Row],[CH3]]-Q24)))</f>
        <v>1.4405731310905072E-2</v>
      </c>
      <c r="U24" s="1">
        <f>(TBL_HST[[#This Row],[CH1]]-Q24)/(EXP(-R24*N24/M24)) + Q24</f>
        <v>41.029888965995838</v>
      </c>
      <c r="V24" s="1">
        <f>(TBL_HST[[#This Row],[CH2]]-Q24)/(EXP(-S24*O24/M24)) + Q24</f>
        <v>36.335355684478927</v>
      </c>
      <c r="W24" s="1">
        <f>(TBL_HST[[#This Row],[CH1]]-Q24)/(EXP(-T24*N24/M24)) + Q24</f>
        <v>39.714236697835126</v>
      </c>
      <c r="X24" s="1">
        <f t="shared" si="0"/>
        <v>41.029888965995838</v>
      </c>
      <c r="Y24" s="1">
        <f t="shared" si="1"/>
        <v>39.714236697835126</v>
      </c>
      <c r="Z24" s="1">
        <f t="shared" si="2"/>
        <v>39.714236697835126</v>
      </c>
      <c r="AB24" s="1">
        <f t="shared" si="3"/>
        <v>40.152787453888699</v>
      </c>
      <c r="AC24" s="1">
        <f>TBL_HST[[#This Row],[CH7]]</f>
        <v>45.49</v>
      </c>
      <c r="AD24" s="1">
        <f t="shared" si="4"/>
        <v>-5.3372125461113029</v>
      </c>
    </row>
    <row r="25" spans="1:30" ht="19.5" customHeight="1" x14ac:dyDescent="0.35">
      <c r="A25" s="27">
        <v>44775.557841250004</v>
      </c>
      <c r="B25" s="25">
        <v>39.090000000000003</v>
      </c>
      <c r="C25" s="25">
        <v>36.630000000000003</v>
      </c>
      <c r="D25" s="25">
        <v>37.25</v>
      </c>
      <c r="E25" s="25">
        <v>26.83</v>
      </c>
      <c r="F25" s="25">
        <v>27.15</v>
      </c>
      <c r="G25" s="25">
        <v>27.39</v>
      </c>
      <c r="H25" s="25">
        <v>44.93</v>
      </c>
      <c r="I25" s="25">
        <v>27.15</v>
      </c>
      <c r="J25" s="25"/>
      <c r="K25" s="25"/>
      <c r="M25" s="1">
        <v>0.05</v>
      </c>
      <c r="N25" s="1">
        <v>0.3</v>
      </c>
      <c r="O25" s="1">
        <v>0.6</v>
      </c>
      <c r="P25" s="1">
        <v>0.88</v>
      </c>
      <c r="Q25" s="1">
        <f>AVERAGE(TBL_HST[[#This Row],[CH4]],TBL_HST[[#This Row],[CH5]],TBL_HST[[#This Row],[CH6]])</f>
        <v>27.123333333333335</v>
      </c>
      <c r="R25" s="1">
        <f>(M25/(O25-N25))*LN(((TBL_HST[[#This Row],[CH1]]-Q25)/(TBL_HST[[#This Row],[CH2]]-Q25)))</f>
        <v>3.8355283324689689E-2</v>
      </c>
      <c r="S25" s="1">
        <f>(M25/(P25-O25))*LN(((TBL_HST[[#This Row],[CH2]]-Q25)/(TBL_HST[[#This Row],[CH3]]-Q25)))</f>
        <v>-1.1281946718130594E-2</v>
      </c>
      <c r="T25" s="1">
        <f>(M25/(P25-N25))*LN(((TBL_HST[[#This Row],[CH1]]-Q25)/(TBL_HST[[#This Row],[CH3]]-Q25)))</f>
        <v>1.4392482614362642E-2</v>
      </c>
      <c r="U25" s="1">
        <f>(TBL_HST[[#This Row],[CH1]]-Q25)/(EXP(-R25*N25/M25)) + Q25</f>
        <v>42.186563814866766</v>
      </c>
      <c r="V25" s="1">
        <f>(TBL_HST[[#This Row],[CH2]]-Q25)/(EXP(-S25*O25/M25)) + Q25</f>
        <v>35.426275635825107</v>
      </c>
      <c r="W25" s="1">
        <f>(TBL_HST[[#This Row],[CH1]]-Q25)/(EXP(-T25*N25/M25)) + Q25</f>
        <v>40.169311535291051</v>
      </c>
      <c r="X25" s="1">
        <f t="shared" si="0"/>
        <v>42.186563814866766</v>
      </c>
      <c r="Y25" s="1">
        <f t="shared" si="1"/>
        <v>40.169311535291051</v>
      </c>
      <c r="Z25" s="1">
        <f t="shared" si="2"/>
        <v>40.169311535291051</v>
      </c>
      <c r="AB25" s="1">
        <f t="shared" si="3"/>
        <v>40.841728961816294</v>
      </c>
      <c r="AC25" s="1">
        <f>TBL_HST[[#This Row],[CH7]]</f>
        <v>44.93</v>
      </c>
      <c r="AD25" s="1">
        <f t="shared" si="4"/>
        <v>-4.0882710381837057</v>
      </c>
    </row>
    <row r="26" spans="1:30" ht="19.5" customHeight="1" x14ac:dyDescent="0.35">
      <c r="A26" s="27">
        <v>44775.557847175929</v>
      </c>
      <c r="B26" s="25">
        <v>39.57</v>
      </c>
      <c r="C26" s="25">
        <v>36.15</v>
      </c>
      <c r="D26" s="25">
        <v>36.71</v>
      </c>
      <c r="E26" s="25">
        <v>26.83</v>
      </c>
      <c r="F26" s="25">
        <v>27.09</v>
      </c>
      <c r="G26" s="25">
        <v>27.43</v>
      </c>
      <c r="H26" s="25">
        <v>44.81</v>
      </c>
      <c r="I26" s="25">
        <v>27.11</v>
      </c>
      <c r="J26" s="25"/>
      <c r="K26" s="25"/>
      <c r="M26" s="1">
        <v>0.05</v>
      </c>
      <c r="N26" s="1">
        <v>0.3</v>
      </c>
      <c r="O26" s="1">
        <v>0.6</v>
      </c>
      <c r="P26" s="1">
        <v>0.88</v>
      </c>
      <c r="Q26" s="1">
        <f>AVERAGE(TBL_HST[[#This Row],[CH4]],TBL_HST[[#This Row],[CH5]],TBL_HST[[#This Row],[CH6]])</f>
        <v>27.116666666666664</v>
      </c>
      <c r="R26" s="1">
        <f>(M26/(O26-N26))*LN(((TBL_HST[[#This Row],[CH1]]-Q26)/(TBL_HST[[#This Row],[CH2]]-Q26)))</f>
        <v>5.3511147579164475E-2</v>
      </c>
      <c r="S26" s="1">
        <f>(M26/(P26-O26))*LN(((TBL_HST[[#This Row],[CH2]]-Q26)/(TBL_HST[[#This Row],[CH3]]-Q26)))</f>
        <v>-1.0740530995279782E-2</v>
      </c>
      <c r="T26" s="1">
        <f>(M26/(P26-N26))*LN(((TBL_HST[[#This Row],[CH1]]-Q26)/(TBL_HST[[#This Row],[CH3]]-Q26)))</f>
        <v>2.2493095853570684E-2</v>
      </c>
      <c r="U26" s="1">
        <f>(TBL_HST[[#This Row],[CH1]]-Q26)/(EXP(-R26*N26/M26)) + Q26</f>
        <v>44.284804428044282</v>
      </c>
      <c r="V26" s="1">
        <f>(TBL_HST[[#This Row],[CH2]]-Q26)/(EXP(-S26*O26/M26)) + Q26</f>
        <v>35.057633754157479</v>
      </c>
      <c r="W26" s="1">
        <f>(TBL_HST[[#This Row],[CH1]]-Q26)/(EXP(-T26*N26/M26)) + Q26</f>
        <v>41.369374325541749</v>
      </c>
      <c r="X26" s="1">
        <f t="shared" si="0"/>
        <v>44.284804428044282</v>
      </c>
      <c r="Y26" s="1">
        <f t="shared" si="1"/>
        <v>41.369374325541749</v>
      </c>
      <c r="Z26" s="1">
        <f t="shared" si="2"/>
        <v>41.369374325541749</v>
      </c>
      <c r="AB26" s="1">
        <f t="shared" si="3"/>
        <v>42.341184359709253</v>
      </c>
      <c r="AC26" s="1">
        <f>TBL_HST[[#This Row],[CH7]]</f>
        <v>44.81</v>
      </c>
      <c r="AD26" s="1">
        <f t="shared" si="4"/>
        <v>-2.4688156402907495</v>
      </c>
    </row>
    <row r="27" spans="1:30" ht="19.5" customHeight="1" x14ac:dyDescent="0.35">
      <c r="A27" s="27">
        <v>44775.557853055558</v>
      </c>
      <c r="B27" s="25">
        <v>39.83</v>
      </c>
      <c r="C27" s="25">
        <v>36.07</v>
      </c>
      <c r="D27" s="25">
        <v>36.549999999999997</v>
      </c>
      <c r="E27" s="25">
        <v>26.85</v>
      </c>
      <c r="F27" s="25">
        <v>27.09</v>
      </c>
      <c r="G27" s="25">
        <v>27.43</v>
      </c>
      <c r="H27" s="25">
        <v>44.03</v>
      </c>
      <c r="I27" s="25">
        <v>27.17</v>
      </c>
      <c r="J27" s="25"/>
      <c r="K27" s="25"/>
      <c r="M27" s="1">
        <v>0.05</v>
      </c>
      <c r="N27" s="1">
        <v>0.3</v>
      </c>
      <c r="O27" s="1">
        <v>0.6</v>
      </c>
      <c r="P27" s="1">
        <v>0.88</v>
      </c>
      <c r="Q27" s="1">
        <f>AVERAGE(TBL_HST[[#This Row],[CH4]],TBL_HST[[#This Row],[CH5]],TBL_HST[[#This Row],[CH6]])</f>
        <v>27.123333333333335</v>
      </c>
      <c r="R27" s="1">
        <f>(M27/(O27-N27))*LN(((TBL_HST[[#This Row],[CH1]]-Q27)/(TBL_HST[[#This Row],[CH2]]-Q27)))</f>
        <v>5.8474294447086718E-2</v>
      </c>
      <c r="S27" s="1">
        <f>(M27/(P27-O27))*LN(((TBL_HST[[#This Row],[CH2]]-Q27)/(TBL_HST[[#This Row],[CH3]]-Q27)))</f>
        <v>-9.3324158794447498E-3</v>
      </c>
      <c r="T27" s="1">
        <f>(M27/(P27-N27))*LN(((TBL_HST[[#This Row],[CH1]]-Q27)/(TBL_HST[[#This Row],[CH3]]-Q27)))</f>
        <v>2.5740020496347372E-2</v>
      </c>
      <c r="U27" s="1">
        <f>(TBL_HST[[#This Row],[CH1]]-Q27)/(EXP(-R27*N27/M27)) + Q27</f>
        <v>45.170208643815201</v>
      </c>
      <c r="V27" s="1">
        <f>(TBL_HST[[#This Row],[CH2]]-Q27)/(EXP(-S27*O27/M27)) + Q27</f>
        <v>35.122137352357989</v>
      </c>
      <c r="W27" s="1">
        <f>(TBL_HST[[#This Row],[CH1]]-Q27)/(EXP(-T27*N27/M27)) + Q27</f>
        <v>41.952069232723176</v>
      </c>
      <c r="X27" s="1">
        <f t="shared" si="0"/>
        <v>45.170208643815201</v>
      </c>
      <c r="Y27" s="1">
        <f t="shared" si="1"/>
        <v>41.952069232723176</v>
      </c>
      <c r="Z27" s="1">
        <f t="shared" si="2"/>
        <v>41.952069232723176</v>
      </c>
      <c r="AB27" s="1">
        <f t="shared" si="3"/>
        <v>43.024782369753858</v>
      </c>
      <c r="AC27" s="1">
        <f>TBL_HST[[#This Row],[CH7]]</f>
        <v>44.03</v>
      </c>
      <c r="AD27" s="1">
        <f t="shared" si="4"/>
        <v>-1.0052176302461433</v>
      </c>
    </row>
    <row r="28" spans="1:30" ht="19.5" customHeight="1" x14ac:dyDescent="0.35">
      <c r="A28" s="27">
        <v>44775.557858981483</v>
      </c>
      <c r="B28" s="25">
        <v>40.35</v>
      </c>
      <c r="C28" s="25">
        <v>35.85</v>
      </c>
      <c r="D28" s="25">
        <v>36.47</v>
      </c>
      <c r="E28" s="25">
        <v>26.87</v>
      </c>
      <c r="F28" s="25">
        <v>27.13</v>
      </c>
      <c r="G28" s="25">
        <v>27.43</v>
      </c>
      <c r="H28" s="25">
        <v>43.47</v>
      </c>
      <c r="I28" s="25">
        <v>27.17</v>
      </c>
      <c r="J28" s="25"/>
      <c r="K28" s="25"/>
      <c r="M28" s="1">
        <v>0.05</v>
      </c>
      <c r="N28" s="1">
        <v>0.3</v>
      </c>
      <c r="O28" s="1">
        <v>0.6</v>
      </c>
      <c r="P28" s="1">
        <v>0.88</v>
      </c>
      <c r="Q28" s="1">
        <f>AVERAGE(TBL_HST[[#This Row],[CH4]],TBL_HST[[#This Row],[CH5]],TBL_HST[[#This Row],[CH6]])</f>
        <v>27.143333333333334</v>
      </c>
      <c r="R28" s="1">
        <f>(M28/(O28-N28))*LN(((TBL_HST[[#This Row],[CH1]]-Q28)/(TBL_HST[[#This Row],[CH2]]-Q28)))</f>
        <v>6.9438789477029098E-2</v>
      </c>
      <c r="S28" s="1">
        <f>(M28/(P28-O28))*LN(((TBL_HST[[#This Row],[CH2]]-Q28)/(TBL_HST[[#This Row],[CH3]]-Q28)))</f>
        <v>-1.2283690148054392E-2</v>
      </c>
      <c r="T28" s="1">
        <f>(M28/(P28-N28))*LN(((TBL_HST[[#This Row],[CH1]]-Q28)/(TBL_HST[[#This Row],[CH3]]-Q28)))</f>
        <v>2.9986557933885351E-2</v>
      </c>
      <c r="U28" s="1">
        <f>(TBL_HST[[#This Row],[CH1]]-Q28)/(EXP(-R28*N28/M28)) + Q28</f>
        <v>47.175803981623275</v>
      </c>
      <c r="V28" s="1">
        <f>(TBL_HST[[#This Row],[CH2]]-Q28)/(EXP(-S28*O28/M28)) + Q28</f>
        <v>34.65670809545076</v>
      </c>
      <c r="W28" s="1">
        <f>(TBL_HST[[#This Row],[CH1]]-Q28)/(EXP(-T28*N28/M28)) + Q28</f>
        <v>42.953308811792972</v>
      </c>
      <c r="X28" s="1">
        <f t="shared" si="0"/>
        <v>47.175803981623275</v>
      </c>
      <c r="Y28" s="1">
        <f t="shared" si="1"/>
        <v>42.953308811792972</v>
      </c>
      <c r="Z28" s="1">
        <f t="shared" si="2"/>
        <v>42.953308811792972</v>
      </c>
      <c r="AB28" s="1">
        <f t="shared" si="3"/>
        <v>44.360807201736407</v>
      </c>
      <c r="AC28" s="1">
        <f>TBL_HST[[#This Row],[CH7]]</f>
        <v>43.47</v>
      </c>
      <c r="AD28" s="1">
        <f t="shared" si="4"/>
        <v>0.89080720173640771</v>
      </c>
    </row>
    <row r="29" spans="1:30" ht="19.5" customHeight="1" x14ac:dyDescent="0.35">
      <c r="A29" s="27">
        <v>44775.557864861112</v>
      </c>
      <c r="B29" s="25">
        <v>40.93</v>
      </c>
      <c r="C29" s="25">
        <v>35.85</v>
      </c>
      <c r="D29" s="25">
        <v>36.21</v>
      </c>
      <c r="E29" s="25">
        <v>26.87</v>
      </c>
      <c r="F29" s="25">
        <v>27.13</v>
      </c>
      <c r="G29" s="25">
        <v>27.43</v>
      </c>
      <c r="H29" s="25">
        <v>42.61</v>
      </c>
      <c r="I29" s="25">
        <v>27.17</v>
      </c>
      <c r="J29" s="25"/>
      <c r="K29" s="25"/>
      <c r="M29" s="1">
        <v>0.05</v>
      </c>
      <c r="N29" s="1">
        <v>0.3</v>
      </c>
      <c r="O29" s="1">
        <v>0.6</v>
      </c>
      <c r="P29" s="1">
        <v>0.88</v>
      </c>
      <c r="Q29" s="1">
        <f>AVERAGE(TBL_HST[[#This Row],[CH4]],TBL_HST[[#This Row],[CH5]],TBL_HST[[#This Row],[CH6]])</f>
        <v>27.143333333333334</v>
      </c>
      <c r="R29" s="1">
        <f>(M29/(O29-N29))*LN(((TBL_HST[[#This Row],[CH1]]-Q29)/(TBL_HST[[#This Row],[CH2]]-Q29)))</f>
        <v>7.6602154298657202E-2</v>
      </c>
      <c r="S29" s="1">
        <f>(M29/(P29-O29))*LN(((TBL_HST[[#This Row],[CH2]]-Q29)/(TBL_HST[[#This Row],[CH3]]-Q29)))</f>
        <v>-7.2349408738788014E-3</v>
      </c>
      <c r="T29" s="1">
        <f>(M29/(P29-N29))*LN(((TBL_HST[[#This Row],[CH1]]-Q29)/(TBL_HST[[#This Row],[CH3]]-Q29)))</f>
        <v>3.6129073870536377E-2</v>
      </c>
      <c r="U29" s="1">
        <f>(TBL_HST[[#This Row],[CH1]]-Q29)/(EXP(-R29*N29/M29)) + Q29</f>
        <v>48.973981623277176</v>
      </c>
      <c r="V29" s="1">
        <f>(TBL_HST[[#This Row],[CH2]]-Q29)/(EXP(-S29*O29/M29)) + Q29</f>
        <v>35.12597765541836</v>
      </c>
      <c r="W29" s="1">
        <f>(TBL_HST[[#This Row],[CH1]]-Q29)/(EXP(-T29*N29/M29)) + Q29</f>
        <v>44.267254502711282</v>
      </c>
      <c r="X29" s="1">
        <f t="shared" si="0"/>
        <v>48.973981623277176</v>
      </c>
      <c r="Y29" s="1">
        <f t="shared" si="1"/>
        <v>44.267254502711282</v>
      </c>
      <c r="Z29" s="1">
        <f t="shared" si="2"/>
        <v>44.267254502711282</v>
      </c>
      <c r="AB29" s="1">
        <f t="shared" si="3"/>
        <v>45.836163542899918</v>
      </c>
      <c r="AC29" s="1">
        <f>TBL_HST[[#This Row],[CH7]]</f>
        <v>42.61</v>
      </c>
      <c r="AD29" s="1">
        <f t="shared" si="4"/>
        <v>3.2261635428999185</v>
      </c>
    </row>
    <row r="30" spans="1:30" ht="19.5" customHeight="1" x14ac:dyDescent="0.35">
      <c r="A30" s="27">
        <v>44775.557870787037</v>
      </c>
      <c r="B30" s="25">
        <v>41.01</v>
      </c>
      <c r="C30" s="25">
        <v>35.39</v>
      </c>
      <c r="D30" s="25">
        <v>36.049999999999997</v>
      </c>
      <c r="E30" s="25">
        <v>26.85</v>
      </c>
      <c r="F30" s="25">
        <v>27.09</v>
      </c>
      <c r="G30" s="25">
        <v>27.45</v>
      </c>
      <c r="H30" s="25">
        <v>41.97</v>
      </c>
      <c r="I30" s="25">
        <v>27.17</v>
      </c>
      <c r="J30" s="25"/>
      <c r="K30" s="25"/>
      <c r="M30" s="1">
        <v>0.05</v>
      </c>
      <c r="N30" s="1">
        <v>0.3</v>
      </c>
      <c r="O30" s="1">
        <v>0.6</v>
      </c>
      <c r="P30" s="1">
        <v>0.88</v>
      </c>
      <c r="Q30" s="1">
        <f>AVERAGE(TBL_HST[[#This Row],[CH4]],TBL_HST[[#This Row],[CH5]],TBL_HST[[#This Row],[CH6]])</f>
        <v>27.13</v>
      </c>
      <c r="R30" s="1">
        <f>(M30/(O30-N30))*LN(((TBL_HST[[#This Row],[CH1]]-Q30)/(TBL_HST[[#This Row],[CH2]]-Q30)))</f>
        <v>8.6504061257628592E-2</v>
      </c>
      <c r="S30" s="1">
        <f>(M30/(P30-O30))*LN(((TBL_HST[[#This Row],[CH2]]-Q30)/(TBL_HST[[#This Row],[CH3]]-Q30)))</f>
        <v>-1.3727028403398383E-2</v>
      </c>
      <c r="T30" s="1">
        <f>(M30/(P30-N30))*LN(((TBL_HST[[#This Row],[CH1]]-Q30)/(TBL_HST[[#This Row],[CH3]]-Q30)))</f>
        <v>3.8116638662650047E-2</v>
      </c>
      <c r="U30" s="1">
        <f>(TBL_HST[[#This Row],[CH1]]-Q30)/(EXP(-R30*N30/M30)) + Q30</f>
        <v>50.453777239709439</v>
      </c>
      <c r="V30" s="1">
        <f>(TBL_HST[[#This Row],[CH2]]-Q30)/(EXP(-S30*O30/M30)) + Q30</f>
        <v>34.13553286892305</v>
      </c>
      <c r="W30" s="1">
        <f>(TBL_HST[[#This Row],[CH1]]-Q30)/(EXP(-T30*N30/M30)) + Q30</f>
        <v>44.576669783002203</v>
      </c>
      <c r="X30" s="1">
        <f t="shared" si="0"/>
        <v>50.453777239709439</v>
      </c>
      <c r="Y30" s="1">
        <f t="shared" si="1"/>
        <v>44.576669783002203</v>
      </c>
      <c r="Z30" s="1">
        <f t="shared" si="2"/>
        <v>44.576669783002203</v>
      </c>
      <c r="AB30" s="1">
        <f t="shared" si="3"/>
        <v>46.535705601904617</v>
      </c>
      <c r="AC30" s="1">
        <f>TBL_HST[[#This Row],[CH7]]</f>
        <v>41.97</v>
      </c>
      <c r="AD30" s="1">
        <f t="shared" si="4"/>
        <v>4.565705601904618</v>
      </c>
    </row>
    <row r="31" spans="1:30" ht="19.5" customHeight="1" x14ac:dyDescent="0.35">
      <c r="A31" s="27">
        <v>44775.55787665509</v>
      </c>
      <c r="B31" s="25">
        <v>41.45</v>
      </c>
      <c r="C31" s="25">
        <v>35.51</v>
      </c>
      <c r="D31" s="25">
        <v>35.770000000000003</v>
      </c>
      <c r="E31" s="25">
        <v>26.85</v>
      </c>
      <c r="F31" s="25">
        <v>27.17</v>
      </c>
      <c r="G31" s="25">
        <v>27.45</v>
      </c>
      <c r="H31" s="25">
        <v>41.09</v>
      </c>
      <c r="I31" s="25">
        <v>27.17</v>
      </c>
      <c r="J31" s="25"/>
      <c r="K31" s="25"/>
      <c r="M31" s="1">
        <v>0.05</v>
      </c>
      <c r="N31" s="1">
        <v>0.3</v>
      </c>
      <c r="O31" s="1">
        <v>0.6</v>
      </c>
      <c r="P31" s="1">
        <v>0.88</v>
      </c>
      <c r="Q31" s="1">
        <f>AVERAGE(TBL_HST[[#This Row],[CH4]],TBL_HST[[#This Row],[CH5]],TBL_HST[[#This Row],[CH6]])</f>
        <v>27.156666666666666</v>
      </c>
      <c r="R31" s="1">
        <f>(M31/(O31-N31))*LN(((TBL_HST[[#This Row],[CH1]]-Q31)/(TBL_HST[[#This Row],[CH2]]-Q31)))</f>
        <v>8.9522094549104134E-2</v>
      </c>
      <c r="S31" s="1">
        <f>(M31/(P31-O31))*LN(((TBL_HST[[#This Row],[CH2]]-Q31)/(TBL_HST[[#This Row],[CH3]]-Q31)))</f>
        <v>-5.4733445440141868E-3</v>
      </c>
      <c r="T31" s="1">
        <f>(M31/(P31-N31))*LN(((TBL_HST[[#This Row],[CH1]]-Q31)/(TBL_HST[[#This Row],[CH3]]-Q31)))</f>
        <v>4.3662227400702171E-2</v>
      </c>
      <c r="U31" s="1">
        <f>(TBL_HST[[#This Row],[CH1]]-Q31)/(EXP(-R31*N31/M31)) + Q31</f>
        <v>51.613894652833217</v>
      </c>
      <c r="V31" s="1">
        <f>(TBL_HST[[#This Row],[CH2]]-Q31)/(EXP(-S31*O31/M31)) + Q31</f>
        <v>34.978981508020333</v>
      </c>
      <c r="W31" s="1">
        <f>(TBL_HST[[#This Row],[CH1]]-Q31)/(EXP(-T31*N31/M31)) + Q31</f>
        <v>45.730737975079684</v>
      </c>
      <c r="X31" s="1">
        <f t="shared" si="0"/>
        <v>51.613894652833217</v>
      </c>
      <c r="Y31" s="1">
        <f t="shared" si="1"/>
        <v>45.730737975079684</v>
      </c>
      <c r="Z31" s="1">
        <f t="shared" si="2"/>
        <v>45.730737975079684</v>
      </c>
      <c r="AB31" s="1">
        <f t="shared" si="3"/>
        <v>47.691790200997531</v>
      </c>
      <c r="AC31" s="1">
        <f>TBL_HST[[#This Row],[CH7]]</f>
        <v>41.09</v>
      </c>
      <c r="AD31" s="1">
        <f t="shared" si="4"/>
        <v>6.6017902009975273</v>
      </c>
    </row>
    <row r="32" spans="1:30" ht="19.5" customHeight="1" x14ac:dyDescent="0.35">
      <c r="A32" s="27">
        <v>44775.557882581015</v>
      </c>
      <c r="B32" s="25">
        <v>41.57</v>
      </c>
      <c r="C32" s="25">
        <v>35.630000000000003</v>
      </c>
      <c r="D32" s="25">
        <v>35.549999999999997</v>
      </c>
      <c r="E32" s="25">
        <v>26.85</v>
      </c>
      <c r="F32" s="25">
        <v>27.15</v>
      </c>
      <c r="G32" s="25">
        <v>27.43</v>
      </c>
      <c r="H32" s="25">
        <v>40.369999999999997</v>
      </c>
      <c r="I32" s="25">
        <v>27.19</v>
      </c>
      <c r="J32" s="25"/>
      <c r="K32" s="25"/>
      <c r="M32" s="1">
        <v>0.05</v>
      </c>
      <c r="N32" s="1">
        <v>0.3</v>
      </c>
      <c r="O32" s="1">
        <v>0.6</v>
      </c>
      <c r="P32" s="1">
        <v>0.88</v>
      </c>
      <c r="Q32" s="1">
        <f>AVERAGE(TBL_HST[[#This Row],[CH4]],TBL_HST[[#This Row],[CH5]],TBL_HST[[#This Row],[CH6]])</f>
        <v>27.143333333333334</v>
      </c>
      <c r="R32" s="1">
        <f>(M32/(O32-N32))*LN(((TBL_HST[[#This Row],[CH1]]-Q32)/(TBL_HST[[#This Row],[CH2]]-Q32)))</f>
        <v>8.843034023482757E-2</v>
      </c>
      <c r="S32" s="1">
        <f>(M32/(P32-O32))*LN(((TBL_HST[[#This Row],[CH2]]-Q32)/(TBL_HST[[#This Row],[CH3]]-Q32)))</f>
        <v>1.6912968915156407E-3</v>
      </c>
      <c r="T32" s="1">
        <f>(M32/(P32-N32))*LN(((TBL_HST[[#This Row],[CH1]]-Q32)/(TBL_HST[[#This Row],[CH3]]-Q32)))</f>
        <v>4.6556319310470086E-2</v>
      </c>
      <c r="U32" s="1">
        <f>(TBL_HST[[#This Row],[CH1]]-Q32)/(EXP(-R32*N32/M32)) + Q32</f>
        <v>51.667533385703052</v>
      </c>
      <c r="V32" s="1">
        <f>(TBL_HST[[#This Row],[CH2]]-Q32)/(EXP(-S32*O32/M32)) + Q32</f>
        <v>35.804001431209123</v>
      </c>
      <c r="W32" s="1">
        <f>(TBL_HST[[#This Row],[CH1]]-Q32)/(EXP(-T32*N32/M32)) + Q32</f>
        <v>46.219052179906043</v>
      </c>
      <c r="X32" s="1">
        <f t="shared" si="0"/>
        <v>51.667533385703052</v>
      </c>
      <c r="Y32" s="1">
        <f t="shared" si="1"/>
        <v>46.219052179906043</v>
      </c>
      <c r="Z32" s="1">
        <f t="shared" si="2"/>
        <v>46.219052179906043</v>
      </c>
      <c r="AB32" s="1">
        <f t="shared" si="3"/>
        <v>48.03521258183838</v>
      </c>
      <c r="AC32" s="1">
        <f>TBL_HST[[#This Row],[CH7]]</f>
        <v>40.369999999999997</v>
      </c>
      <c r="AD32" s="1">
        <f t="shared" si="4"/>
        <v>7.6652125818383823</v>
      </c>
    </row>
    <row r="33" spans="1:30" ht="19.5" customHeight="1" x14ac:dyDescent="0.35">
      <c r="A33" s="27">
        <v>44775.557888460651</v>
      </c>
      <c r="B33" s="25">
        <v>42.03</v>
      </c>
      <c r="C33" s="25">
        <v>35.81</v>
      </c>
      <c r="D33" s="25">
        <v>35.47</v>
      </c>
      <c r="E33" s="25">
        <v>26.87</v>
      </c>
      <c r="F33" s="25">
        <v>27.13</v>
      </c>
      <c r="G33" s="25">
        <v>27.45</v>
      </c>
      <c r="H33" s="25">
        <v>40.07</v>
      </c>
      <c r="I33" s="25">
        <v>27.15</v>
      </c>
      <c r="J33" s="25"/>
      <c r="K33" s="25"/>
      <c r="M33" s="1">
        <v>0.05</v>
      </c>
      <c r="N33" s="1">
        <v>0.3</v>
      </c>
      <c r="O33" s="1">
        <v>0.6</v>
      </c>
      <c r="P33" s="1">
        <v>0.88</v>
      </c>
      <c r="Q33" s="1">
        <f>AVERAGE(TBL_HST[[#This Row],[CH4]],TBL_HST[[#This Row],[CH5]],TBL_HST[[#This Row],[CH6]])</f>
        <v>27.150000000000002</v>
      </c>
      <c r="R33" s="1">
        <f>(M33/(O33-N33))*LN(((TBL_HST[[#This Row],[CH1]]-Q33)/(TBL_HST[[#This Row],[CH2]]-Q33)))</f>
        <v>9.0217217805100322E-2</v>
      </c>
      <c r="S33" s="1">
        <f>(M33/(P33-O33))*LN(((TBL_HST[[#This Row],[CH2]]-Q33)/(TBL_HST[[#This Row],[CH3]]-Q33)))</f>
        <v>7.1522263823619566E-3</v>
      </c>
      <c r="T33" s="1">
        <f>(M33/(P33-N33))*LN(((TBL_HST[[#This Row],[CH1]]-Q33)/(TBL_HST[[#This Row],[CH3]]-Q33)))</f>
        <v>5.0116877118261106E-2</v>
      </c>
      <c r="U33" s="1">
        <f>(TBL_HST[[#This Row],[CH1]]-Q33)/(EXP(-R33*N33/M33)) + Q33</f>
        <v>52.717482678983828</v>
      </c>
      <c r="V33" s="1">
        <f>(TBL_HST[[#This Row],[CH2]]-Q33)/(EXP(-S33*O33/M33)) + Q33</f>
        <v>36.586087544002552</v>
      </c>
      <c r="W33" s="1">
        <f>(TBL_HST[[#This Row],[CH1]]-Q33)/(EXP(-T33*N33/M33)) + Q33</f>
        <v>47.249989488697345</v>
      </c>
      <c r="X33" s="1">
        <f t="shared" si="0"/>
        <v>52.717482678983828</v>
      </c>
      <c r="Y33" s="1">
        <f t="shared" si="1"/>
        <v>47.249989488697345</v>
      </c>
      <c r="Z33" s="1">
        <f t="shared" si="2"/>
        <v>47.249989488697345</v>
      </c>
      <c r="AB33" s="1">
        <f t="shared" si="3"/>
        <v>49.072487218792837</v>
      </c>
      <c r="AC33" s="1">
        <f>TBL_HST[[#This Row],[CH7]]</f>
        <v>40.07</v>
      </c>
      <c r="AD33" s="1">
        <f t="shared" si="4"/>
        <v>9.0024872187928366</v>
      </c>
    </row>
    <row r="34" spans="1:30" ht="19.5" customHeight="1" x14ac:dyDescent="0.35">
      <c r="A34" s="27">
        <v>44775.557894386577</v>
      </c>
      <c r="B34" s="25">
        <v>42.05</v>
      </c>
      <c r="C34" s="25">
        <v>36.049999999999997</v>
      </c>
      <c r="D34" s="25">
        <v>35.21</v>
      </c>
      <c r="E34" s="25">
        <v>26.85</v>
      </c>
      <c r="F34" s="25">
        <v>27.17</v>
      </c>
      <c r="G34" s="25">
        <v>27.43</v>
      </c>
      <c r="H34" s="25">
        <v>39.15</v>
      </c>
      <c r="I34" s="25">
        <v>27.15</v>
      </c>
      <c r="J34" s="25"/>
      <c r="K34" s="25"/>
      <c r="M34" s="1">
        <v>0.05</v>
      </c>
      <c r="N34" s="1">
        <v>0.3</v>
      </c>
      <c r="O34" s="1">
        <v>0.6</v>
      </c>
      <c r="P34" s="1">
        <v>0.88</v>
      </c>
      <c r="Q34" s="1">
        <f>AVERAGE(TBL_HST[[#This Row],[CH4]],TBL_HST[[#This Row],[CH5]],TBL_HST[[#This Row],[CH6]])</f>
        <v>27.150000000000002</v>
      </c>
      <c r="R34" s="1">
        <f>(M34/(O34-N34))*LN(((TBL_HST[[#This Row],[CH1]]-Q34)/(TBL_HST[[#This Row],[CH2]]-Q34)))</f>
        <v>8.5884989368886583E-2</v>
      </c>
      <c r="S34" s="1">
        <f>(M34/(P34-O34))*LN(((TBL_HST[[#This Row],[CH2]]-Q34)/(TBL_HST[[#This Row],[CH3]]-Q34)))</f>
        <v>1.7703164324920879E-2</v>
      </c>
      <c r="T34" s="1">
        <f>(M34/(P34-N34))*LN(((TBL_HST[[#This Row],[CH1]]-Q34)/(TBL_HST[[#This Row],[CH3]]-Q34)))</f>
        <v>5.2969625554558301E-2</v>
      </c>
      <c r="U34" s="1">
        <f>(TBL_HST[[#This Row],[CH1]]-Q34)/(EXP(-R34*N34/M34)) + Q34</f>
        <v>52.094943820224714</v>
      </c>
      <c r="V34" s="1">
        <f>(TBL_HST[[#This Row],[CH2]]-Q34)/(EXP(-S34*O34/M34)) + Q34</f>
        <v>38.15653567505089</v>
      </c>
      <c r="W34" s="1">
        <f>(TBL_HST[[#This Row],[CH1]]-Q34)/(EXP(-T34*N34/M34)) + Q34</f>
        <v>47.624474547391415</v>
      </c>
      <c r="X34" s="1">
        <f t="shared" si="0"/>
        <v>52.094943820224714</v>
      </c>
      <c r="Y34" s="1">
        <f t="shared" si="1"/>
        <v>47.624474547391415</v>
      </c>
      <c r="Z34" s="1">
        <f t="shared" si="2"/>
        <v>47.624474547391415</v>
      </c>
      <c r="AB34" s="1">
        <f t="shared" si="3"/>
        <v>49.114630971669179</v>
      </c>
      <c r="AC34" s="1">
        <f>TBL_HST[[#This Row],[CH7]]</f>
        <v>39.15</v>
      </c>
      <c r="AD34" s="1">
        <f t="shared" si="4"/>
        <v>9.9646309716691803</v>
      </c>
    </row>
    <row r="35" spans="1:30" ht="19.5" customHeight="1" x14ac:dyDescent="0.35">
      <c r="A35" s="27">
        <v>44775.557900266205</v>
      </c>
      <c r="B35" s="25">
        <v>42.15</v>
      </c>
      <c r="C35" s="25">
        <v>36.15</v>
      </c>
      <c r="D35" s="25">
        <v>35.21</v>
      </c>
      <c r="E35" s="25">
        <v>26.85</v>
      </c>
      <c r="F35" s="25">
        <v>27.15</v>
      </c>
      <c r="G35" s="25">
        <v>27.47</v>
      </c>
      <c r="H35" s="25">
        <v>39.229999999999997</v>
      </c>
      <c r="I35" s="25">
        <v>27.23</v>
      </c>
      <c r="J35" s="25"/>
      <c r="K35" s="25"/>
      <c r="M35" s="1">
        <v>0.05</v>
      </c>
      <c r="N35" s="1">
        <v>0.3</v>
      </c>
      <c r="O35" s="1">
        <v>0.6</v>
      </c>
      <c r="P35" s="1">
        <v>0.88</v>
      </c>
      <c r="Q35" s="1">
        <f>AVERAGE(TBL_HST[[#This Row],[CH4]],TBL_HST[[#This Row],[CH5]],TBL_HST[[#This Row],[CH6]])</f>
        <v>27.156666666666666</v>
      </c>
      <c r="R35" s="1">
        <f>(M35/(O35-N35))*LN(((TBL_HST[[#This Row],[CH1]]-Q35)/(TBL_HST[[#This Row],[CH2]]-Q35)))</f>
        <v>8.5187015958593321E-2</v>
      </c>
      <c r="S35" s="1">
        <f>(M35/(P35-O35))*LN(((TBL_HST[[#This Row],[CH2]]-Q35)/(TBL_HST[[#This Row],[CH3]]-Q35)))</f>
        <v>1.9713835305892043E-2</v>
      </c>
      <c r="T35" s="1">
        <f>(M35/(P35-N35))*LN(((TBL_HST[[#This Row],[CH1]]-Q35)/(TBL_HST[[#This Row],[CH3]]-Q35)))</f>
        <v>5.3579273574530607E-2</v>
      </c>
      <c r="U35" s="1">
        <f>(TBL_HST[[#This Row],[CH1]]-Q35)/(EXP(-R35*N35/M35)) + Q35</f>
        <v>52.152965159377317</v>
      </c>
      <c r="V35" s="1">
        <f>(TBL_HST[[#This Row],[CH2]]-Q35)/(EXP(-S35*O35/M35)) + Q35</f>
        <v>38.550241504344505</v>
      </c>
      <c r="W35" s="1">
        <f>(TBL_HST[[#This Row],[CH1]]-Q35)/(EXP(-T35*N35/M35)) + Q35</f>
        <v>47.834893425871655</v>
      </c>
      <c r="X35" s="1">
        <f t="shared" si="0"/>
        <v>52.152965159377317</v>
      </c>
      <c r="Y35" s="1">
        <f t="shared" si="1"/>
        <v>47.834893425871655</v>
      </c>
      <c r="Z35" s="1">
        <f t="shared" si="2"/>
        <v>47.834893425871655</v>
      </c>
      <c r="AB35" s="1">
        <f t="shared" si="3"/>
        <v>49.27425067037354</v>
      </c>
      <c r="AC35" s="1">
        <f>TBL_HST[[#This Row],[CH7]]</f>
        <v>39.229999999999997</v>
      </c>
      <c r="AD35" s="1">
        <f t="shared" si="4"/>
        <v>10.044250670373543</v>
      </c>
    </row>
    <row r="36" spans="1:30" ht="19.5" customHeight="1" x14ac:dyDescent="0.35">
      <c r="A36" s="27">
        <v>44775.557906192131</v>
      </c>
      <c r="B36" s="25">
        <v>41.93</v>
      </c>
      <c r="C36" s="25">
        <v>36.47</v>
      </c>
      <c r="D36" s="25">
        <v>35.21</v>
      </c>
      <c r="E36" s="25">
        <v>26.89</v>
      </c>
      <c r="F36" s="25">
        <v>27.17</v>
      </c>
      <c r="G36" s="25">
        <v>27.47</v>
      </c>
      <c r="H36" s="25">
        <v>38.85</v>
      </c>
      <c r="I36" s="25">
        <v>27.21</v>
      </c>
      <c r="J36" s="25"/>
      <c r="K36" s="25"/>
      <c r="M36" s="1">
        <v>0.05</v>
      </c>
      <c r="N36" s="1">
        <v>0.3</v>
      </c>
      <c r="O36" s="1">
        <v>0.6</v>
      </c>
      <c r="P36" s="1">
        <v>0.88</v>
      </c>
      <c r="Q36" s="1">
        <f>AVERAGE(TBL_HST[[#This Row],[CH4]],TBL_HST[[#This Row],[CH5]],TBL_HST[[#This Row],[CH6]])</f>
        <v>27.176666666666666</v>
      </c>
      <c r="R36" s="1">
        <f>(M36/(O36-N36))*LN(((TBL_HST[[#This Row],[CH1]]-Q36)/(TBL_HST[[#This Row],[CH2]]-Q36)))</f>
        <v>7.7028624788430103E-2</v>
      </c>
      <c r="S36" s="1">
        <f>(M36/(P36-O36))*LN(((TBL_HST[[#This Row],[CH2]]-Q36)/(TBL_HST[[#This Row],[CH3]]-Q36)))</f>
        <v>2.6017454534948845E-2</v>
      </c>
      <c r="T36" s="1">
        <f>(M36/(P36-N36))*LN(((TBL_HST[[#This Row],[CH1]]-Q36)/(TBL_HST[[#This Row],[CH3]]-Q36)))</f>
        <v>5.2402542597094315E-2</v>
      </c>
      <c r="U36" s="1">
        <f>(TBL_HST[[#This Row],[CH1]]-Q36)/(EXP(-R36*N36/M36)) + Q36</f>
        <v>50.597847919655671</v>
      </c>
      <c r="V36" s="1">
        <f>(TBL_HST[[#This Row],[CH2]]-Q36)/(EXP(-S36*O36/M36)) + Q36</f>
        <v>39.875457153139699</v>
      </c>
      <c r="W36" s="1">
        <f>(TBL_HST[[#This Row],[CH1]]-Q36)/(EXP(-T36*N36/M36)) + Q36</f>
        <v>47.380741359609843</v>
      </c>
      <c r="X36" s="1">
        <f t="shared" si="0"/>
        <v>50.597847919655671</v>
      </c>
      <c r="Y36" s="1">
        <f t="shared" si="1"/>
        <v>47.380741359609843</v>
      </c>
      <c r="Z36" s="1">
        <f t="shared" si="2"/>
        <v>47.380741359609843</v>
      </c>
      <c r="AB36" s="1">
        <f t="shared" si="3"/>
        <v>48.45311021295845</v>
      </c>
      <c r="AC36" s="1">
        <f>TBL_HST[[#This Row],[CH7]]</f>
        <v>38.85</v>
      </c>
      <c r="AD36" s="1">
        <f t="shared" si="4"/>
        <v>9.6031102129584482</v>
      </c>
    </row>
    <row r="37" spans="1:30" ht="19.5" customHeight="1" x14ac:dyDescent="0.35">
      <c r="A37" s="27">
        <v>44775.557912083335</v>
      </c>
      <c r="B37" s="25">
        <v>41.67</v>
      </c>
      <c r="C37" s="25">
        <v>36.630000000000003</v>
      </c>
      <c r="D37" s="25">
        <v>34.85</v>
      </c>
      <c r="E37" s="25">
        <v>26.89</v>
      </c>
      <c r="F37" s="25">
        <v>27.15</v>
      </c>
      <c r="G37" s="25">
        <v>27.45</v>
      </c>
      <c r="H37" s="25">
        <v>38.409999999999997</v>
      </c>
      <c r="I37" s="25">
        <v>27.19</v>
      </c>
      <c r="J37" s="25"/>
      <c r="K37" s="25"/>
      <c r="M37" s="1">
        <v>0.05</v>
      </c>
      <c r="N37" s="1">
        <v>0.3</v>
      </c>
      <c r="O37" s="1">
        <v>0.6</v>
      </c>
      <c r="P37" s="1">
        <v>0.88</v>
      </c>
      <c r="Q37" s="1">
        <f>AVERAGE(TBL_HST[[#This Row],[CH4]],TBL_HST[[#This Row],[CH5]],TBL_HST[[#This Row],[CH6]])</f>
        <v>27.16333333333333</v>
      </c>
      <c r="R37" s="1">
        <f>(M37/(O37-N37))*LN(((TBL_HST[[#This Row],[CH1]]-Q37)/(TBL_HST[[#This Row],[CH2]]-Q37)))</f>
        <v>7.1138576230087763E-2</v>
      </c>
      <c r="S37" s="1">
        <f>(M37/(P37-O37))*LN(((TBL_HST[[#This Row],[CH2]]-Q37)/(TBL_HST[[#This Row],[CH3]]-Q37)))</f>
        <v>3.7194576843972753E-2</v>
      </c>
      <c r="T37" s="1">
        <f>(M37/(P37-N37))*LN(((TBL_HST[[#This Row],[CH1]]-Q37)/(TBL_HST[[#This Row],[CH3]]-Q37)))</f>
        <v>5.4751817905756374E-2</v>
      </c>
      <c r="U37" s="1">
        <f>(TBL_HST[[#This Row],[CH1]]-Q37)/(EXP(-R37*N37/M37)) + Q37</f>
        <v>49.393267605633802</v>
      </c>
      <c r="V37" s="1">
        <f>(TBL_HST[[#This Row],[CH2]]-Q37)/(EXP(-S37*O37/M37)) + Q37</f>
        <v>41.955707347005486</v>
      </c>
      <c r="W37" s="1">
        <f>(TBL_HST[[#This Row],[CH1]]-Q37)/(EXP(-T37*N37/M37)) + Q37</f>
        <v>47.311619304604761</v>
      </c>
      <c r="X37" s="1">
        <f t="shared" si="0"/>
        <v>49.393267605633802</v>
      </c>
      <c r="Y37" s="1">
        <f t="shared" si="1"/>
        <v>47.311619304604761</v>
      </c>
      <c r="Z37" s="1">
        <f t="shared" si="2"/>
        <v>47.311619304604761</v>
      </c>
      <c r="AB37" s="1">
        <f t="shared" si="3"/>
        <v>48.005502071614444</v>
      </c>
      <c r="AC37" s="1">
        <f>TBL_HST[[#This Row],[CH7]]</f>
        <v>38.409999999999997</v>
      </c>
      <c r="AD37" s="1">
        <f t="shared" si="4"/>
        <v>9.5955020716144475</v>
      </c>
    </row>
    <row r="38" spans="1:30" ht="19.5" customHeight="1" x14ac:dyDescent="0.35">
      <c r="A38" s="27">
        <v>44775.557917997685</v>
      </c>
      <c r="B38" s="25">
        <v>41.71</v>
      </c>
      <c r="C38" s="25">
        <v>36.65</v>
      </c>
      <c r="D38" s="25">
        <v>34.630000000000003</v>
      </c>
      <c r="E38" s="25">
        <v>26.87</v>
      </c>
      <c r="F38" s="25">
        <v>27.19</v>
      </c>
      <c r="G38" s="25">
        <v>27.45</v>
      </c>
      <c r="H38" s="25">
        <v>38.17</v>
      </c>
      <c r="I38" s="25">
        <v>27.21</v>
      </c>
      <c r="J38" s="25"/>
      <c r="K38" s="25"/>
      <c r="M38" s="1">
        <v>0.05</v>
      </c>
      <c r="N38" s="1">
        <v>0.3</v>
      </c>
      <c r="O38" s="1">
        <v>0.6</v>
      </c>
      <c r="P38" s="1">
        <v>0.88</v>
      </c>
      <c r="Q38" s="1">
        <f>AVERAGE(TBL_HST[[#This Row],[CH4]],TBL_HST[[#This Row],[CH5]],TBL_HST[[#This Row],[CH6]])</f>
        <v>27.17</v>
      </c>
      <c r="R38" s="1">
        <f>(M38/(O38-N38))*LN(((TBL_HST[[#This Row],[CH1]]-Q38)/(TBL_HST[[#This Row],[CH2]]-Q38)))</f>
        <v>7.1286525973073875E-2</v>
      </c>
      <c r="S38" s="1">
        <f>(M38/(P38-O38))*LN(((TBL_HST[[#This Row],[CH2]]-Q38)/(TBL_HST[[#This Row],[CH3]]-Q38)))</f>
        <v>4.2790875366296534E-2</v>
      </c>
      <c r="T38" s="1">
        <f>(M38/(P38-N38))*LN(((TBL_HST[[#This Row],[CH1]]-Q38)/(TBL_HST[[#This Row],[CH3]]-Q38)))</f>
        <v>5.7530004990491684E-2</v>
      </c>
      <c r="U38" s="1">
        <f>(TBL_HST[[#This Row],[CH1]]-Q38)/(EXP(-R38*N38/M38)) + Q38</f>
        <v>49.470801687763725</v>
      </c>
      <c r="V38" s="1">
        <f>(TBL_HST[[#This Row],[CH2]]-Q38)/(EXP(-S38*O38/M38)) + Q38</f>
        <v>43.012161266367201</v>
      </c>
      <c r="W38" s="1">
        <f>(TBL_HST[[#This Row],[CH1]]-Q38)/(EXP(-T38*N38/M38)) + Q38</f>
        <v>47.704029839446292</v>
      </c>
      <c r="X38" s="1">
        <f t="shared" si="0"/>
        <v>49.470801687763725</v>
      </c>
      <c r="Y38" s="1">
        <f t="shared" si="1"/>
        <v>47.704029839446292</v>
      </c>
      <c r="Z38" s="1">
        <f t="shared" si="2"/>
        <v>47.704029839446292</v>
      </c>
      <c r="AB38" s="1">
        <f t="shared" si="3"/>
        <v>48.292953788885434</v>
      </c>
      <c r="AC38" s="1">
        <f>TBL_HST[[#This Row],[CH7]]</f>
        <v>38.17</v>
      </c>
      <c r="AD38" s="1">
        <f t="shared" si="4"/>
        <v>10.122953788885432</v>
      </c>
    </row>
    <row r="39" spans="1:30" ht="19.5" customHeight="1" x14ac:dyDescent="0.35">
      <c r="A39" s="27">
        <v>44775.557923877313</v>
      </c>
      <c r="B39" s="25">
        <v>41.27</v>
      </c>
      <c r="C39" s="25">
        <v>36.770000000000003</v>
      </c>
      <c r="D39" s="25">
        <v>34.51</v>
      </c>
      <c r="E39" s="25">
        <v>26.89</v>
      </c>
      <c r="F39" s="25">
        <v>27.15</v>
      </c>
      <c r="G39" s="25">
        <v>27.45</v>
      </c>
      <c r="H39" s="25">
        <v>37.85</v>
      </c>
      <c r="I39" s="25">
        <v>27.19</v>
      </c>
      <c r="J39" s="25"/>
      <c r="K39" s="25"/>
      <c r="M39" s="1">
        <v>0.05</v>
      </c>
      <c r="N39" s="1">
        <v>0.3</v>
      </c>
      <c r="O39" s="1">
        <v>0.6</v>
      </c>
      <c r="P39" s="1">
        <v>0.88</v>
      </c>
      <c r="Q39" s="1">
        <f>AVERAGE(TBL_HST[[#This Row],[CH4]],TBL_HST[[#This Row],[CH5]],TBL_HST[[#This Row],[CH6]])</f>
        <v>27.16333333333333</v>
      </c>
      <c r="R39" s="1">
        <f>(M39/(O39-N39))*LN(((TBL_HST[[#This Row],[CH1]]-Q39)/(TBL_HST[[#This Row],[CH2]]-Q39)))</f>
        <v>6.4031699496444619E-2</v>
      </c>
      <c r="S39" s="1">
        <f>(M39/(P39-O39))*LN(((TBL_HST[[#This Row],[CH2]]-Q39)/(TBL_HST[[#This Row],[CH3]]-Q39)))</f>
        <v>4.7894751122618345E-2</v>
      </c>
      <c r="T39" s="1">
        <f>(M39/(P39-N39))*LN(((TBL_HST[[#This Row],[CH1]]-Q39)/(TBL_HST[[#This Row],[CH3]]-Q39)))</f>
        <v>5.6241448557356077E-2</v>
      </c>
      <c r="U39" s="1">
        <f>(TBL_HST[[#This Row],[CH1]]-Q39)/(EXP(-R39*N39/M39)) + Q39</f>
        <v>47.877911172796672</v>
      </c>
      <c r="V39" s="1">
        <f>(TBL_HST[[#This Row],[CH2]]-Q39)/(EXP(-S39*O39/M39)) + Q39</f>
        <v>44.231144733810538</v>
      </c>
      <c r="W39" s="1">
        <f>(TBL_HST[[#This Row],[CH1]]-Q39)/(EXP(-T39*N39/M39)) + Q39</f>
        <v>46.931960414677292</v>
      </c>
      <c r="X39" s="1">
        <f t="shared" si="0"/>
        <v>47.877911172796672</v>
      </c>
      <c r="Y39" s="1">
        <f t="shared" si="1"/>
        <v>46.931960414677292</v>
      </c>
      <c r="Z39" s="1">
        <f t="shared" si="2"/>
        <v>46.931960414677292</v>
      </c>
      <c r="AB39" s="1">
        <f t="shared" si="3"/>
        <v>47.247277334050416</v>
      </c>
      <c r="AC39" s="1">
        <f>TBL_HST[[#This Row],[CH7]]</f>
        <v>37.85</v>
      </c>
      <c r="AD39" s="1">
        <f t="shared" si="4"/>
        <v>9.3972773340504148</v>
      </c>
    </row>
    <row r="40" spans="1:30" ht="19.5" customHeight="1" x14ac:dyDescent="0.35">
      <c r="A40" s="27">
        <v>44775.557929803239</v>
      </c>
      <c r="B40" s="25">
        <v>40.99</v>
      </c>
      <c r="C40" s="25">
        <v>36.950000000000003</v>
      </c>
      <c r="D40" s="25">
        <v>34.369999999999997</v>
      </c>
      <c r="E40" s="25">
        <v>26.87</v>
      </c>
      <c r="F40" s="25">
        <v>27.17</v>
      </c>
      <c r="G40" s="25">
        <v>27.49</v>
      </c>
      <c r="H40" s="25">
        <v>37.99</v>
      </c>
      <c r="I40" s="25">
        <v>27.19</v>
      </c>
      <c r="J40" s="25"/>
      <c r="K40" s="25"/>
      <c r="M40" s="1">
        <v>0.05</v>
      </c>
      <c r="N40" s="1">
        <v>0.3</v>
      </c>
      <c r="O40" s="1">
        <v>0.6</v>
      </c>
      <c r="P40" s="1">
        <v>0.88</v>
      </c>
      <c r="Q40" s="1">
        <f>AVERAGE(TBL_HST[[#This Row],[CH4]],TBL_HST[[#This Row],[CH5]],TBL_HST[[#This Row],[CH6]])</f>
        <v>27.176666666666666</v>
      </c>
      <c r="R40" s="1">
        <f>(M40/(O40-N40))*LN(((TBL_HST[[#This Row],[CH1]]-Q40)/(TBL_HST[[#This Row],[CH2]]-Q40)))</f>
        <v>5.7662786822129455E-2</v>
      </c>
      <c r="S40" s="1">
        <f>(M40/(P40-O40))*LN(((TBL_HST[[#This Row],[CH2]]-Q40)/(TBL_HST[[#This Row],[CH3]]-Q40)))</f>
        <v>5.4732663783654073E-2</v>
      </c>
      <c r="T40" s="1">
        <f>(M40/(P40-N40))*LN(((TBL_HST[[#This Row],[CH1]]-Q40)/(TBL_HST[[#This Row],[CH3]]-Q40)))</f>
        <v>5.6248244665624086E-2</v>
      </c>
      <c r="U40" s="1">
        <f>(TBL_HST[[#This Row],[CH1]]-Q40)/(EXP(-R40*N40/M40)) + Q40</f>
        <v>46.700013642564798</v>
      </c>
      <c r="V40" s="1">
        <f>(TBL_HST[[#This Row],[CH2]]-Q40)/(EXP(-S40*O40/M40)) + Q40</f>
        <v>46.025472365866811</v>
      </c>
      <c r="W40" s="1">
        <f>(TBL_HST[[#This Row],[CH1]]-Q40)/(EXP(-T40*N40/M40)) + Q40</f>
        <v>46.535015240599201</v>
      </c>
      <c r="X40" s="1">
        <f t="shared" si="0"/>
        <v>46.700013642564798</v>
      </c>
      <c r="Y40" s="1">
        <f t="shared" si="1"/>
        <v>46.535015240599201</v>
      </c>
      <c r="Z40" s="1">
        <f t="shared" si="2"/>
        <v>46.535015240599201</v>
      </c>
      <c r="AB40" s="1">
        <f t="shared" si="3"/>
        <v>46.590014707921064</v>
      </c>
      <c r="AC40" s="1">
        <f>TBL_HST[[#This Row],[CH7]]</f>
        <v>37.99</v>
      </c>
      <c r="AD40" s="1">
        <f t="shared" si="4"/>
        <v>8.600014707921062</v>
      </c>
    </row>
    <row r="41" spans="1:30" ht="19.5" customHeight="1" x14ac:dyDescent="0.35">
      <c r="A41" s="27">
        <v>44775.557935682868</v>
      </c>
      <c r="B41" s="25">
        <v>40.65</v>
      </c>
      <c r="C41" s="25">
        <v>37.17</v>
      </c>
      <c r="D41" s="25">
        <v>34.229999999999997</v>
      </c>
      <c r="E41" s="25">
        <v>26.89</v>
      </c>
      <c r="F41" s="25">
        <v>27.17</v>
      </c>
      <c r="G41" s="25">
        <v>27.49</v>
      </c>
      <c r="H41" s="25">
        <v>37.99</v>
      </c>
      <c r="I41" s="25">
        <v>27.19</v>
      </c>
      <c r="J41" s="25"/>
      <c r="K41" s="25"/>
      <c r="M41" s="1">
        <v>0.05</v>
      </c>
      <c r="N41" s="1">
        <v>0.3</v>
      </c>
      <c r="O41" s="1">
        <v>0.6</v>
      </c>
      <c r="P41" s="1">
        <v>0.88</v>
      </c>
      <c r="Q41" s="1">
        <f>AVERAGE(TBL_HST[[#This Row],[CH4]],TBL_HST[[#This Row],[CH5]],TBL_HST[[#This Row],[CH6]])</f>
        <v>27.183333333333334</v>
      </c>
      <c r="R41" s="1">
        <f>(M41/(O41-N41))*LN(((TBL_HST[[#This Row],[CH1]]-Q41)/(TBL_HST[[#This Row],[CH2]]-Q41)))</f>
        <v>4.9827771053014246E-2</v>
      </c>
      <c r="S41" s="1">
        <f>(M41/(P41-O41))*LN(((TBL_HST[[#This Row],[CH2]]-Q41)/(TBL_HST[[#This Row],[CH3]]-Q41)))</f>
        <v>6.2267174679808523E-2</v>
      </c>
      <c r="T41" s="1">
        <f>(M41/(P41-N41))*LN(((TBL_HST[[#This Row],[CH1]]-Q41)/(TBL_HST[[#This Row],[CH3]]-Q41)))</f>
        <v>5.5833000390087345E-2</v>
      </c>
      <c r="U41" s="1">
        <f>(TBL_HST[[#This Row],[CH1]]-Q41)/(EXP(-R41*N41/M41)) + Q41</f>
        <v>45.342656875834443</v>
      </c>
      <c r="V41" s="1">
        <f>(TBL_HST[[#This Row],[CH2]]-Q41)/(EXP(-S41*O41/M41)) + Q41</f>
        <v>48.266121188837388</v>
      </c>
      <c r="W41" s="1">
        <f>(TBL_HST[[#This Row],[CH1]]-Q41)/(EXP(-T41*N41/M41)) + Q41</f>
        <v>46.008892913900837</v>
      </c>
      <c r="X41" s="1">
        <f t="shared" si="0"/>
        <v>45.342656875834443</v>
      </c>
      <c r="Y41" s="1">
        <f t="shared" si="1"/>
        <v>46.008892913900837</v>
      </c>
      <c r="Z41" s="1">
        <f t="shared" si="2"/>
        <v>46.008892913900837</v>
      </c>
      <c r="AB41" s="1">
        <f t="shared" si="3"/>
        <v>45.786814234545375</v>
      </c>
      <c r="AC41" s="1">
        <f>TBL_HST[[#This Row],[CH7]]</f>
        <v>37.99</v>
      </c>
      <c r="AD41" s="1">
        <f t="shared" si="4"/>
        <v>7.7968142345453728</v>
      </c>
    </row>
    <row r="42" spans="1:30" ht="19.5" customHeight="1" x14ac:dyDescent="0.35">
      <c r="A42" s="27">
        <v>44775.557941608793</v>
      </c>
      <c r="B42" s="25">
        <v>39.93</v>
      </c>
      <c r="C42" s="25">
        <v>37.29</v>
      </c>
      <c r="D42" s="25">
        <v>34.25</v>
      </c>
      <c r="E42" s="25">
        <v>26.89</v>
      </c>
      <c r="F42" s="25">
        <v>27.21</v>
      </c>
      <c r="G42" s="25">
        <v>27.51</v>
      </c>
      <c r="H42" s="25">
        <v>37.83</v>
      </c>
      <c r="I42" s="25">
        <v>27.17</v>
      </c>
      <c r="J42" s="25"/>
      <c r="K42" s="25"/>
      <c r="M42" s="1">
        <v>0.05</v>
      </c>
      <c r="N42" s="1">
        <v>0.3</v>
      </c>
      <c r="O42" s="1">
        <v>0.6</v>
      </c>
      <c r="P42" s="1">
        <v>0.88</v>
      </c>
      <c r="Q42" s="1">
        <f>AVERAGE(TBL_HST[[#This Row],[CH4]],TBL_HST[[#This Row],[CH5]],TBL_HST[[#This Row],[CH6]])</f>
        <v>27.203333333333333</v>
      </c>
      <c r="R42" s="1">
        <f>(M42/(O42-N42))*LN(((TBL_HST[[#This Row],[CH1]]-Q42)/(TBL_HST[[#This Row],[CH2]]-Q42)))</f>
        <v>3.874751832289864E-2</v>
      </c>
      <c r="S42" s="1">
        <f>(M42/(P42-O42))*LN(((TBL_HST[[#This Row],[CH2]]-Q42)/(TBL_HST[[#This Row],[CH3]]-Q42)))</f>
        <v>6.4046379985378252E-2</v>
      </c>
      <c r="T42" s="1">
        <f>(M42/(P42-N42))*LN(((TBL_HST[[#This Row],[CH1]]-Q42)/(TBL_HST[[#This Row],[CH3]]-Q42)))</f>
        <v>5.0960761884095686E-2</v>
      </c>
      <c r="U42" s="1">
        <f>(TBL_HST[[#This Row],[CH1]]-Q42)/(EXP(-R42*N42/M42)) + Q42</f>
        <v>43.260971579643098</v>
      </c>
      <c r="V42" s="1">
        <f>(TBL_HST[[#This Row],[CH2]]-Q42)/(EXP(-S42*O42/M42)) + Q42</f>
        <v>48.956753180271171</v>
      </c>
      <c r="W42" s="1">
        <f>(TBL_HST[[#This Row],[CH1]]-Q42)/(EXP(-T42*N42/M42)) + Q42</f>
        <v>44.481853149737248</v>
      </c>
      <c r="X42" s="1">
        <f t="shared" si="0"/>
        <v>43.260971579643098</v>
      </c>
      <c r="Y42" s="1">
        <f t="shared" si="1"/>
        <v>44.481853149737248</v>
      </c>
      <c r="Z42" s="1">
        <f t="shared" si="2"/>
        <v>44.481853149737248</v>
      </c>
      <c r="AB42" s="1">
        <f t="shared" si="3"/>
        <v>44.074892626372531</v>
      </c>
      <c r="AC42" s="1">
        <f>TBL_HST[[#This Row],[CH7]]</f>
        <v>37.83</v>
      </c>
      <c r="AD42" s="1">
        <f t="shared" si="4"/>
        <v>6.2448926263725326</v>
      </c>
    </row>
    <row r="43" spans="1:30" ht="19.5" customHeight="1" x14ac:dyDescent="0.35">
      <c r="A43" s="27">
        <v>44775.557947488429</v>
      </c>
      <c r="B43" s="25">
        <v>39.590000000000003</v>
      </c>
      <c r="C43" s="25">
        <v>37.79</v>
      </c>
      <c r="D43" s="25">
        <v>34.090000000000003</v>
      </c>
      <c r="E43" s="25">
        <v>26.87</v>
      </c>
      <c r="F43" s="25">
        <v>27.15</v>
      </c>
      <c r="G43" s="25">
        <v>27.47</v>
      </c>
      <c r="H43" s="25">
        <v>37.909999999999997</v>
      </c>
      <c r="I43" s="25">
        <v>27.19</v>
      </c>
      <c r="J43" s="25"/>
      <c r="K43" s="25"/>
      <c r="M43" s="1">
        <v>0.05</v>
      </c>
      <c r="N43" s="1">
        <v>0.3</v>
      </c>
      <c r="O43" s="1">
        <v>0.6</v>
      </c>
      <c r="P43" s="1">
        <v>0.88</v>
      </c>
      <c r="Q43" s="1">
        <f>AVERAGE(TBL_HST[[#This Row],[CH4]],TBL_HST[[#This Row],[CH5]],TBL_HST[[#This Row],[CH6]])</f>
        <v>27.16333333333333</v>
      </c>
      <c r="R43" s="1">
        <f>(M43/(O43-N43))*LN(((TBL_HST[[#This Row],[CH1]]-Q43)/(TBL_HST[[#This Row],[CH2]]-Q43)))</f>
        <v>2.6079689315896069E-2</v>
      </c>
      <c r="S43" s="1">
        <f>(M43/(P43-O43))*LN(((TBL_HST[[#This Row],[CH2]]-Q43)/(TBL_HST[[#This Row],[CH3]]-Q43)))</f>
        <v>7.6426405044809326E-2</v>
      </c>
      <c r="T43" s="1">
        <f>(M43/(P43-N43))*LN(((TBL_HST[[#This Row],[CH1]]-Q43)/(TBL_HST[[#This Row],[CH3]]-Q43)))</f>
        <v>5.0385000357440396E-2</v>
      </c>
      <c r="U43" s="1">
        <f>(TBL_HST[[#This Row],[CH1]]-Q43)/(EXP(-R43*N43/M43)) + Q43</f>
        <v>41.694893350062742</v>
      </c>
      <c r="V43" s="1">
        <f>(TBL_HST[[#This Row],[CH2]]-Q43)/(EXP(-S43*O43/M43)) + Q43</f>
        <v>53.751956553048643</v>
      </c>
      <c r="W43" s="1">
        <f>(TBL_HST[[#This Row],[CH1]]-Q43)/(EXP(-T43*N43/M43)) + Q43</f>
        <v>43.976372114195641</v>
      </c>
      <c r="X43" s="1">
        <f t="shared" si="0"/>
        <v>41.694893350062742</v>
      </c>
      <c r="Y43" s="1">
        <f t="shared" si="1"/>
        <v>43.976372114195641</v>
      </c>
      <c r="Z43" s="1">
        <f t="shared" si="2"/>
        <v>43.976372114195641</v>
      </c>
      <c r="AB43" s="1">
        <f t="shared" si="3"/>
        <v>43.215879192818001</v>
      </c>
      <c r="AC43" s="1">
        <f>TBL_HST[[#This Row],[CH7]]</f>
        <v>37.909999999999997</v>
      </c>
      <c r="AD43" s="1">
        <f t="shared" si="4"/>
        <v>5.3058791928180042</v>
      </c>
    </row>
    <row r="44" spans="1:30" ht="19.5" customHeight="1" x14ac:dyDescent="0.35">
      <c r="A44" s="27">
        <v>44775.557953414354</v>
      </c>
      <c r="B44" s="25">
        <v>38.89</v>
      </c>
      <c r="C44" s="25">
        <v>37.79</v>
      </c>
      <c r="D44" s="25">
        <v>34.17</v>
      </c>
      <c r="E44" s="25">
        <v>26.89</v>
      </c>
      <c r="F44" s="25">
        <v>27.17</v>
      </c>
      <c r="G44" s="25">
        <v>27.47</v>
      </c>
      <c r="H44" s="25">
        <v>37.549999999999997</v>
      </c>
      <c r="I44" s="25">
        <v>27.21</v>
      </c>
      <c r="J44" s="25"/>
      <c r="K44" s="25"/>
      <c r="M44" s="1">
        <v>0.05</v>
      </c>
      <c r="N44" s="1">
        <v>0.3</v>
      </c>
      <c r="O44" s="1">
        <v>0.6</v>
      </c>
      <c r="P44" s="1">
        <v>0.88</v>
      </c>
      <c r="Q44" s="1">
        <f>AVERAGE(TBL_HST[[#This Row],[CH4]],TBL_HST[[#This Row],[CH5]],TBL_HST[[#This Row],[CH6]])</f>
        <v>27.176666666666666</v>
      </c>
      <c r="R44" s="1">
        <f>(M44/(O44-N44))*LN(((TBL_HST[[#This Row],[CH1]]-Q44)/(TBL_HST[[#This Row],[CH2]]-Q44)))</f>
        <v>1.6436120297128171E-2</v>
      </c>
      <c r="S44" s="1">
        <f>(M44/(P44-O44))*LN(((TBL_HST[[#This Row],[CH2]]-Q44)/(TBL_HST[[#This Row],[CH3]]-Q44)))</f>
        <v>7.4491742501434061E-2</v>
      </c>
      <c r="T44" s="1">
        <f>(M44/(P44-N44))*LN(((TBL_HST[[#This Row],[CH1]]-Q44)/(TBL_HST[[#This Row],[CH3]]-Q44)))</f>
        <v>4.4462972395758603E-2</v>
      </c>
      <c r="U44" s="1">
        <f>(TBL_HST[[#This Row],[CH1]]-Q44)/(EXP(-R44*N44/M44)) + Q44</f>
        <v>40.104007537688446</v>
      </c>
      <c r="V44" s="1">
        <f>(TBL_HST[[#This Row],[CH2]]-Q44)/(EXP(-S44*O44/M44)) + Q44</f>
        <v>53.122524669175675</v>
      </c>
      <c r="W44" s="1">
        <f>(TBL_HST[[#This Row],[CH1]]-Q44)/(EXP(-T44*N44/M44)) + Q44</f>
        <v>42.47135542977572</v>
      </c>
      <c r="X44" s="1">
        <f t="shared" si="0"/>
        <v>40.104007537688446</v>
      </c>
      <c r="Y44" s="1">
        <f t="shared" si="1"/>
        <v>42.47135542977572</v>
      </c>
      <c r="Z44" s="1">
        <f t="shared" si="2"/>
        <v>42.47135542977572</v>
      </c>
      <c r="AB44" s="1">
        <f t="shared" si="3"/>
        <v>41.682239465746626</v>
      </c>
      <c r="AC44" s="1">
        <f>TBL_HST[[#This Row],[CH7]]</f>
        <v>37.549999999999997</v>
      </c>
      <c r="AD44" s="1">
        <f t="shared" si="4"/>
        <v>4.132239465746629</v>
      </c>
    </row>
    <row r="45" spans="1:30" ht="19.5" customHeight="1" x14ac:dyDescent="0.35">
      <c r="A45" s="27">
        <v>44775.557959293983</v>
      </c>
      <c r="B45" s="25">
        <v>38.43</v>
      </c>
      <c r="C45" s="25">
        <v>38.29</v>
      </c>
      <c r="D45" s="25">
        <v>34.229999999999997</v>
      </c>
      <c r="E45" s="25">
        <v>26.91</v>
      </c>
      <c r="F45" s="25">
        <v>27.21</v>
      </c>
      <c r="G45" s="25">
        <v>27.49</v>
      </c>
      <c r="H45" s="25">
        <v>37.79</v>
      </c>
      <c r="I45" s="25">
        <v>27.19</v>
      </c>
      <c r="J45" s="25"/>
      <c r="K45" s="25"/>
      <c r="M45" s="1">
        <v>0.05</v>
      </c>
      <c r="N45" s="1">
        <v>0.3</v>
      </c>
      <c r="O45" s="1">
        <v>0.6</v>
      </c>
      <c r="P45" s="1">
        <v>0.88</v>
      </c>
      <c r="Q45" s="1">
        <f>AVERAGE(TBL_HST[[#This Row],[CH4]],TBL_HST[[#This Row],[CH5]],TBL_HST[[#This Row],[CH6]])</f>
        <v>27.203333333333333</v>
      </c>
      <c r="R45" s="1">
        <f>(M45/(O45-N45))*LN(((TBL_HST[[#This Row],[CH1]]-Q45)/(TBL_HST[[#This Row],[CH2]]-Q45)))</f>
        <v>2.0914526015574156E-3</v>
      </c>
      <c r="S45" s="1">
        <f>(M45/(P45-O45))*LN(((TBL_HST[[#This Row],[CH2]]-Q45)/(TBL_HST[[#This Row],[CH3]]-Q45)))</f>
        <v>8.1434062516360775E-2</v>
      </c>
      <c r="T45" s="1">
        <f>(M45/(P45-N45))*LN(((TBL_HST[[#This Row],[CH1]]-Q45)/(TBL_HST[[#This Row],[CH3]]-Q45)))</f>
        <v>4.0394781525945236E-2</v>
      </c>
      <c r="U45" s="1">
        <f>(TBL_HST[[#This Row],[CH1]]-Q45)/(EXP(-R45*N45/M45)) + Q45</f>
        <v>38.571767889356586</v>
      </c>
      <c r="V45" s="1">
        <f>(TBL_HST[[#This Row],[CH2]]-Q45)/(EXP(-S45*O45/M45)) + Q45</f>
        <v>56.660933155768689</v>
      </c>
      <c r="W45" s="1">
        <f>(TBL_HST[[#This Row],[CH1]]-Q45)/(EXP(-T45*N45/M45)) + Q45</f>
        <v>41.509069535636172</v>
      </c>
      <c r="X45" s="1">
        <f t="shared" si="0"/>
        <v>38.571767889356586</v>
      </c>
      <c r="Y45" s="1">
        <f t="shared" si="1"/>
        <v>41.509069535636172</v>
      </c>
      <c r="Z45" s="1">
        <f t="shared" si="2"/>
        <v>41.509069535636172</v>
      </c>
      <c r="AB45" s="1">
        <f t="shared" si="3"/>
        <v>40.529968986876305</v>
      </c>
      <c r="AC45" s="1">
        <f>TBL_HST[[#This Row],[CH7]]</f>
        <v>37.79</v>
      </c>
      <c r="AD45" s="1">
        <f t="shared" si="4"/>
        <v>2.7399689868763062</v>
      </c>
    </row>
    <row r="46" spans="1:30" ht="19.5" customHeight="1" x14ac:dyDescent="0.35">
      <c r="A46" s="27">
        <v>44775.557965219909</v>
      </c>
      <c r="B46" s="25">
        <v>37.85</v>
      </c>
      <c r="C46" s="25">
        <v>38.450000000000003</v>
      </c>
      <c r="D46" s="25">
        <v>34.369999999999997</v>
      </c>
      <c r="E46" s="25">
        <v>26.91</v>
      </c>
      <c r="F46" s="25">
        <v>27.17</v>
      </c>
      <c r="G46" s="25">
        <v>27.51</v>
      </c>
      <c r="H46" s="25">
        <v>37.869999999999997</v>
      </c>
      <c r="I46" s="25">
        <v>27.17</v>
      </c>
      <c r="J46" s="25"/>
      <c r="K46" s="25"/>
      <c r="M46" s="1">
        <v>0.05</v>
      </c>
      <c r="N46" s="1">
        <v>0.3</v>
      </c>
      <c r="O46" s="1">
        <v>0.6</v>
      </c>
      <c r="P46" s="1">
        <v>0.88</v>
      </c>
      <c r="Q46" s="1">
        <f>AVERAGE(TBL_HST[[#This Row],[CH4]],TBL_HST[[#This Row],[CH5]],TBL_HST[[#This Row],[CH6]])</f>
        <v>27.196666666666669</v>
      </c>
      <c r="R46" s="1">
        <f>(M46/(O46-N46))*LN(((TBL_HST[[#This Row],[CH1]]-Q46)/(TBL_HST[[#This Row],[CH2]]-Q46)))</f>
        <v>-9.1319248049470999E-3</v>
      </c>
      <c r="S46" s="1">
        <f>(M46/(P46-O46))*LN(((TBL_HST[[#This Row],[CH2]]-Q46)/(TBL_HST[[#This Row],[CH3]]-Q46)))</f>
        <v>8.0409631148959534E-2</v>
      </c>
      <c r="T46" s="1">
        <f>(M46/(P46-N46))*LN(((TBL_HST[[#This Row],[CH1]]-Q46)/(TBL_HST[[#This Row],[CH3]]-Q46)))</f>
        <v>3.4095033241766444E-2</v>
      </c>
      <c r="U46" s="1">
        <f>(TBL_HST[[#This Row],[CH1]]-Q46)/(EXP(-R46*N46/M46)) + Q46</f>
        <v>37.281990521327018</v>
      </c>
      <c r="V46" s="1">
        <f>(TBL_HST[[#This Row],[CH2]]-Q46)/(EXP(-S46*O46/M46)) + Q46</f>
        <v>56.73178345088553</v>
      </c>
      <c r="W46" s="1">
        <f>(TBL_HST[[#This Row],[CH1]]-Q46)/(EXP(-T46*N46/M46)) + Q46</f>
        <v>40.268280964211485</v>
      </c>
      <c r="X46" s="1">
        <f t="shared" si="0"/>
        <v>37.281990521327018</v>
      </c>
      <c r="Y46" s="1">
        <f t="shared" si="1"/>
        <v>40.268280964211485</v>
      </c>
      <c r="Z46" s="1">
        <f t="shared" si="2"/>
        <v>40.268280964211485</v>
      </c>
      <c r="AB46" s="1">
        <f t="shared" si="3"/>
        <v>39.272850816583329</v>
      </c>
      <c r="AC46" s="1">
        <f>TBL_HST[[#This Row],[CH7]]</f>
        <v>37.869999999999997</v>
      </c>
      <c r="AD46" s="1">
        <f t="shared" si="4"/>
        <v>1.4028508165833316</v>
      </c>
    </row>
    <row r="47" spans="1:30" ht="19.5" customHeight="1" x14ac:dyDescent="0.35">
      <c r="A47" s="27">
        <v>44775.557971099537</v>
      </c>
      <c r="B47" s="25">
        <v>37.49</v>
      </c>
      <c r="C47" s="25">
        <v>38.43</v>
      </c>
      <c r="D47" s="25">
        <v>34.47</v>
      </c>
      <c r="E47" s="25">
        <v>26.93</v>
      </c>
      <c r="F47" s="25">
        <v>27.19</v>
      </c>
      <c r="G47" s="25">
        <v>27.49</v>
      </c>
      <c r="H47" s="25">
        <v>37.85</v>
      </c>
      <c r="I47" s="25">
        <v>27.19</v>
      </c>
      <c r="J47" s="25"/>
      <c r="K47" s="25"/>
      <c r="M47" s="1">
        <v>0.05</v>
      </c>
      <c r="N47" s="1">
        <v>0.3</v>
      </c>
      <c r="O47" s="1">
        <v>0.6</v>
      </c>
      <c r="P47" s="1">
        <v>0.88</v>
      </c>
      <c r="Q47" s="1">
        <f>AVERAGE(TBL_HST[[#This Row],[CH4]],TBL_HST[[#This Row],[CH5]],TBL_HST[[#This Row],[CH6]])</f>
        <v>27.203333333333333</v>
      </c>
      <c r="R47" s="1">
        <f>(M47/(O47-N47))*LN(((TBL_HST[[#This Row],[CH1]]-Q47)/(TBL_HST[[#This Row],[CH2]]-Q47)))</f>
        <v>-1.4573890406518493E-2</v>
      </c>
      <c r="S47" s="1">
        <f>(M47/(P47-O47))*LN(((TBL_HST[[#This Row],[CH2]]-Q47)/(TBL_HST[[#This Row],[CH3]]-Q47)))</f>
        <v>7.7677539210550497E-2</v>
      </c>
      <c r="T47" s="1">
        <f>(M47/(P47-N47))*LN(((TBL_HST[[#This Row],[CH1]]-Q47)/(TBL_HST[[#This Row],[CH3]]-Q47)))</f>
        <v>2.9961282512066537E-2</v>
      </c>
      <c r="U47" s="1">
        <f>(TBL_HST[[#This Row],[CH1]]-Q47)/(EXP(-R47*N47/M47)) + Q47</f>
        <v>36.628705463182904</v>
      </c>
      <c r="V47" s="1">
        <f>(TBL_HST[[#This Row],[CH2]]-Q47)/(EXP(-S47*O47/M47)) + Q47</f>
        <v>55.718108254608431</v>
      </c>
      <c r="W47" s="1">
        <f>(TBL_HST[[#This Row],[CH1]]-Q47)/(EXP(-T47*N47/M47)) + Q47</f>
        <v>39.515848685073912</v>
      </c>
      <c r="X47" s="1">
        <f t="shared" si="0"/>
        <v>36.628705463182904</v>
      </c>
      <c r="Y47" s="1">
        <f t="shared" si="1"/>
        <v>39.515848685073912</v>
      </c>
      <c r="Z47" s="1">
        <f t="shared" si="2"/>
        <v>39.515848685073912</v>
      </c>
      <c r="AB47" s="1">
        <f t="shared" si="3"/>
        <v>38.553467611110243</v>
      </c>
      <c r="AC47" s="1">
        <f>TBL_HST[[#This Row],[CH7]]</f>
        <v>37.85</v>
      </c>
      <c r="AD47" s="1">
        <f t="shared" si="4"/>
        <v>0.70346761111024136</v>
      </c>
    </row>
    <row r="48" spans="1:30" ht="19.5" customHeight="1" x14ac:dyDescent="0.35">
      <c r="A48" s="27">
        <v>44775.557977013887</v>
      </c>
      <c r="B48" s="25">
        <v>37.03</v>
      </c>
      <c r="C48" s="25">
        <v>38.35</v>
      </c>
      <c r="D48" s="25">
        <v>34.51</v>
      </c>
      <c r="E48" s="25">
        <v>26.91</v>
      </c>
      <c r="F48" s="25">
        <v>27.21</v>
      </c>
      <c r="G48" s="25">
        <v>27.49</v>
      </c>
      <c r="H48" s="25">
        <v>37.75</v>
      </c>
      <c r="I48" s="25">
        <v>27.19</v>
      </c>
      <c r="J48" s="25"/>
      <c r="K48" s="25"/>
      <c r="M48" s="1">
        <v>0.05</v>
      </c>
      <c r="N48" s="1">
        <v>0.3</v>
      </c>
      <c r="O48" s="1">
        <v>0.6</v>
      </c>
      <c r="P48" s="1">
        <v>0.88</v>
      </c>
      <c r="Q48" s="1">
        <f>AVERAGE(TBL_HST[[#This Row],[CH4]],TBL_HST[[#This Row],[CH5]],TBL_HST[[#This Row],[CH6]])</f>
        <v>27.203333333333333</v>
      </c>
      <c r="R48" s="1">
        <f>(M48/(O48-N48))*LN(((TBL_HST[[#This Row],[CH1]]-Q48)/(TBL_HST[[#This Row],[CH2]]-Q48)))</f>
        <v>-2.1006786815894178E-2</v>
      </c>
      <c r="S48" s="1">
        <f>(M48/(P48-O48))*LN(((TBL_HST[[#This Row],[CH2]]-Q48)/(TBL_HST[[#This Row],[CH3]]-Q48)))</f>
        <v>7.5420236810122596E-2</v>
      </c>
      <c r="T48" s="1">
        <f>(M48/(P48-N48))*LN(((TBL_HST[[#This Row],[CH1]]-Q48)/(TBL_HST[[#This Row],[CH3]]-Q48)))</f>
        <v>2.5544190107010464E-2</v>
      </c>
      <c r="U48" s="1">
        <f>(TBL_HST[[#This Row],[CH1]]-Q48)/(EXP(-R48*N48/M48)) + Q48</f>
        <v>35.866315789473688</v>
      </c>
      <c r="V48" s="1">
        <f>(TBL_HST[[#This Row],[CH2]]-Q48)/(EXP(-S48*O48/M48)) + Q48</f>
        <v>54.758314979909102</v>
      </c>
      <c r="W48" s="1">
        <f>(TBL_HST[[#This Row],[CH1]]-Q48)/(EXP(-T48*N48/M48)) + Q48</f>
        <v>38.657630056751167</v>
      </c>
      <c r="X48" s="1">
        <f t="shared" si="0"/>
        <v>35.866315789473688</v>
      </c>
      <c r="Y48" s="1">
        <f t="shared" si="1"/>
        <v>38.657630056751167</v>
      </c>
      <c r="Z48" s="1">
        <f t="shared" si="2"/>
        <v>38.657630056751167</v>
      </c>
      <c r="AB48" s="1">
        <f t="shared" si="3"/>
        <v>37.727191967658676</v>
      </c>
      <c r="AC48" s="1">
        <f>TBL_HST[[#This Row],[CH7]]</f>
        <v>37.75</v>
      </c>
      <c r="AD48" s="1">
        <f t="shared" si="4"/>
        <v>-2.2808032341323781E-2</v>
      </c>
    </row>
    <row r="49" spans="1:30" ht="19.5" customHeight="1" x14ac:dyDescent="0.35">
      <c r="A49" s="27">
        <v>44775.557982893515</v>
      </c>
      <c r="B49" s="25">
        <v>36.53</v>
      </c>
      <c r="C49" s="25">
        <v>38.369999999999997</v>
      </c>
      <c r="D49" s="25">
        <v>34.85</v>
      </c>
      <c r="E49" s="25">
        <v>26.91</v>
      </c>
      <c r="F49" s="25">
        <v>27.19</v>
      </c>
      <c r="G49" s="25">
        <v>27.49</v>
      </c>
      <c r="H49" s="25">
        <v>37.75</v>
      </c>
      <c r="I49" s="25">
        <v>27.19</v>
      </c>
      <c r="J49" s="25"/>
      <c r="K49" s="25"/>
      <c r="M49" s="1">
        <v>0.05</v>
      </c>
      <c r="N49" s="1">
        <v>0.3</v>
      </c>
      <c r="O49" s="1">
        <v>0.6</v>
      </c>
      <c r="P49" s="1">
        <v>0.88</v>
      </c>
      <c r="Q49" s="1">
        <f>AVERAGE(TBL_HST[[#This Row],[CH4]],TBL_HST[[#This Row],[CH5]],TBL_HST[[#This Row],[CH6]])</f>
        <v>27.196666666666669</v>
      </c>
      <c r="R49" s="1">
        <f>(M49/(O49-N49))*LN(((TBL_HST[[#This Row],[CH1]]-Q49)/(TBL_HST[[#This Row],[CH2]]-Q49)))</f>
        <v>-2.9989627573113013E-2</v>
      </c>
      <c r="S49" s="1">
        <f>(M49/(P49-O49))*LN(((TBL_HST[[#This Row],[CH2]]-Q49)/(TBL_HST[[#This Row],[CH3]]-Q49)))</f>
        <v>6.7569411457592196E-2</v>
      </c>
      <c r="T49" s="1">
        <f>(M49/(P49-N49))*LN(((TBL_HST[[#This Row],[CH1]]-Q49)/(TBL_HST[[#This Row],[CH3]]-Q49)))</f>
        <v>1.7107839545158467E-2</v>
      </c>
      <c r="U49" s="1">
        <f>(TBL_HST[[#This Row],[CH1]]-Q49)/(EXP(-R49*N49/M49)) + Q49</f>
        <v>34.993007159904536</v>
      </c>
      <c r="V49" s="1">
        <f>(TBL_HST[[#This Row],[CH2]]-Q49)/(EXP(-S49*O49/M49)) + Q49</f>
        <v>52.334221198462508</v>
      </c>
      <c r="W49" s="1">
        <f>(TBL_HST[[#This Row],[CH1]]-Q49)/(EXP(-T49*N49/M49)) + Q49</f>
        <v>37.53893540500134</v>
      </c>
      <c r="X49" s="1">
        <f t="shared" si="0"/>
        <v>34.993007159904536</v>
      </c>
      <c r="Y49" s="1">
        <f t="shared" si="1"/>
        <v>37.53893540500134</v>
      </c>
      <c r="Z49" s="1">
        <f t="shared" si="2"/>
        <v>37.53893540500134</v>
      </c>
      <c r="AB49" s="1">
        <f t="shared" si="3"/>
        <v>36.690292656635741</v>
      </c>
      <c r="AC49" s="1">
        <f>TBL_HST[[#This Row],[CH7]]</f>
        <v>37.75</v>
      </c>
      <c r="AD49" s="1">
        <f t="shared" si="4"/>
        <v>-1.0597073433642592</v>
      </c>
    </row>
    <row r="50" spans="1:30" ht="19.5" customHeight="1" x14ac:dyDescent="0.35">
      <c r="A50" s="27">
        <v>44775.557988819448</v>
      </c>
      <c r="B50" s="25">
        <v>36.369999999999997</v>
      </c>
      <c r="C50" s="25">
        <v>38.43</v>
      </c>
      <c r="D50" s="25">
        <v>34.97</v>
      </c>
      <c r="E50" s="25">
        <v>26.93</v>
      </c>
      <c r="F50" s="25">
        <v>27.19</v>
      </c>
      <c r="G50" s="25">
        <v>27.53</v>
      </c>
      <c r="H50" s="25">
        <v>38.11</v>
      </c>
      <c r="I50" s="25">
        <v>27.19</v>
      </c>
      <c r="J50" s="25"/>
      <c r="K50" s="25"/>
      <c r="M50" s="1">
        <v>0.05</v>
      </c>
      <c r="N50" s="1">
        <v>0.3</v>
      </c>
      <c r="O50" s="1">
        <v>0.6</v>
      </c>
      <c r="P50" s="1">
        <v>0.88</v>
      </c>
      <c r="Q50" s="1">
        <f>AVERAGE(TBL_HST[[#This Row],[CH4]],TBL_HST[[#This Row],[CH5]],TBL_HST[[#This Row],[CH6]])</f>
        <v>27.216666666666669</v>
      </c>
      <c r="R50" s="1">
        <f>(M50/(O50-N50))*LN(((TBL_HST[[#This Row],[CH1]]-Q50)/(TBL_HST[[#This Row],[CH2]]-Q50)))</f>
        <v>-3.3830905794153786E-2</v>
      </c>
      <c r="S50" s="1">
        <f>(M50/(P50-O50))*LN(((TBL_HST[[#This Row],[CH2]]-Q50)/(TBL_HST[[#This Row],[CH3]]-Q50)))</f>
        <v>6.5889408573969493E-2</v>
      </c>
      <c r="T50" s="1">
        <f>(M50/(P50-N50))*LN(((TBL_HST[[#This Row],[CH1]]-Q50)/(TBL_HST[[#This Row],[CH3]]-Q50)))</f>
        <v>1.4309935624940219E-2</v>
      </c>
      <c r="U50" s="1">
        <f>(TBL_HST[[#This Row],[CH1]]-Q50)/(EXP(-R50*N50/M50)) + Q50</f>
        <v>34.688442330558857</v>
      </c>
      <c r="V50" s="1">
        <f>(TBL_HST[[#This Row],[CH2]]-Q50)/(EXP(-S50*O50/M50)) + Q50</f>
        <v>51.940716548060578</v>
      </c>
      <c r="W50" s="1">
        <f>(TBL_HST[[#This Row],[CH1]]-Q50)/(EXP(-T50*N50/M50)) + Q50</f>
        <v>37.190626953244248</v>
      </c>
      <c r="X50" s="1">
        <f t="shared" si="0"/>
        <v>34.688442330558857</v>
      </c>
      <c r="Y50" s="1">
        <f t="shared" si="1"/>
        <v>37.190626953244248</v>
      </c>
      <c r="Z50" s="1">
        <f t="shared" si="2"/>
        <v>37.190626953244248</v>
      </c>
      <c r="AB50" s="1">
        <f t="shared" si="3"/>
        <v>36.35656541234912</v>
      </c>
      <c r="AC50" s="1">
        <f>TBL_HST[[#This Row],[CH7]]</f>
        <v>38.11</v>
      </c>
      <c r="AD50" s="1">
        <f t="shared" si="4"/>
        <v>-1.7534345876508795</v>
      </c>
    </row>
    <row r="51" spans="1:30" ht="19.5" customHeight="1" x14ac:dyDescent="0.35">
      <c r="A51" s="27">
        <v>44775.557994710645</v>
      </c>
      <c r="B51" s="25">
        <v>36.17</v>
      </c>
      <c r="C51" s="25">
        <v>38.51</v>
      </c>
      <c r="D51" s="25">
        <v>35.01</v>
      </c>
      <c r="E51" s="25">
        <v>26.93</v>
      </c>
      <c r="F51" s="25">
        <v>27.21</v>
      </c>
      <c r="G51" s="25">
        <v>27.51</v>
      </c>
      <c r="H51" s="25">
        <v>38.17</v>
      </c>
      <c r="I51" s="25">
        <v>27.21</v>
      </c>
      <c r="J51" s="25"/>
      <c r="K51" s="25"/>
      <c r="M51" s="1">
        <v>0.05</v>
      </c>
      <c r="N51" s="1">
        <v>0.3</v>
      </c>
      <c r="O51" s="1">
        <v>0.6</v>
      </c>
      <c r="P51" s="1">
        <v>0.88</v>
      </c>
      <c r="Q51" s="1">
        <f>AVERAGE(TBL_HST[[#This Row],[CH4]],TBL_HST[[#This Row],[CH5]],TBL_HST[[#This Row],[CH6]])</f>
        <v>27.216666666666669</v>
      </c>
      <c r="R51" s="1">
        <f>(M51/(O51-N51))*LN(((TBL_HST[[#This Row],[CH1]]-Q51)/(TBL_HST[[#This Row],[CH2]]-Q51)))</f>
        <v>-3.8697779781460294E-2</v>
      </c>
      <c r="S51" s="1">
        <f>(M51/(P51-O51))*LN(((TBL_HST[[#This Row],[CH2]]-Q51)/(TBL_HST[[#This Row],[CH3]]-Q51)))</f>
        <v>6.6239984596416349E-2</v>
      </c>
      <c r="T51" s="1">
        <f>(M51/(P51-N51))*LN(((TBL_HST[[#This Row],[CH1]]-Q51)/(TBL_HST[[#This Row],[CH3]]-Q51)))</f>
        <v>1.196183060785945E-2</v>
      </c>
      <c r="U51" s="1">
        <f>(TBL_HST[[#This Row],[CH1]]-Q51)/(EXP(-R51*N51/M51)) + Q51</f>
        <v>34.31485242030697</v>
      </c>
      <c r="V51" s="1">
        <f>(TBL_HST[[#This Row],[CH2]]-Q51)/(EXP(-S51*O51/M51)) + Q51</f>
        <v>52.222081538112135</v>
      </c>
      <c r="W51" s="1">
        <f>(TBL_HST[[#This Row],[CH1]]-Q51)/(EXP(-T51*N51/M51)) + Q51</f>
        <v>36.836210895298215</v>
      </c>
      <c r="X51" s="1">
        <f t="shared" si="0"/>
        <v>34.31485242030697</v>
      </c>
      <c r="Y51" s="1">
        <f t="shared" si="1"/>
        <v>36.836210895298215</v>
      </c>
      <c r="Z51" s="1">
        <f t="shared" si="2"/>
        <v>36.836210895298215</v>
      </c>
      <c r="AB51" s="1">
        <f t="shared" si="3"/>
        <v>35.995758070301129</v>
      </c>
      <c r="AC51" s="1">
        <f>TBL_HST[[#This Row],[CH7]]</f>
        <v>38.17</v>
      </c>
      <c r="AD51" s="1">
        <f t="shared" si="4"/>
        <v>-2.1742419296988729</v>
      </c>
    </row>
    <row r="52" spans="1:30" ht="19.5" customHeight="1" x14ac:dyDescent="0.35">
      <c r="A52" s="27">
        <v>44775.558000625002</v>
      </c>
      <c r="B52" s="25">
        <v>36.049999999999997</v>
      </c>
      <c r="C52" s="25">
        <v>38.549999999999997</v>
      </c>
      <c r="D52" s="25">
        <v>34.97</v>
      </c>
      <c r="E52" s="25">
        <v>26.93</v>
      </c>
      <c r="F52" s="25">
        <v>27.21</v>
      </c>
      <c r="G52" s="25">
        <v>27.51</v>
      </c>
      <c r="H52" s="25">
        <v>38.369999999999997</v>
      </c>
      <c r="I52" s="25">
        <v>27.21</v>
      </c>
      <c r="J52" s="25"/>
      <c r="K52" s="25"/>
      <c r="M52" s="1">
        <v>0.05</v>
      </c>
      <c r="N52" s="1">
        <v>0.3</v>
      </c>
      <c r="O52" s="1">
        <v>0.6</v>
      </c>
      <c r="P52" s="1">
        <v>0.88</v>
      </c>
      <c r="Q52" s="1">
        <f>AVERAGE(TBL_HST[[#This Row],[CH4]],TBL_HST[[#This Row],[CH5]],TBL_HST[[#This Row],[CH6]])</f>
        <v>27.216666666666669</v>
      </c>
      <c r="R52" s="1">
        <f>(M52/(O52-N52))*LN(((TBL_HST[[#This Row],[CH1]]-Q52)/(TBL_HST[[#This Row],[CH2]]-Q52)))</f>
        <v>-4.1535965270664173E-2</v>
      </c>
      <c r="S52" s="1">
        <f>(M52/(P52-O52))*LN(((TBL_HST[[#This Row],[CH2]]-Q52)/(TBL_HST[[#This Row],[CH3]]-Q52)))</f>
        <v>6.7790245986721981E-2</v>
      </c>
      <c r="T52" s="1">
        <f>(M52/(P52-N52))*LN(((TBL_HST[[#This Row],[CH1]]-Q52)/(TBL_HST[[#This Row],[CH3]]-Q52)))</f>
        <v>1.1242205681177408E-2</v>
      </c>
      <c r="U52" s="1">
        <f>(TBL_HST[[#This Row],[CH1]]-Q52)/(EXP(-R52*N52/M52)) + Q52</f>
        <v>34.101470588235294</v>
      </c>
      <c r="V52" s="1">
        <f>(TBL_HST[[#This Row],[CH2]]-Q52)/(EXP(-S52*O52/M52)) + Q52</f>
        <v>52.78184458068462</v>
      </c>
      <c r="W52" s="1">
        <f>(TBL_HST[[#This Row],[CH1]]-Q52)/(EXP(-T52*N52/M52)) + Q52</f>
        <v>36.666392024414442</v>
      </c>
      <c r="X52" s="1">
        <f t="shared" si="0"/>
        <v>34.101470588235294</v>
      </c>
      <c r="Y52" s="1">
        <f t="shared" si="1"/>
        <v>36.666392024414442</v>
      </c>
      <c r="Z52" s="1">
        <f t="shared" si="2"/>
        <v>36.666392024414442</v>
      </c>
      <c r="AB52" s="1">
        <f t="shared" si="3"/>
        <v>35.811418212354731</v>
      </c>
      <c r="AC52" s="1">
        <f>TBL_HST[[#This Row],[CH7]]</f>
        <v>38.369999999999997</v>
      </c>
      <c r="AD52" s="1">
        <f t="shared" si="4"/>
        <v>-2.5585817876452666</v>
      </c>
    </row>
    <row r="53" spans="1:30" ht="19.5" customHeight="1" x14ac:dyDescent="0.35">
      <c r="A53" s="27">
        <v>44775.558006516207</v>
      </c>
      <c r="B53" s="25">
        <v>35.93</v>
      </c>
      <c r="C53" s="25">
        <v>38.19</v>
      </c>
      <c r="D53" s="25">
        <v>35.31</v>
      </c>
      <c r="E53" s="25">
        <v>26.93</v>
      </c>
      <c r="F53" s="25">
        <v>27.19</v>
      </c>
      <c r="G53" s="25">
        <v>27.51</v>
      </c>
      <c r="H53" s="25">
        <v>38.85</v>
      </c>
      <c r="I53" s="25">
        <v>27.19</v>
      </c>
      <c r="J53" s="25"/>
      <c r="K53" s="25"/>
      <c r="M53" s="1">
        <v>0.05</v>
      </c>
      <c r="N53" s="1">
        <v>0.3</v>
      </c>
      <c r="O53" s="1">
        <v>0.6</v>
      </c>
      <c r="P53" s="1">
        <v>0.88</v>
      </c>
      <c r="Q53" s="1">
        <f>AVERAGE(TBL_HST[[#This Row],[CH4]],TBL_HST[[#This Row],[CH5]],TBL_HST[[#This Row],[CH6]])</f>
        <v>27.210000000000004</v>
      </c>
      <c r="R53" s="1">
        <f>(M53/(O53-N53))*LN(((TBL_HST[[#This Row],[CH1]]-Q53)/(TBL_HST[[#This Row],[CH2]]-Q53)))</f>
        <v>-3.8409366360082721E-2</v>
      </c>
      <c r="S53" s="1">
        <f>(M53/(P53-O53))*LN(((TBL_HST[[#This Row],[CH2]]-Q53)/(TBL_HST[[#This Row],[CH3]]-Q53)))</f>
        <v>5.4323459714819861E-2</v>
      </c>
      <c r="T53" s="1">
        <f>(M53/(P53-N53))*LN(((TBL_HST[[#This Row],[CH1]]-Q53)/(TBL_HST[[#This Row],[CH3]]-Q53)))</f>
        <v>6.3582048484909339E-3</v>
      </c>
      <c r="U53" s="1">
        <f>(TBL_HST[[#This Row],[CH1]]-Q53)/(EXP(-R53*N53/M53)) + Q53</f>
        <v>34.135173041894355</v>
      </c>
      <c r="V53" s="1">
        <f>(TBL_HST[[#This Row],[CH2]]-Q53)/(EXP(-S53*O53/M53)) + Q53</f>
        <v>48.282248812444578</v>
      </c>
      <c r="W53" s="1">
        <f>(TBL_HST[[#This Row],[CH1]]-Q53)/(EXP(-T53*N53/M53)) + Q53</f>
        <v>36.269088129321979</v>
      </c>
      <c r="X53" s="1">
        <f t="shared" si="0"/>
        <v>34.135173041894355</v>
      </c>
      <c r="Y53" s="1">
        <f t="shared" si="1"/>
        <v>36.269088129321979</v>
      </c>
      <c r="Z53" s="1">
        <f t="shared" si="2"/>
        <v>36.269088129321979</v>
      </c>
      <c r="AB53" s="1">
        <f t="shared" si="3"/>
        <v>35.557783100179442</v>
      </c>
      <c r="AC53" s="1">
        <f>TBL_HST[[#This Row],[CH7]]</f>
        <v>38.85</v>
      </c>
      <c r="AD53" s="1">
        <f t="shared" si="4"/>
        <v>-3.2922168998205592</v>
      </c>
    </row>
    <row r="54" spans="1:30" ht="19.5" customHeight="1" x14ac:dyDescent="0.35">
      <c r="A54" s="27">
        <v>44775.558012430556</v>
      </c>
      <c r="B54" s="25">
        <v>35.75</v>
      </c>
      <c r="C54" s="25">
        <v>38.29</v>
      </c>
      <c r="D54" s="25">
        <v>35.61</v>
      </c>
      <c r="E54" s="25">
        <v>26.95</v>
      </c>
      <c r="F54" s="25">
        <v>27.19</v>
      </c>
      <c r="G54" s="25">
        <v>27.51</v>
      </c>
      <c r="H54" s="25">
        <v>39.51</v>
      </c>
      <c r="I54" s="25">
        <v>27.21</v>
      </c>
      <c r="J54" s="25"/>
      <c r="K54" s="25"/>
      <c r="M54" s="1">
        <v>0.05</v>
      </c>
      <c r="N54" s="1">
        <v>0.3</v>
      </c>
      <c r="O54" s="1">
        <v>0.6</v>
      </c>
      <c r="P54" s="1">
        <v>0.88</v>
      </c>
      <c r="Q54" s="1">
        <f>AVERAGE(TBL_HST[[#This Row],[CH4]],TBL_HST[[#This Row],[CH5]],TBL_HST[[#This Row],[CH6]])</f>
        <v>27.216666666666669</v>
      </c>
      <c r="R54" s="1">
        <f>(M54/(O54-N54))*LN(((TBL_HST[[#This Row],[CH1]]-Q54)/(TBL_HST[[#This Row],[CH2]]-Q54)))</f>
        <v>-4.3426625449938673E-2</v>
      </c>
      <c r="S54" s="1">
        <f>(M54/(P54-O54))*LN(((TBL_HST[[#This Row],[CH2]]-Q54)/(TBL_HST[[#This Row],[CH3]]-Q54)))</f>
        <v>4.9482513494454962E-2</v>
      </c>
      <c r="T54" s="1">
        <f>(M54/(P54-N54))*LN(((TBL_HST[[#This Row],[CH1]]-Q54)/(TBL_HST[[#This Row],[CH3]]-Q54)))</f>
        <v>1.4260623163203151E-3</v>
      </c>
      <c r="U54" s="1">
        <f>(TBL_HST[[#This Row],[CH1]]-Q54)/(EXP(-R54*N54/M54)) + Q54</f>
        <v>33.792624924744132</v>
      </c>
      <c r="V54" s="1">
        <f>(TBL_HST[[#This Row],[CH2]]-Q54)/(EXP(-S54*O54/M54)) + Q54</f>
        <v>47.268688283721708</v>
      </c>
      <c r="W54" s="1">
        <f>(TBL_HST[[#This Row],[CH1]]-Q54)/(EXP(-T54*N54/M54)) + Q54</f>
        <v>35.823327652633481</v>
      </c>
      <c r="X54" s="1">
        <f t="shared" si="0"/>
        <v>33.792624924744132</v>
      </c>
      <c r="Y54" s="1">
        <f t="shared" si="1"/>
        <v>35.823327652633481</v>
      </c>
      <c r="Z54" s="1">
        <f t="shared" si="2"/>
        <v>35.823327652633481</v>
      </c>
      <c r="AB54" s="1">
        <f t="shared" si="3"/>
        <v>35.146426743337031</v>
      </c>
      <c r="AC54" s="1">
        <f>TBL_HST[[#This Row],[CH7]]</f>
        <v>39.51</v>
      </c>
      <c r="AD54" s="1">
        <f t="shared" si="4"/>
        <v>-4.363573256662967</v>
      </c>
    </row>
    <row r="55" spans="1:30" ht="19.5" customHeight="1" x14ac:dyDescent="0.35">
      <c r="A55" s="27">
        <v>44775.558018321761</v>
      </c>
      <c r="B55" s="25">
        <v>35.71</v>
      </c>
      <c r="C55" s="25">
        <v>37.93</v>
      </c>
      <c r="D55" s="25">
        <v>35.909999999999997</v>
      </c>
      <c r="E55" s="25">
        <v>26.93</v>
      </c>
      <c r="F55" s="25">
        <v>27.21</v>
      </c>
      <c r="G55" s="25">
        <v>27.51</v>
      </c>
      <c r="H55" s="25">
        <v>39.89</v>
      </c>
      <c r="I55" s="25">
        <v>27.21</v>
      </c>
      <c r="J55" s="25"/>
      <c r="K55" s="25"/>
      <c r="M55" s="1">
        <v>0.05</v>
      </c>
      <c r="N55" s="1">
        <v>0.3</v>
      </c>
      <c r="O55" s="1">
        <v>0.6</v>
      </c>
      <c r="P55" s="1">
        <v>0.88</v>
      </c>
      <c r="Q55" s="1">
        <f>AVERAGE(TBL_HST[[#This Row],[CH4]],TBL_HST[[#This Row],[CH5]],TBL_HST[[#This Row],[CH6]])</f>
        <v>27.216666666666669</v>
      </c>
      <c r="R55" s="1">
        <f>(M55/(O55-N55))*LN(((TBL_HST[[#This Row],[CH1]]-Q55)/(TBL_HST[[#This Row],[CH2]]-Q55)))</f>
        <v>-3.8701254934233979E-2</v>
      </c>
      <c r="S55" s="1">
        <f>(M55/(P55-O55))*LN(((TBL_HST[[#This Row],[CH2]]-Q55)/(TBL_HST[[#This Row],[CH3]]-Q55)))</f>
        <v>3.7309397009091916E-2</v>
      </c>
      <c r="T55" s="1">
        <f>(M55/(P55-N55))*LN(((TBL_HST[[#This Row],[CH1]]-Q55)/(TBL_HST[[#This Row],[CH3]]-Q55)))</f>
        <v>-2.0064574443525111E-3</v>
      </c>
      <c r="U55" s="1">
        <f>(TBL_HST[[#This Row],[CH1]]-Q55)/(EXP(-R55*N55/M55)) + Q55</f>
        <v>33.950024891101435</v>
      </c>
      <c r="V55" s="1">
        <f>(TBL_HST[[#This Row],[CH2]]-Q55)/(EXP(-S55*O55/M55)) + Q55</f>
        <v>43.980131998938973</v>
      </c>
      <c r="W55" s="1">
        <f>(TBL_HST[[#This Row],[CH1]]-Q55)/(EXP(-T55*N55/M55)) + Q55</f>
        <v>35.608363941432941</v>
      </c>
      <c r="X55" s="1">
        <f t="shared" si="0"/>
        <v>33.950024891101435</v>
      </c>
      <c r="Y55" s="1">
        <f t="shared" si="1"/>
        <v>35.608363941432941</v>
      </c>
      <c r="Z55" s="1">
        <f t="shared" si="2"/>
        <v>35.608363941432941</v>
      </c>
      <c r="AB55" s="1">
        <f t="shared" si="3"/>
        <v>35.055584257989103</v>
      </c>
      <c r="AC55" s="1">
        <f>TBL_HST[[#This Row],[CH7]]</f>
        <v>39.89</v>
      </c>
      <c r="AD55" s="1">
        <f t="shared" si="4"/>
        <v>-4.8344157420108971</v>
      </c>
    </row>
    <row r="56" spans="1:30" ht="19.5" customHeight="1" x14ac:dyDescent="0.35">
      <c r="A56" s="27">
        <v>44775.55802423611</v>
      </c>
      <c r="B56" s="25">
        <v>35.71</v>
      </c>
      <c r="C56" s="25">
        <v>37.549999999999997</v>
      </c>
      <c r="D56" s="25">
        <v>35.97</v>
      </c>
      <c r="E56" s="25">
        <v>26.95</v>
      </c>
      <c r="F56" s="25">
        <v>27.21</v>
      </c>
      <c r="G56" s="25">
        <v>27.53</v>
      </c>
      <c r="H56" s="25">
        <v>40.65</v>
      </c>
      <c r="I56" s="25">
        <v>27.23</v>
      </c>
      <c r="J56" s="25"/>
      <c r="K56" s="25"/>
      <c r="M56" s="1">
        <v>0.05</v>
      </c>
      <c r="N56" s="1">
        <v>0.3</v>
      </c>
      <c r="O56" s="1">
        <v>0.6</v>
      </c>
      <c r="P56" s="1">
        <v>0.88</v>
      </c>
      <c r="Q56" s="1">
        <f>AVERAGE(TBL_HST[[#This Row],[CH4]],TBL_HST[[#This Row],[CH5]],TBL_HST[[#This Row],[CH6]])</f>
        <v>27.23</v>
      </c>
      <c r="R56" s="1">
        <f>(M56/(O56-N56))*LN(((TBL_HST[[#This Row],[CH1]]-Q56)/(TBL_HST[[#This Row],[CH2]]-Q56)))</f>
        <v>-3.2728885041600764E-2</v>
      </c>
      <c r="S56" s="1">
        <f>(M56/(P56-O56))*LN(((TBL_HST[[#This Row],[CH2]]-Q56)/(TBL_HST[[#This Row],[CH3]]-Q56)))</f>
        <v>2.9673851854637927E-2</v>
      </c>
      <c r="T56" s="1">
        <f>(M56/(P56-N56))*LN(((TBL_HST[[#This Row],[CH1]]-Q56)/(TBL_HST[[#This Row],[CH3]]-Q56)))</f>
        <v>-2.6034258503131185E-3</v>
      </c>
      <c r="U56" s="1">
        <f>(TBL_HST[[#This Row],[CH1]]-Q56)/(EXP(-R56*N56/M56)) + Q56</f>
        <v>34.198062015503879</v>
      </c>
      <c r="V56" s="1">
        <f>(TBL_HST[[#This Row],[CH2]]-Q56)/(EXP(-S56*O56/M56)) + Q56</f>
        <v>41.964180257572494</v>
      </c>
      <c r="W56" s="1">
        <f>(TBL_HST[[#This Row],[CH1]]-Q56)/(EXP(-T56*N56/M56)) + Q56</f>
        <v>35.578566894252695</v>
      </c>
      <c r="X56" s="1">
        <f t="shared" si="0"/>
        <v>34.198062015503879</v>
      </c>
      <c r="Y56" s="1">
        <f t="shared" si="1"/>
        <v>35.578566894252695</v>
      </c>
      <c r="Z56" s="1">
        <f t="shared" si="2"/>
        <v>35.578566894252695</v>
      </c>
      <c r="AB56" s="1">
        <f t="shared" si="3"/>
        <v>35.118398601336423</v>
      </c>
      <c r="AC56" s="1">
        <f>TBL_HST[[#This Row],[CH7]]</f>
        <v>40.65</v>
      </c>
      <c r="AD56" s="1">
        <f t="shared" si="4"/>
        <v>-5.5316013986635753</v>
      </c>
    </row>
    <row r="57" spans="1:30" ht="19.5" customHeight="1" x14ac:dyDescent="0.35">
      <c r="A57" s="27">
        <v>44775.558030115739</v>
      </c>
      <c r="B57" s="25">
        <v>35.549999999999997</v>
      </c>
      <c r="C57" s="25">
        <v>36.950000000000003</v>
      </c>
      <c r="D57" s="25">
        <v>36.549999999999997</v>
      </c>
      <c r="E57" s="25">
        <v>26.93</v>
      </c>
      <c r="F57" s="25">
        <v>27.21</v>
      </c>
      <c r="G57" s="25">
        <v>27.53</v>
      </c>
      <c r="H57" s="25">
        <v>41.01</v>
      </c>
      <c r="I57" s="25">
        <v>27.23</v>
      </c>
      <c r="J57" s="25"/>
      <c r="K57" s="25"/>
      <c r="M57" s="1">
        <v>0.05</v>
      </c>
      <c r="N57" s="1">
        <v>0.3</v>
      </c>
      <c r="O57" s="1">
        <v>0.6</v>
      </c>
      <c r="P57" s="1">
        <v>0.88</v>
      </c>
      <c r="Q57" s="1">
        <f>AVERAGE(TBL_HST[[#This Row],[CH4]],TBL_HST[[#This Row],[CH5]],TBL_HST[[#This Row],[CH6]])</f>
        <v>27.223333333333333</v>
      </c>
      <c r="R57" s="1">
        <f>(M57/(O57-N57))*LN(((TBL_HST[[#This Row],[CH1]]-Q57)/(TBL_HST[[#This Row],[CH2]]-Q57)))</f>
        <v>-2.5901339732868092E-2</v>
      </c>
      <c r="S57" s="1">
        <f>(M57/(P57-O57))*LN(((TBL_HST[[#This Row],[CH2]]-Q57)/(TBL_HST[[#This Row],[CH3]]-Q57)))</f>
        <v>7.498852474518757E-3</v>
      </c>
      <c r="T57" s="1">
        <f>(M57/(P57-N57))*LN(((TBL_HST[[#This Row],[CH1]]-Q57)/(TBL_HST[[#This Row],[CH3]]-Q57)))</f>
        <v>-9.7771090120606502E-3</v>
      </c>
      <c r="U57" s="1">
        <f>(TBL_HST[[#This Row],[CH1]]-Q57)/(EXP(-R57*N57/M57)) + Q57</f>
        <v>34.351507882111029</v>
      </c>
      <c r="V57" s="1">
        <f>(TBL_HST[[#This Row],[CH2]]-Q57)/(EXP(-S57*O57/M57)) + Q57</f>
        <v>37.865855314381761</v>
      </c>
      <c r="W57" s="1">
        <f>(TBL_HST[[#This Row],[CH1]]-Q57)/(EXP(-T57*N57/M57)) + Q57</f>
        <v>35.075586843507288</v>
      </c>
      <c r="X57" s="1">
        <f t="shared" si="0"/>
        <v>34.351507882111029</v>
      </c>
      <c r="Y57" s="1">
        <f t="shared" si="1"/>
        <v>35.075586843507288</v>
      </c>
      <c r="Z57" s="1">
        <f t="shared" si="2"/>
        <v>35.075586843507288</v>
      </c>
      <c r="AB57" s="1">
        <f t="shared" si="3"/>
        <v>34.834227189708535</v>
      </c>
      <c r="AC57" s="1">
        <f>TBL_HST[[#This Row],[CH7]]</f>
        <v>41.01</v>
      </c>
      <c r="AD57" s="1">
        <f t="shared" si="4"/>
        <v>-6.1757728102914626</v>
      </c>
    </row>
    <row r="58" spans="1:30" ht="19.5" customHeight="1" x14ac:dyDescent="0.35">
      <c r="A58" s="27">
        <v>44775.558036041664</v>
      </c>
      <c r="B58" s="25">
        <v>35.75</v>
      </c>
      <c r="C58" s="25">
        <v>36.049999999999997</v>
      </c>
      <c r="D58" s="25">
        <v>36.450000000000003</v>
      </c>
      <c r="E58" s="25">
        <v>26.95</v>
      </c>
      <c r="F58" s="25">
        <v>27.21</v>
      </c>
      <c r="G58" s="25">
        <v>27.51</v>
      </c>
      <c r="H58" s="25">
        <v>41.73</v>
      </c>
      <c r="I58" s="25">
        <v>27.19</v>
      </c>
      <c r="J58" s="25"/>
      <c r="K58" s="25"/>
      <c r="M58" s="1">
        <v>0.05</v>
      </c>
      <c r="N58" s="1">
        <v>0.3</v>
      </c>
      <c r="O58" s="1">
        <v>0.6</v>
      </c>
      <c r="P58" s="1">
        <v>0.88</v>
      </c>
      <c r="Q58" s="1">
        <f>AVERAGE(TBL_HST[[#This Row],[CH4]],TBL_HST[[#This Row],[CH5]],TBL_HST[[#This Row],[CH6]])</f>
        <v>27.223333333333333</v>
      </c>
      <c r="R58" s="1">
        <f>(M58/(O58-N58))*LN(((TBL_HST[[#This Row],[CH1]]-Q58)/(TBL_HST[[#This Row],[CH2]]-Q58)))</f>
        <v>-5.7631558196850749E-3</v>
      </c>
      <c r="S58" s="1">
        <f>(M58/(P58-O58))*LN(((TBL_HST[[#This Row],[CH2]]-Q58)/(TBL_HST[[#This Row],[CH3]]-Q58)))</f>
        <v>-7.9143570858325012E-3</v>
      </c>
      <c r="T58" s="1">
        <f>(M58/(P58-N58))*LN(((TBL_HST[[#This Row],[CH1]]-Q58)/(TBL_HST[[#This Row],[CH3]]-Q58)))</f>
        <v>-6.8016667757562531E-3</v>
      </c>
      <c r="U58" s="1">
        <f>(TBL_HST[[#This Row],[CH1]]-Q58)/(EXP(-R58*N58/M58)) + Q58</f>
        <v>35.460196374622356</v>
      </c>
      <c r="V58" s="1">
        <f>(TBL_HST[[#This Row],[CH2]]-Q58)/(EXP(-S58*O58/M58)) + Q58</f>
        <v>35.25028756528593</v>
      </c>
      <c r="W58" s="1">
        <f>(TBL_HST[[#This Row],[CH1]]-Q58)/(EXP(-T58*N58/M58)) + Q58</f>
        <v>35.409031510909315</v>
      </c>
      <c r="X58" s="1">
        <f t="shared" si="0"/>
        <v>35.460196374622356</v>
      </c>
      <c r="Y58" s="1">
        <f t="shared" si="1"/>
        <v>35.409031510909315</v>
      </c>
      <c r="Z58" s="1">
        <f t="shared" si="2"/>
        <v>35.409031510909315</v>
      </c>
      <c r="AB58" s="1">
        <f t="shared" si="3"/>
        <v>35.426086465480331</v>
      </c>
      <c r="AC58" s="1">
        <f>TBL_HST[[#This Row],[CH7]]</f>
        <v>41.73</v>
      </c>
      <c r="AD58" s="1">
        <f t="shared" si="4"/>
        <v>-6.3039135345196655</v>
      </c>
    </row>
    <row r="59" spans="1:30" ht="19.5" customHeight="1" x14ac:dyDescent="0.35">
      <c r="A59" s="27">
        <v>44775.558041932869</v>
      </c>
      <c r="B59" s="25">
        <v>36.01</v>
      </c>
      <c r="C59" s="25">
        <v>35.61</v>
      </c>
      <c r="D59" s="25">
        <v>36.69</v>
      </c>
      <c r="E59" s="25">
        <v>26.93</v>
      </c>
      <c r="F59" s="25">
        <v>27.25</v>
      </c>
      <c r="G59" s="25">
        <v>27.51</v>
      </c>
      <c r="H59" s="25">
        <v>42.43</v>
      </c>
      <c r="I59" s="25">
        <v>27.21</v>
      </c>
      <c r="J59" s="25"/>
      <c r="K59" s="25"/>
      <c r="M59" s="1">
        <v>0.05</v>
      </c>
      <c r="N59" s="1">
        <v>0.3</v>
      </c>
      <c r="O59" s="1">
        <v>0.6</v>
      </c>
      <c r="P59" s="1">
        <v>0.88</v>
      </c>
      <c r="Q59" s="1">
        <f>AVERAGE(TBL_HST[[#This Row],[CH4]],TBL_HST[[#This Row],[CH5]],TBL_HST[[#This Row],[CH6]])</f>
        <v>27.23</v>
      </c>
      <c r="R59" s="1">
        <f>(M59/(O59-N59))*LN(((TBL_HST[[#This Row],[CH1]]-Q59)/(TBL_HST[[#This Row],[CH2]]-Q59)))</f>
        <v>7.7714155255055846E-3</v>
      </c>
      <c r="S59" s="1">
        <f>(M59/(P59-O59))*LN(((TBL_HST[[#This Row],[CH2]]-Q59)/(TBL_HST[[#This Row],[CH3]]-Q59)))</f>
        <v>-2.1647226530320546E-2</v>
      </c>
      <c r="T59" s="1">
        <f>(M59/(P59-N59))*LN(((TBL_HST[[#This Row],[CH1]]-Q59)/(TBL_HST[[#This Row],[CH3]]-Q59)))</f>
        <v>-6.4306875359277284E-3</v>
      </c>
      <c r="U59" s="1">
        <f>(TBL_HST[[#This Row],[CH1]]-Q59)/(EXP(-R59*N59/M59)) + Q59</f>
        <v>36.429093078758946</v>
      </c>
      <c r="V59" s="1">
        <f>(TBL_HST[[#This Row],[CH2]]-Q59)/(EXP(-S59*O59/M59)) + Q59</f>
        <v>33.692919793694273</v>
      </c>
      <c r="W59" s="1">
        <f>(TBL_HST[[#This Row],[CH1]]-Q59)/(EXP(-T59*N59/M59)) + Q59</f>
        <v>35.677683674512252</v>
      </c>
      <c r="X59" s="1">
        <f t="shared" si="0"/>
        <v>36.429093078758946</v>
      </c>
      <c r="Y59" s="1">
        <f t="shared" si="1"/>
        <v>35.677683674512252</v>
      </c>
      <c r="Z59" s="1">
        <f t="shared" si="2"/>
        <v>35.677683674512252</v>
      </c>
      <c r="AB59" s="1">
        <f t="shared" si="3"/>
        <v>35.928153475927814</v>
      </c>
      <c r="AC59" s="1">
        <f>TBL_HST[[#This Row],[CH7]]</f>
        <v>42.43</v>
      </c>
      <c r="AD59" s="1">
        <f t="shared" si="4"/>
        <v>-6.5018465240721852</v>
      </c>
    </row>
    <row r="60" spans="1:30" ht="19.5" customHeight="1" x14ac:dyDescent="0.35">
      <c r="A60" s="27">
        <v>44775.558047847226</v>
      </c>
      <c r="B60" s="25">
        <v>35.81</v>
      </c>
      <c r="C60" s="25">
        <v>35.07</v>
      </c>
      <c r="D60" s="25">
        <v>36.61</v>
      </c>
      <c r="E60" s="25">
        <v>26.93</v>
      </c>
      <c r="F60" s="25">
        <v>27.21</v>
      </c>
      <c r="G60" s="25">
        <v>27.53</v>
      </c>
      <c r="H60" s="25">
        <v>43.11</v>
      </c>
      <c r="I60" s="25">
        <v>27.19</v>
      </c>
      <c r="J60" s="25"/>
      <c r="K60" s="25"/>
      <c r="M60" s="1">
        <v>0.05</v>
      </c>
      <c r="N60" s="1">
        <v>0.3</v>
      </c>
      <c r="O60" s="1">
        <v>0.6</v>
      </c>
      <c r="P60" s="1">
        <v>0.88</v>
      </c>
      <c r="Q60" s="1">
        <f>AVERAGE(TBL_HST[[#This Row],[CH4]],TBL_HST[[#This Row],[CH5]],TBL_HST[[#This Row],[CH6]])</f>
        <v>27.223333333333333</v>
      </c>
      <c r="R60" s="1">
        <f>(M60/(O60-N60))*LN(((TBL_HST[[#This Row],[CH1]]-Q60)/(TBL_HST[[#This Row],[CH2]]-Q60)))</f>
        <v>1.5020299900670409E-2</v>
      </c>
      <c r="S60" s="1">
        <f>(M60/(P60-O60))*LN(((TBL_HST[[#This Row],[CH2]]-Q60)/(TBL_HST[[#This Row],[CH3]]-Q60)))</f>
        <v>-3.2000255260305512E-2</v>
      </c>
      <c r="T60" s="1">
        <f>(M60/(P60-N60))*LN(((TBL_HST[[#This Row],[CH1]]-Q60)/(TBL_HST[[#This Row],[CH3]]-Q60)))</f>
        <v>-7.6792784529041711E-3</v>
      </c>
      <c r="U60" s="1">
        <f>(TBL_HST[[#This Row],[CH1]]-Q60)/(EXP(-R60*N60/M60)) + Q60</f>
        <v>36.619787595581997</v>
      </c>
      <c r="V60" s="1">
        <f>(TBL_HST[[#This Row],[CH2]]-Q60)/(EXP(-S60*O60/M60)) + Q60</f>
        <v>32.567928227422001</v>
      </c>
      <c r="W60" s="1">
        <f>(TBL_HST[[#This Row],[CH1]]-Q60)/(EXP(-T60*N60/M60)) + Q60</f>
        <v>35.423339791495245</v>
      </c>
      <c r="X60" s="1">
        <f t="shared" si="0"/>
        <v>36.619787595581997</v>
      </c>
      <c r="Y60" s="1">
        <f t="shared" si="1"/>
        <v>35.423339791495245</v>
      </c>
      <c r="Z60" s="1">
        <f t="shared" si="2"/>
        <v>35.423339791495245</v>
      </c>
      <c r="AB60" s="1">
        <f t="shared" si="3"/>
        <v>35.822155726190829</v>
      </c>
      <c r="AC60" s="1">
        <f>TBL_HST[[#This Row],[CH7]]</f>
        <v>43.11</v>
      </c>
      <c r="AD60" s="1">
        <f t="shared" si="4"/>
        <v>-7.2878442738091707</v>
      </c>
    </row>
    <row r="61" spans="1:30" ht="19.5" customHeight="1" x14ac:dyDescent="0.35">
      <c r="A61" s="27">
        <v>44775.558053726854</v>
      </c>
      <c r="B61" s="25">
        <v>36.090000000000003</v>
      </c>
      <c r="C61" s="25">
        <v>34.85</v>
      </c>
      <c r="D61" s="25">
        <v>36.89</v>
      </c>
      <c r="E61" s="25">
        <v>26.95</v>
      </c>
      <c r="F61" s="25">
        <v>27.23</v>
      </c>
      <c r="G61" s="25">
        <v>27.53</v>
      </c>
      <c r="H61" s="25">
        <v>43.81</v>
      </c>
      <c r="I61" s="25">
        <v>27.23</v>
      </c>
      <c r="J61" s="25"/>
      <c r="K61" s="25"/>
      <c r="M61" s="1">
        <v>0.05</v>
      </c>
      <c r="N61" s="1">
        <v>0.3</v>
      </c>
      <c r="O61" s="1">
        <v>0.6</v>
      </c>
      <c r="P61" s="1">
        <v>0.88</v>
      </c>
      <c r="Q61" s="1">
        <f>AVERAGE(TBL_HST[[#This Row],[CH4]],TBL_HST[[#This Row],[CH5]],TBL_HST[[#This Row],[CH6]])</f>
        <v>27.236666666666668</v>
      </c>
      <c r="R61" s="1">
        <f>(M61/(O61-N61))*LN(((TBL_HST[[#This Row],[CH1]]-Q61)/(TBL_HST[[#This Row],[CH2]]-Q61)))</f>
        <v>2.5148823303403966E-2</v>
      </c>
      <c r="S61" s="1">
        <f>(M61/(P61-O61))*LN(((TBL_HST[[#This Row],[CH2]]-Q61)/(TBL_HST[[#This Row],[CH3]]-Q61)))</f>
        <v>-4.2393246916018923E-2</v>
      </c>
      <c r="T61" s="1">
        <f>(M61/(P61-N61))*LN(((TBL_HST[[#This Row],[CH1]]-Q61)/(TBL_HST[[#This Row],[CH3]]-Q61)))</f>
        <v>-7.4576933542484618E-3</v>
      </c>
      <c r="U61" s="1">
        <f>(TBL_HST[[#This Row],[CH1]]-Q61)/(EXP(-R61*N61/M61)) + Q61</f>
        <v>37.53196147110333</v>
      </c>
      <c r="V61" s="1">
        <f>(TBL_HST[[#This Row],[CH2]]-Q61)/(EXP(-S61*O61/M61)) + Q61</f>
        <v>31.814300036639786</v>
      </c>
      <c r="W61" s="1">
        <f>(TBL_HST[[#This Row],[CH1]]-Q61)/(EXP(-T61*N61/M61)) + Q61</f>
        <v>35.702579752751625</v>
      </c>
      <c r="X61" s="1">
        <f t="shared" si="0"/>
        <v>37.53196147110333</v>
      </c>
      <c r="Y61" s="1">
        <f t="shared" si="1"/>
        <v>35.702579752751625</v>
      </c>
      <c r="Z61" s="1">
        <f t="shared" si="2"/>
        <v>35.702579752751625</v>
      </c>
      <c r="AB61" s="1">
        <f t="shared" si="3"/>
        <v>36.312373658868864</v>
      </c>
      <c r="AC61" s="1">
        <f>TBL_HST[[#This Row],[CH7]]</f>
        <v>43.81</v>
      </c>
      <c r="AD61" s="1">
        <f t="shared" si="4"/>
        <v>-7.4976263411311379</v>
      </c>
    </row>
    <row r="62" spans="1:30" ht="19.5" customHeight="1" x14ac:dyDescent="0.35">
      <c r="A62" s="27">
        <v>44775.55805965278</v>
      </c>
      <c r="B62" s="25">
        <v>36.53</v>
      </c>
      <c r="C62" s="25">
        <v>34.51</v>
      </c>
      <c r="D62" s="25">
        <v>36.69</v>
      </c>
      <c r="E62" s="25">
        <v>26.99</v>
      </c>
      <c r="F62" s="25">
        <v>27.23</v>
      </c>
      <c r="G62" s="25">
        <v>27.53</v>
      </c>
      <c r="H62" s="25">
        <v>44.21</v>
      </c>
      <c r="I62" s="25">
        <v>27.25</v>
      </c>
      <c r="J62" s="25"/>
      <c r="K62" s="25"/>
      <c r="M62" s="1">
        <v>0.05</v>
      </c>
      <c r="N62" s="1">
        <v>0.3</v>
      </c>
      <c r="O62" s="1">
        <v>0.6</v>
      </c>
      <c r="P62" s="1">
        <v>0.88</v>
      </c>
      <c r="Q62" s="1">
        <f>AVERAGE(TBL_HST[[#This Row],[CH4]],TBL_HST[[#This Row],[CH5]],TBL_HST[[#This Row],[CH6]])</f>
        <v>27.25</v>
      </c>
      <c r="R62" s="1">
        <f>(M62/(O62-N62))*LN(((TBL_HST[[#This Row],[CH1]]-Q62)/(TBL_HST[[#This Row],[CH2]]-Q62)))</f>
        <v>4.091361966023415E-2</v>
      </c>
      <c r="S62" s="1">
        <f>(M62/(P62-O62))*LN(((TBL_HST[[#This Row],[CH2]]-Q62)/(TBL_HST[[#This Row],[CH3]]-Q62)))</f>
        <v>-4.6888598450125836E-2</v>
      </c>
      <c r="T62" s="1">
        <f>(M62/(P62-N62))*LN(((TBL_HST[[#This Row],[CH1]]-Q62)/(TBL_HST[[#This Row],[CH3]]-Q62)))</f>
        <v>-1.4736580482154937E-3</v>
      </c>
      <c r="U62" s="1">
        <f>(TBL_HST[[#This Row],[CH1]]-Q62)/(EXP(-R62*N62/M62)) + Q62</f>
        <v>39.112038567493116</v>
      </c>
      <c r="V62" s="1">
        <f>(TBL_HST[[#This Row],[CH2]]-Q62)/(EXP(-S62*O62/M62)) + Q62</f>
        <v>31.385948342630016</v>
      </c>
      <c r="W62" s="1">
        <f>(TBL_HST[[#This Row],[CH1]]-Q62)/(EXP(-T62*N62/M62)) + Q62</f>
        <v>36.44830840850954</v>
      </c>
      <c r="X62" s="1">
        <f t="shared" si="0"/>
        <v>39.112038567493116</v>
      </c>
      <c r="Y62" s="1">
        <f t="shared" si="1"/>
        <v>36.44830840850954</v>
      </c>
      <c r="Z62" s="1">
        <f t="shared" si="2"/>
        <v>36.44830840850954</v>
      </c>
      <c r="AB62" s="1">
        <f t="shared" si="3"/>
        <v>37.336218461504068</v>
      </c>
      <c r="AC62" s="1">
        <f>TBL_HST[[#This Row],[CH7]]</f>
        <v>44.21</v>
      </c>
      <c r="AD62" s="1">
        <f t="shared" si="4"/>
        <v>-6.8737815384959333</v>
      </c>
    </row>
    <row r="63" spans="1:30" ht="19.5" customHeight="1" x14ac:dyDescent="0.35">
      <c r="A63" s="27">
        <v>44775.558065532408</v>
      </c>
      <c r="B63" s="25">
        <v>36.69</v>
      </c>
      <c r="C63" s="25">
        <v>34.630000000000003</v>
      </c>
      <c r="D63" s="25">
        <v>36.65</v>
      </c>
      <c r="E63" s="25">
        <v>26.93</v>
      </c>
      <c r="F63" s="25">
        <v>27.23</v>
      </c>
      <c r="G63" s="25">
        <v>27.53</v>
      </c>
      <c r="H63" s="25">
        <v>44.33</v>
      </c>
      <c r="I63" s="25">
        <v>27.21</v>
      </c>
      <c r="J63" s="25"/>
      <c r="K63" s="25"/>
      <c r="M63" s="1">
        <v>0.05</v>
      </c>
      <c r="N63" s="1">
        <v>0.3</v>
      </c>
      <c r="O63" s="1">
        <v>0.6</v>
      </c>
      <c r="P63" s="1">
        <v>0.88</v>
      </c>
      <c r="Q63" s="1">
        <f>AVERAGE(TBL_HST[[#This Row],[CH4]],TBL_HST[[#This Row],[CH5]],TBL_HST[[#This Row],[CH6]])</f>
        <v>27.23</v>
      </c>
      <c r="R63" s="1">
        <f>(M63/(O63-N63))*LN(((TBL_HST[[#This Row],[CH1]]-Q63)/(TBL_HST[[#This Row],[CH2]]-Q63)))</f>
        <v>4.0932063808943729E-2</v>
      </c>
      <c r="S63" s="1">
        <f>(M63/(P63-O63))*LN(((TBL_HST[[#This Row],[CH2]]-Q63)/(TBL_HST[[#This Row],[CH3]]-Q63)))</f>
        <v>-4.3099122924669137E-2</v>
      </c>
      <c r="T63" s="1">
        <f>(M63/(P63-N63))*LN(((TBL_HST[[#This Row],[CH1]]-Q63)/(TBL_HST[[#This Row],[CH3]]-Q63)))</f>
        <v>3.6528400650993252E-4</v>
      </c>
      <c r="U63" s="1">
        <f>(TBL_HST[[#This Row],[CH1]]-Q63)/(EXP(-R63*N63/M63)) + Q63</f>
        <v>39.32345945945945</v>
      </c>
      <c r="V63" s="1">
        <f>(TBL_HST[[#This Row],[CH2]]-Q63)/(EXP(-S63*O63/M63)) + Q63</f>
        <v>31.641834216579944</v>
      </c>
      <c r="W63" s="1">
        <f>(TBL_HST[[#This Row],[CH1]]-Q63)/(EXP(-T63*N63/M63)) + Q63</f>
        <v>36.710756257687734</v>
      </c>
      <c r="X63" s="1">
        <f t="shared" si="0"/>
        <v>39.32345945945945</v>
      </c>
      <c r="Y63" s="1">
        <f t="shared" si="1"/>
        <v>36.710756257687734</v>
      </c>
      <c r="Z63" s="1">
        <f t="shared" si="2"/>
        <v>36.710756257687734</v>
      </c>
      <c r="AB63" s="1">
        <f t="shared" si="3"/>
        <v>37.581657324944977</v>
      </c>
      <c r="AC63" s="1">
        <f>TBL_HST[[#This Row],[CH7]]</f>
        <v>44.33</v>
      </c>
      <c r="AD63" s="1">
        <f t="shared" si="4"/>
        <v>-6.7483426750550208</v>
      </c>
    </row>
    <row r="64" spans="1:30" ht="19.5" customHeight="1" x14ac:dyDescent="0.35">
      <c r="A64" s="27">
        <v>44775.558071458334</v>
      </c>
      <c r="B64" s="25">
        <v>37.61</v>
      </c>
      <c r="C64" s="25">
        <v>34.43</v>
      </c>
      <c r="D64" s="25">
        <v>36.29</v>
      </c>
      <c r="E64" s="25">
        <v>26.95</v>
      </c>
      <c r="F64" s="25">
        <v>27.23</v>
      </c>
      <c r="G64" s="25">
        <v>27.55</v>
      </c>
      <c r="H64" s="25">
        <v>44.75</v>
      </c>
      <c r="I64" s="25">
        <v>27.21</v>
      </c>
      <c r="J64" s="25"/>
      <c r="K64" s="25"/>
      <c r="M64" s="1">
        <v>0.05</v>
      </c>
      <c r="N64" s="1">
        <v>0.3</v>
      </c>
      <c r="O64" s="1">
        <v>0.6</v>
      </c>
      <c r="P64" s="1">
        <v>0.88</v>
      </c>
      <c r="Q64" s="1">
        <f>AVERAGE(TBL_HST[[#This Row],[CH4]],TBL_HST[[#This Row],[CH5]],TBL_HST[[#This Row],[CH6]])</f>
        <v>27.243333333333336</v>
      </c>
      <c r="R64" s="1">
        <f>(M64/(O64-N64))*LN(((TBL_HST[[#This Row],[CH1]]-Q64)/(TBL_HST[[#This Row],[CH2]]-Q64)))</f>
        <v>6.106134552406537E-2</v>
      </c>
      <c r="S64" s="1">
        <f>(M64/(P64-O64))*LN(((TBL_HST[[#This Row],[CH2]]-Q64)/(TBL_HST[[#This Row],[CH3]]-Q64)))</f>
        <v>-4.1101590779629757E-2</v>
      </c>
      <c r="T64" s="1">
        <f>(M64/(P64-N64))*LN(((TBL_HST[[#This Row],[CH1]]-Q64)/(TBL_HST[[#This Row],[CH3]]-Q64)))</f>
        <v>1.1741307308488392E-2</v>
      </c>
      <c r="U64" s="1">
        <f>(TBL_HST[[#This Row],[CH1]]-Q64)/(EXP(-R64*N64/M64)) + Q64</f>
        <v>42.197105751391462</v>
      </c>
      <c r="V64" s="1">
        <f>(TBL_HST[[#This Row],[CH2]]-Q64)/(EXP(-S64*O64/M64)) + Q64</f>
        <v>31.631924987968524</v>
      </c>
      <c r="W64" s="1">
        <f>(TBL_HST[[#This Row],[CH1]]-Q64)/(EXP(-T64*N64/M64)) + Q64</f>
        <v>38.366648538682952</v>
      </c>
      <c r="X64" s="1">
        <f t="shared" si="0"/>
        <v>42.197105751391462</v>
      </c>
      <c r="Y64" s="1">
        <f t="shared" si="1"/>
        <v>38.366648538682952</v>
      </c>
      <c r="Z64" s="1">
        <f t="shared" si="2"/>
        <v>38.366648538682952</v>
      </c>
      <c r="AB64" s="1">
        <f t="shared" si="3"/>
        <v>39.643467609585791</v>
      </c>
      <c r="AC64" s="1">
        <f>TBL_HST[[#This Row],[CH7]]</f>
        <v>44.75</v>
      </c>
      <c r="AD64" s="1">
        <f t="shared" si="4"/>
        <v>-5.106532390414209</v>
      </c>
    </row>
    <row r="65" spans="1:30" ht="19.5" customHeight="1" x14ac:dyDescent="0.35">
      <c r="A65" s="27">
        <v>44775.558077337962</v>
      </c>
      <c r="B65" s="25">
        <v>38.03</v>
      </c>
      <c r="C65" s="25">
        <v>34.450000000000003</v>
      </c>
      <c r="D65" s="25">
        <v>35.85</v>
      </c>
      <c r="E65" s="25">
        <v>26.93</v>
      </c>
      <c r="F65" s="25">
        <v>27.23</v>
      </c>
      <c r="G65" s="25">
        <v>27.55</v>
      </c>
      <c r="H65" s="25">
        <v>45.23</v>
      </c>
      <c r="I65" s="25">
        <v>27.21</v>
      </c>
      <c r="J65" s="25"/>
      <c r="K65" s="25"/>
      <c r="M65" s="1">
        <v>0.05</v>
      </c>
      <c r="N65" s="1">
        <v>0.3</v>
      </c>
      <c r="O65" s="1">
        <v>0.6</v>
      </c>
      <c r="P65" s="1">
        <v>0.88</v>
      </c>
      <c r="Q65" s="1">
        <f>AVERAGE(TBL_HST[[#This Row],[CH4]],TBL_HST[[#This Row],[CH5]],TBL_HST[[#This Row],[CH6]])</f>
        <v>27.236666666666665</v>
      </c>
      <c r="R65" s="1">
        <f>(M65/(O65-N65))*LN(((TBL_HST[[#This Row],[CH1]]-Q65)/(TBL_HST[[#This Row],[CH2]]-Q65)))</f>
        <v>6.716624904520134E-2</v>
      </c>
      <c r="S65" s="1">
        <f>(M65/(P65-O65))*LN(((TBL_HST[[#This Row],[CH2]]-Q65)/(TBL_HST[[#This Row],[CH3]]-Q65)))</f>
        <v>-3.1675040167164298E-2</v>
      </c>
      <c r="T65" s="1">
        <f>(M65/(P65-N65))*LN(((TBL_HST[[#This Row],[CH1]]-Q65)/(TBL_HST[[#This Row],[CH3]]-Q65)))</f>
        <v>1.9449764597852397E-2</v>
      </c>
      <c r="U65" s="1">
        <f>(TBL_HST[[#This Row],[CH1]]-Q65)/(EXP(-R65*N65/M65)) + Q65</f>
        <v>43.386765249537888</v>
      </c>
      <c r="V65" s="1">
        <f>(TBL_HST[[#This Row],[CH2]]-Q65)/(EXP(-S65*O65/M65)) + Q65</f>
        <v>32.169091320293688</v>
      </c>
      <c r="W65" s="1">
        <f>(TBL_HST[[#This Row],[CH1]]-Q65)/(EXP(-T65*N65/M65)) + Q65</f>
        <v>39.366005893362953</v>
      </c>
      <c r="X65" s="1">
        <f t="shared" si="0"/>
        <v>43.386765249537888</v>
      </c>
      <c r="Y65" s="1">
        <f t="shared" si="1"/>
        <v>39.366005893362953</v>
      </c>
      <c r="Z65" s="1">
        <f t="shared" si="2"/>
        <v>39.366005893362953</v>
      </c>
      <c r="AB65" s="1">
        <f t="shared" si="3"/>
        <v>40.706259012087934</v>
      </c>
      <c r="AC65" s="1">
        <f>TBL_HST[[#This Row],[CH7]]</f>
        <v>45.23</v>
      </c>
      <c r="AD65" s="1">
        <f t="shared" si="4"/>
        <v>-4.5237409879120634</v>
      </c>
    </row>
    <row r="66" spans="1:30" ht="19.5" customHeight="1" x14ac:dyDescent="0.35">
      <c r="A66" s="27">
        <v>44775.558083263888</v>
      </c>
      <c r="B66" s="25">
        <v>38.450000000000003</v>
      </c>
      <c r="C66" s="25">
        <v>34.51</v>
      </c>
      <c r="D66" s="25">
        <v>35.049999999999997</v>
      </c>
      <c r="E66" s="25">
        <v>26.95</v>
      </c>
      <c r="F66" s="25">
        <v>27.23</v>
      </c>
      <c r="G66" s="25">
        <v>27.53</v>
      </c>
      <c r="H66" s="25">
        <v>45.15</v>
      </c>
      <c r="I66" s="25">
        <v>27.21</v>
      </c>
      <c r="J66" s="25"/>
      <c r="K66" s="25"/>
      <c r="M66" s="1">
        <v>0.05</v>
      </c>
      <c r="N66" s="1">
        <v>0.3</v>
      </c>
      <c r="O66" s="1">
        <v>0.6</v>
      </c>
      <c r="P66" s="1">
        <v>0.88</v>
      </c>
      <c r="Q66" s="1">
        <f>AVERAGE(TBL_HST[[#This Row],[CH4]],TBL_HST[[#This Row],[CH5]],TBL_HST[[#This Row],[CH6]])</f>
        <v>27.236666666666668</v>
      </c>
      <c r="R66" s="1">
        <f>(M66/(O66-N66))*LN(((TBL_HST[[#This Row],[CH1]]-Q66)/(TBL_HST[[#This Row],[CH2]]-Q66)))</f>
        <v>7.2148142449970531E-2</v>
      </c>
      <c r="S66" s="1">
        <f>(M66/(P66-O66))*LN(((TBL_HST[[#This Row],[CH2]]-Q66)/(TBL_HST[[#This Row],[CH3]]-Q66)))</f>
        <v>-1.2788747197122693E-2</v>
      </c>
      <c r="T66" s="1">
        <f>(M66/(P66-N66))*LN(((TBL_HST[[#This Row],[CH1]]-Q66)/(TBL_HST[[#This Row],[CH3]]-Q66)))</f>
        <v>3.1144126758270357E-2</v>
      </c>
      <c r="U66" s="1">
        <f>(TBL_HST[[#This Row],[CH1]]-Q66)/(EXP(-R66*N66/M66)) + Q66</f>
        <v>44.524317140238324</v>
      </c>
      <c r="V66" s="1">
        <f>(TBL_HST[[#This Row],[CH2]]-Q66)/(EXP(-S66*O66/M66)) + Q66</f>
        <v>33.475228780616128</v>
      </c>
      <c r="W66" s="1">
        <f>(TBL_HST[[#This Row],[CH1]]-Q66)/(EXP(-T66*N66/M66)) + Q66</f>
        <v>40.753939097579931</v>
      </c>
      <c r="X66" s="1">
        <f t="shared" si="0"/>
        <v>44.524317140238324</v>
      </c>
      <c r="Y66" s="1">
        <f t="shared" si="1"/>
        <v>40.753939097579931</v>
      </c>
      <c r="Z66" s="1">
        <f t="shared" si="2"/>
        <v>40.753939097579931</v>
      </c>
      <c r="AB66" s="1">
        <f t="shared" si="3"/>
        <v>42.010731778466059</v>
      </c>
      <c r="AC66" s="1">
        <f>TBL_HST[[#This Row],[CH7]]</f>
        <v>45.15</v>
      </c>
      <c r="AD66" s="1">
        <f t="shared" si="4"/>
        <v>-3.1392682215339391</v>
      </c>
    </row>
    <row r="67" spans="1:30" ht="19.5" customHeight="1" x14ac:dyDescent="0.35">
      <c r="A67" s="27">
        <v>44775.558089143517</v>
      </c>
      <c r="B67" s="25">
        <v>39.15</v>
      </c>
      <c r="C67" s="25">
        <v>34.369999999999997</v>
      </c>
      <c r="D67" s="25">
        <v>34.549999999999997</v>
      </c>
      <c r="E67" s="25">
        <v>26.93</v>
      </c>
      <c r="F67" s="25">
        <v>27.23</v>
      </c>
      <c r="G67" s="25">
        <v>27.59</v>
      </c>
      <c r="H67" s="25">
        <v>45.57</v>
      </c>
      <c r="I67" s="25">
        <v>27.21</v>
      </c>
      <c r="J67" s="25"/>
      <c r="K67" s="25"/>
      <c r="M67" s="1">
        <v>0.05</v>
      </c>
      <c r="N67" s="1">
        <v>0.3</v>
      </c>
      <c r="O67" s="1">
        <v>0.6</v>
      </c>
      <c r="P67" s="1">
        <v>0.88</v>
      </c>
      <c r="Q67" s="1">
        <f>AVERAGE(TBL_HST[[#This Row],[CH4]],TBL_HST[[#This Row],[CH5]],TBL_HST[[#This Row],[CH6]])</f>
        <v>27.25</v>
      </c>
      <c r="R67" s="1">
        <f>(M67/(O67-N67))*LN(((TBL_HST[[#This Row],[CH1]]-Q67)/(TBL_HST[[#This Row],[CH2]]-Q67)))</f>
        <v>8.5605112448933277E-2</v>
      </c>
      <c r="S67" s="1">
        <f>(M67/(P67-O67))*LN(((TBL_HST[[#This Row],[CH2]]-Q67)/(TBL_HST[[#This Row],[CH3]]-Q67)))</f>
        <v>-4.4583254875823321E-3</v>
      </c>
      <c r="T67" s="1">
        <f>(M67/(P67-N67))*LN(((TBL_HST[[#This Row],[CH1]]-Q67)/(TBL_HST[[#This Row],[CH3]]-Q67)))</f>
        <v>4.2126211376132629E-2</v>
      </c>
      <c r="U67" s="1">
        <f>(TBL_HST[[#This Row],[CH1]]-Q67)/(EXP(-R67*N67/M67)) + Q67</f>
        <v>47.139044943820224</v>
      </c>
      <c r="V67" s="1">
        <f>(TBL_HST[[#This Row],[CH2]]-Q67)/(EXP(-S67*O67/M67)) + Q67</f>
        <v>33.999090935367292</v>
      </c>
      <c r="W67" s="1">
        <f>(TBL_HST[[#This Row],[CH1]]-Q67)/(EXP(-T67*N67/M67)) + Q67</f>
        <v>42.572091384965319</v>
      </c>
      <c r="X67" s="1">
        <f t="shared" si="0"/>
        <v>47.139044943820224</v>
      </c>
      <c r="Y67" s="1">
        <f t="shared" si="1"/>
        <v>42.572091384965319</v>
      </c>
      <c r="Z67" s="1">
        <f t="shared" si="2"/>
        <v>42.572091384965319</v>
      </c>
      <c r="AB67" s="1">
        <f t="shared" si="3"/>
        <v>44.094409237916956</v>
      </c>
      <c r="AC67" s="1">
        <f>TBL_HST[[#This Row],[CH7]]</f>
        <v>45.57</v>
      </c>
      <c r="AD67" s="1">
        <f t="shared" si="4"/>
        <v>-1.4755907620830442</v>
      </c>
    </row>
    <row r="68" spans="1:30" ht="19.5" customHeight="1" x14ac:dyDescent="0.35">
      <c r="A68" s="27">
        <v>44775.558095057873</v>
      </c>
      <c r="B68" s="25">
        <v>39.729999999999997</v>
      </c>
      <c r="C68" s="25">
        <v>34.51</v>
      </c>
      <c r="D68" s="25">
        <v>34.43</v>
      </c>
      <c r="E68" s="25">
        <v>26.95</v>
      </c>
      <c r="F68" s="25">
        <v>27.21</v>
      </c>
      <c r="G68" s="25">
        <v>27.55</v>
      </c>
      <c r="H68" s="25">
        <v>45.57</v>
      </c>
      <c r="I68" s="25">
        <v>27.19</v>
      </c>
      <c r="J68" s="25"/>
      <c r="K68" s="25"/>
      <c r="M68" s="1">
        <v>0.05</v>
      </c>
      <c r="N68" s="1">
        <v>0.3</v>
      </c>
      <c r="O68" s="1">
        <v>0.6</v>
      </c>
      <c r="P68" s="1">
        <v>0.88</v>
      </c>
      <c r="Q68" s="1">
        <f>AVERAGE(TBL_HST[[#This Row],[CH4]],TBL_HST[[#This Row],[CH5]],TBL_HST[[#This Row],[CH6]])</f>
        <v>27.236666666666665</v>
      </c>
      <c r="R68" s="1">
        <f>(M68/(O68-N68))*LN(((TBL_HST[[#This Row],[CH1]]-Q68)/(TBL_HST[[#This Row],[CH2]]-Q68)))</f>
        <v>9.0163412827549444E-2</v>
      </c>
      <c r="S68" s="1">
        <f>(M68/(P68-O68))*LN(((TBL_HST[[#This Row],[CH2]]-Q68)/(TBL_HST[[#This Row],[CH3]]-Q68)))</f>
        <v>1.9750036740957006E-3</v>
      </c>
      <c r="T68" s="1">
        <f>(M68/(P68-N68))*LN(((TBL_HST[[#This Row],[CH1]]-Q68)/(TBL_HST[[#This Row],[CH3]]-Q68)))</f>
        <v>4.7589698063813149E-2</v>
      </c>
      <c r="U68" s="1">
        <f>(TBL_HST[[#This Row],[CH1]]-Q68)/(EXP(-R68*N68/M68)) + Q68</f>
        <v>48.69634280476626</v>
      </c>
      <c r="V68" s="1">
        <f>(TBL_HST[[#This Row],[CH2]]-Q68)/(EXP(-S68*O68/M68)) + Q68</f>
        <v>34.684437240900039</v>
      </c>
      <c r="W68" s="1">
        <f>(TBL_HST[[#This Row],[CH1]]-Q68)/(EXP(-T68*N68/M68)) + Q68</f>
        <v>43.858770354264045</v>
      </c>
      <c r="X68" s="1">
        <f t="shared" si="0"/>
        <v>48.69634280476626</v>
      </c>
      <c r="Y68" s="1">
        <f t="shared" si="1"/>
        <v>43.858770354264045</v>
      </c>
      <c r="Z68" s="1">
        <f t="shared" si="2"/>
        <v>43.858770354264045</v>
      </c>
      <c r="AB68" s="1">
        <f t="shared" si="3"/>
        <v>45.471294504431448</v>
      </c>
      <c r="AC68" s="1">
        <f>TBL_HST[[#This Row],[CH7]]</f>
        <v>45.57</v>
      </c>
      <c r="AD68" s="1">
        <f t="shared" si="4"/>
        <v>-9.8705495568552237E-2</v>
      </c>
    </row>
    <row r="69" spans="1:30" ht="19.5" customHeight="1" x14ac:dyDescent="0.35">
      <c r="A69" s="27">
        <v>44775.558100983799</v>
      </c>
      <c r="B69" s="25">
        <v>40.450000000000003</v>
      </c>
      <c r="C69" s="25">
        <v>34.75</v>
      </c>
      <c r="D69" s="25">
        <v>34.03</v>
      </c>
      <c r="E69" s="25">
        <v>26.93</v>
      </c>
      <c r="F69" s="25">
        <v>27.23</v>
      </c>
      <c r="G69" s="25">
        <v>27.53</v>
      </c>
      <c r="H69" s="25">
        <v>45.63</v>
      </c>
      <c r="I69" s="25">
        <v>27.21</v>
      </c>
      <c r="J69" s="25"/>
      <c r="K69" s="25"/>
      <c r="M69" s="1">
        <v>0.05</v>
      </c>
      <c r="N69" s="1">
        <v>0.3</v>
      </c>
      <c r="O69" s="1">
        <v>0.6</v>
      </c>
      <c r="P69" s="1">
        <v>0.88</v>
      </c>
      <c r="Q69" s="1">
        <f>AVERAGE(TBL_HST[[#This Row],[CH4]],TBL_HST[[#This Row],[CH5]],TBL_HST[[#This Row],[CH6]])</f>
        <v>27.23</v>
      </c>
      <c r="R69" s="1">
        <f>(M69/(O69-N69))*LN(((TBL_HST[[#This Row],[CH1]]-Q69)/(TBL_HST[[#This Row],[CH2]]-Q69)))</f>
        <v>9.4027449410298655E-2</v>
      </c>
      <c r="S69" s="1">
        <f>(M69/(P69-O69))*LN(((TBL_HST[[#This Row],[CH2]]-Q69)/(TBL_HST[[#This Row],[CH3]]-Q69)))</f>
        <v>1.7972058174944162E-2</v>
      </c>
      <c r="T69" s="1">
        <f>(M69/(P69-N69))*LN(((TBL_HST[[#This Row],[CH1]]-Q69)/(TBL_HST[[#This Row],[CH3]]-Q69)))</f>
        <v>5.7311053641506828E-2</v>
      </c>
      <c r="U69" s="1">
        <f>(TBL_HST[[#This Row],[CH1]]-Q69)/(EXP(-R69*N69/M69)) + Q69</f>
        <v>50.470478723404263</v>
      </c>
      <c r="V69" s="1">
        <f>(TBL_HST[[#This Row],[CH2]]-Q69)/(EXP(-S69*O69/M69)) + Q69</f>
        <v>36.559961011894501</v>
      </c>
      <c r="W69" s="1">
        <f>(TBL_HST[[#This Row],[CH1]]-Q69)/(EXP(-T69*N69/M69)) + Q69</f>
        <v>45.875356917972475</v>
      </c>
      <c r="X69" s="1">
        <f t="shared" si="0"/>
        <v>50.470478723404263</v>
      </c>
      <c r="Y69" s="1">
        <f t="shared" si="1"/>
        <v>45.875356917972475</v>
      </c>
      <c r="Z69" s="1">
        <f t="shared" si="2"/>
        <v>45.875356917972475</v>
      </c>
      <c r="AB69" s="1">
        <f t="shared" si="3"/>
        <v>47.407064186449738</v>
      </c>
      <c r="AC69" s="1">
        <f>TBL_HST[[#This Row],[CH7]]</f>
        <v>45.63</v>
      </c>
      <c r="AD69" s="1">
        <f t="shared" si="4"/>
        <v>1.777064186449735</v>
      </c>
    </row>
    <row r="70" spans="1:30" ht="19.5" customHeight="1" x14ac:dyDescent="0.35">
      <c r="A70" s="27">
        <v>44775.558106863427</v>
      </c>
      <c r="B70" s="25">
        <v>40.85</v>
      </c>
      <c r="C70" s="25">
        <v>34.75</v>
      </c>
      <c r="D70" s="25">
        <v>33.869999999999997</v>
      </c>
      <c r="E70" s="25">
        <v>26.95</v>
      </c>
      <c r="F70" s="25">
        <v>27.25</v>
      </c>
      <c r="G70" s="25">
        <v>27.59</v>
      </c>
      <c r="H70" s="25">
        <v>45.31</v>
      </c>
      <c r="I70" s="25">
        <v>27.23</v>
      </c>
      <c r="J70" s="25"/>
      <c r="K70" s="25"/>
      <c r="M70" s="1">
        <v>0.05</v>
      </c>
      <c r="N70" s="1">
        <v>0.3</v>
      </c>
      <c r="O70" s="1">
        <v>0.6</v>
      </c>
      <c r="P70" s="1">
        <v>0.88</v>
      </c>
      <c r="Q70" s="1">
        <f>AVERAGE(TBL_HST[[#This Row],[CH4]],TBL_HST[[#This Row],[CH5]],TBL_HST[[#This Row],[CH6]])</f>
        <v>27.263333333333335</v>
      </c>
      <c r="R70" s="1">
        <f>(M70/(O70-N70))*LN(((TBL_HST[[#This Row],[CH1]]-Q70)/(TBL_HST[[#This Row],[CH2]]-Q70)))</f>
        <v>9.9327543174037872E-2</v>
      </c>
      <c r="S70" s="1">
        <f>(M70/(P70-O70))*LN(((TBL_HST[[#This Row],[CH2]]-Q70)/(TBL_HST[[#This Row],[CH3]]-Q70)))</f>
        <v>2.2329360787224219E-2</v>
      </c>
      <c r="T70" s="1">
        <f>(M70/(P70-N70))*LN(((TBL_HST[[#This Row],[CH1]]-Q70)/(TBL_HST[[#This Row],[CH3]]-Q70)))</f>
        <v>6.21560068493692E-2</v>
      </c>
      <c r="U70" s="1">
        <f>(TBL_HST[[#This Row],[CH1]]-Q70)/(EXP(-R70*N70/M70)) + Q70</f>
        <v>51.920169189670531</v>
      </c>
      <c r="V70" s="1">
        <f>(TBL_HST[[#This Row],[CH2]]-Q70)/(EXP(-S70*O70/M70)) + Q70</f>
        <v>37.050539015614127</v>
      </c>
      <c r="W70" s="1">
        <f>(TBL_HST[[#This Row],[CH1]]-Q70)/(EXP(-T70*N70/M70)) + Q70</f>
        <v>46.991057426569434</v>
      </c>
      <c r="X70" s="1">
        <f t="shared" si="0"/>
        <v>51.920169189670531</v>
      </c>
      <c r="Y70" s="1">
        <f t="shared" si="1"/>
        <v>46.991057426569434</v>
      </c>
      <c r="Z70" s="1">
        <f t="shared" si="2"/>
        <v>46.991057426569434</v>
      </c>
      <c r="AB70" s="1">
        <f t="shared" si="3"/>
        <v>48.634094680936464</v>
      </c>
      <c r="AC70" s="1">
        <f>TBL_HST[[#This Row],[CH7]]</f>
        <v>45.31</v>
      </c>
      <c r="AD70" s="1">
        <f t="shared" si="4"/>
        <v>3.3240946809364615</v>
      </c>
    </row>
    <row r="71" spans="1:30" ht="19.5" customHeight="1" x14ac:dyDescent="0.35">
      <c r="A71" s="27">
        <v>44775.558112789353</v>
      </c>
      <c r="B71" s="25">
        <v>41.25</v>
      </c>
      <c r="C71" s="25">
        <v>34.67</v>
      </c>
      <c r="D71" s="25">
        <v>33.630000000000003</v>
      </c>
      <c r="E71" s="25">
        <v>26.95</v>
      </c>
      <c r="F71" s="25">
        <v>27.23</v>
      </c>
      <c r="G71" s="25">
        <v>27.55</v>
      </c>
      <c r="H71" s="25">
        <v>44.77</v>
      </c>
      <c r="I71" s="25">
        <v>27.25</v>
      </c>
      <c r="J71" s="25"/>
      <c r="K71" s="25"/>
      <c r="M71" s="1">
        <v>0.05</v>
      </c>
      <c r="N71" s="1">
        <v>0.3</v>
      </c>
      <c r="O71" s="1">
        <v>0.6</v>
      </c>
      <c r="P71" s="1">
        <v>0.88</v>
      </c>
      <c r="Q71" s="1">
        <f>AVERAGE(TBL_HST[[#This Row],[CH4]],TBL_HST[[#This Row],[CH5]],TBL_HST[[#This Row],[CH6]])</f>
        <v>27.243333333333336</v>
      </c>
      <c r="R71" s="1">
        <f>(M71/(O71-N71))*LN(((TBL_HST[[#This Row],[CH1]]-Q71)/(TBL_HST[[#This Row],[CH2]]-Q71)))</f>
        <v>0.10574271339296183</v>
      </c>
      <c r="S71" s="1">
        <f>(M71/(P71-O71))*LN(((TBL_HST[[#This Row],[CH2]]-Q71)/(TBL_HST[[#This Row],[CH3]]-Q71)))</f>
        <v>2.6940114735065829E-2</v>
      </c>
      <c r="T71" s="1">
        <f>(M71/(P71-N71))*LN(((TBL_HST[[#This Row],[CH1]]-Q71)/(TBL_HST[[#This Row],[CH3]]-Q71)))</f>
        <v>6.7700079558115495E-2</v>
      </c>
      <c r="U71" s="1">
        <f>(TBL_HST[[#This Row],[CH1]]-Q71)/(EXP(-R71*N71/M71)) + Q71</f>
        <v>53.659856373429079</v>
      </c>
      <c r="V71" s="1">
        <f>(TBL_HST[[#This Row],[CH2]]-Q71)/(EXP(-S71*O71/M71)) + Q71</f>
        <v>37.504417497803992</v>
      </c>
      <c r="W71" s="1">
        <f>(TBL_HST[[#This Row],[CH1]]-Q71)/(EXP(-T71*N71/M71)) + Q71</f>
        <v>48.26878912323658</v>
      </c>
      <c r="X71" s="1">
        <f t="shared" si="0"/>
        <v>53.659856373429079</v>
      </c>
      <c r="Y71" s="1">
        <f t="shared" si="1"/>
        <v>48.26878912323658</v>
      </c>
      <c r="Z71" s="1">
        <f t="shared" si="2"/>
        <v>48.26878912323658</v>
      </c>
      <c r="AB71" s="1">
        <f t="shared" si="3"/>
        <v>50.06581153996742</v>
      </c>
      <c r="AC71" s="1">
        <f>TBL_HST[[#This Row],[CH7]]</f>
        <v>44.77</v>
      </c>
      <c r="AD71" s="1">
        <f t="shared" si="4"/>
        <v>5.295811539967417</v>
      </c>
    </row>
    <row r="72" spans="1:30" ht="19.5" customHeight="1" x14ac:dyDescent="0.35">
      <c r="A72" s="27">
        <v>44775.558118668981</v>
      </c>
      <c r="B72" s="25">
        <v>41.63</v>
      </c>
      <c r="C72" s="25">
        <v>35.130000000000003</v>
      </c>
      <c r="D72" s="25">
        <v>33.770000000000003</v>
      </c>
      <c r="E72" s="25">
        <v>26.99</v>
      </c>
      <c r="F72" s="25">
        <v>27.25</v>
      </c>
      <c r="G72" s="25">
        <v>27.59</v>
      </c>
      <c r="H72" s="25">
        <v>44.61</v>
      </c>
      <c r="I72" s="25">
        <v>27.23</v>
      </c>
      <c r="J72" s="25"/>
      <c r="K72" s="25"/>
      <c r="M72" s="1">
        <v>0.05</v>
      </c>
      <c r="N72" s="1">
        <v>0.3</v>
      </c>
      <c r="O72" s="1">
        <v>0.6</v>
      </c>
      <c r="P72" s="1">
        <v>0.88</v>
      </c>
      <c r="Q72" s="1">
        <f>AVERAGE(TBL_HST[[#This Row],[CH4]],TBL_HST[[#This Row],[CH5]],TBL_HST[[#This Row],[CH6]])</f>
        <v>27.276666666666667</v>
      </c>
      <c r="R72" s="1">
        <f>(M72/(O72-N72))*LN(((TBL_HST[[#This Row],[CH1]]-Q72)/(TBL_HST[[#This Row],[CH2]]-Q72)))</f>
        <v>0.10050735552547183</v>
      </c>
      <c r="S72" s="1">
        <f>(M72/(P72-O72))*LN(((TBL_HST[[#This Row],[CH2]]-Q72)/(TBL_HST[[#This Row],[CH3]]-Q72)))</f>
        <v>3.3957510815892288E-2</v>
      </c>
      <c r="T72" s="1">
        <f>(M72/(P72-N72))*LN(((TBL_HST[[#This Row],[CH1]]-Q72)/(TBL_HST[[#This Row],[CH3]]-Q72)))</f>
        <v>6.8379844286364441E-2</v>
      </c>
      <c r="U72" s="1">
        <f>(TBL_HST[[#This Row],[CH1]]-Q72)/(EXP(-R72*N72/M72)) + Q72</f>
        <v>53.509881154499155</v>
      </c>
      <c r="V72" s="1">
        <f>(TBL_HST[[#This Row],[CH2]]-Q72)/(EXP(-S72*O72/M72)) + Q72</f>
        <v>39.08054559159735</v>
      </c>
      <c r="W72" s="1">
        <f>(TBL_HST[[#This Row],[CH1]]-Q72)/(EXP(-T72*N72/M72)) + Q72</f>
        <v>48.910561044937999</v>
      </c>
      <c r="X72" s="1">
        <f t="shared" si="0"/>
        <v>53.509881154499155</v>
      </c>
      <c r="Y72" s="1">
        <f t="shared" si="1"/>
        <v>48.910561044937999</v>
      </c>
      <c r="Z72" s="1">
        <f t="shared" si="2"/>
        <v>48.910561044937999</v>
      </c>
      <c r="AB72" s="1">
        <f t="shared" si="3"/>
        <v>50.443667748125051</v>
      </c>
      <c r="AC72" s="1">
        <f>TBL_HST[[#This Row],[CH7]]</f>
        <v>44.61</v>
      </c>
      <c r="AD72" s="1">
        <f t="shared" si="4"/>
        <v>5.8336677481250518</v>
      </c>
    </row>
    <row r="73" spans="1:30" ht="19.5" customHeight="1" x14ac:dyDescent="0.35">
      <c r="A73" s="27">
        <v>44775.558124594907</v>
      </c>
      <c r="B73" s="25">
        <v>41.85</v>
      </c>
      <c r="C73" s="25">
        <v>35.21</v>
      </c>
      <c r="D73" s="25">
        <v>33.71</v>
      </c>
      <c r="E73" s="25">
        <v>26.95</v>
      </c>
      <c r="F73" s="25">
        <v>27.25</v>
      </c>
      <c r="G73" s="25">
        <v>27.59</v>
      </c>
      <c r="H73" s="25">
        <v>43.97</v>
      </c>
      <c r="I73" s="25">
        <v>27.25</v>
      </c>
      <c r="J73" s="25"/>
      <c r="K73" s="25"/>
      <c r="M73" s="1">
        <v>0.05</v>
      </c>
      <c r="N73" s="1">
        <v>0.3</v>
      </c>
      <c r="O73" s="1">
        <v>0.6</v>
      </c>
      <c r="P73" s="1">
        <v>0.88</v>
      </c>
      <c r="Q73" s="1">
        <f>AVERAGE(TBL_HST[[#This Row],[CH4]],TBL_HST[[#This Row],[CH5]],TBL_HST[[#This Row],[CH6]])</f>
        <v>27.263333333333335</v>
      </c>
      <c r="R73" s="1">
        <f>(M73/(O73-N73))*LN(((TBL_HST[[#This Row],[CH1]]-Q73)/(TBL_HST[[#This Row],[CH2]]-Q73)))</f>
        <v>0.10122588598609615</v>
      </c>
      <c r="S73" s="1">
        <f>(M73/(P73-O73))*LN(((TBL_HST[[#This Row],[CH2]]-Q73)/(TBL_HST[[#This Row],[CH3]]-Q73)))</f>
        <v>3.7355241459285864E-2</v>
      </c>
      <c r="T73" s="1">
        <f>(M73/(P73-N73))*LN(((TBL_HST[[#This Row],[CH1]]-Q73)/(TBL_HST[[#This Row],[CH3]]-Q73)))</f>
        <v>7.039178173177392E-2</v>
      </c>
      <c r="U73" s="1">
        <f>(TBL_HST[[#This Row],[CH1]]-Q73)/(EXP(-R73*N73/M73)) + Q73</f>
        <v>54.038187919463091</v>
      </c>
      <c r="V73" s="1">
        <f>(TBL_HST[[#This Row],[CH2]]-Q73)/(EXP(-S73*O73/M73)) + Q73</f>
        <v>39.704557038310625</v>
      </c>
      <c r="W73" s="1">
        <f>(TBL_HST[[#This Row],[CH1]]-Q73)/(EXP(-T73*N73/M73)) + Q73</f>
        <v>49.515926749197526</v>
      </c>
      <c r="X73" s="1">
        <f t="shared" ref="X73:X127" si="5">IFERROR(U73, " ")</f>
        <v>54.038187919463091</v>
      </c>
      <c r="Y73" s="1">
        <f t="shared" ref="Y73:Y127" si="6">IFERROR(W73, " ")</f>
        <v>49.515926749197526</v>
      </c>
      <c r="Z73" s="1">
        <f t="shared" ref="Z73:Z127" si="7">IFERROR(W73, " ")</f>
        <v>49.515926749197526</v>
      </c>
      <c r="AB73" s="1">
        <f t="shared" ref="AB73:AB127" si="8">AVERAGE(X73,Y73,Z73)</f>
        <v>51.023347139286045</v>
      </c>
      <c r="AC73" s="1">
        <f>TBL_HST[[#This Row],[CH7]]</f>
        <v>43.97</v>
      </c>
      <c r="AD73" s="1">
        <f t="shared" ref="AD73:AD127" si="9">AB73-AC73</f>
        <v>7.0533471392860463</v>
      </c>
    </row>
    <row r="74" spans="1:30" ht="19.5" customHeight="1" x14ac:dyDescent="0.35">
      <c r="A74" s="27">
        <v>44775.558130474536</v>
      </c>
      <c r="B74" s="25">
        <v>41.97</v>
      </c>
      <c r="C74" s="25">
        <v>35.81</v>
      </c>
      <c r="D74" s="25">
        <v>33.61</v>
      </c>
      <c r="E74" s="25">
        <v>26.95</v>
      </c>
      <c r="F74" s="25">
        <v>27.25</v>
      </c>
      <c r="G74" s="25">
        <v>27.61</v>
      </c>
      <c r="H74" s="25">
        <v>43.79</v>
      </c>
      <c r="I74" s="25">
        <v>27.23</v>
      </c>
      <c r="J74" s="25"/>
      <c r="K74" s="25"/>
      <c r="M74" s="1">
        <v>0.05</v>
      </c>
      <c r="N74" s="1">
        <v>0.3</v>
      </c>
      <c r="O74" s="1">
        <v>0.6</v>
      </c>
      <c r="P74" s="1">
        <v>0.88</v>
      </c>
      <c r="Q74" s="1">
        <f>AVERAGE(TBL_HST[[#This Row],[CH4]],TBL_HST[[#This Row],[CH5]],TBL_HST[[#This Row],[CH6]])</f>
        <v>27.27</v>
      </c>
      <c r="R74" s="1">
        <f>(M74/(O74-N74))*LN(((TBL_HST[[#This Row],[CH1]]-Q74)/(TBL_HST[[#This Row],[CH2]]-Q74)))</f>
        <v>9.0514414330701981E-2</v>
      </c>
      <c r="S74" s="1">
        <f>(M74/(P74-O74))*LN(((TBL_HST[[#This Row],[CH2]]-Q74)/(TBL_HST[[#This Row],[CH3]]-Q74)))</f>
        <v>5.3193257027025778E-2</v>
      </c>
      <c r="T74" s="1">
        <f>(M74/(P74-N74))*LN(((TBL_HST[[#This Row],[CH1]]-Q74)/(TBL_HST[[#This Row],[CH3]]-Q74)))</f>
        <v>7.2497303908237581E-2</v>
      </c>
      <c r="U74" s="1">
        <f>(TBL_HST[[#This Row],[CH1]]-Q74)/(EXP(-R74*N74/M74)) + Q74</f>
        <v>52.573278688524582</v>
      </c>
      <c r="V74" s="1">
        <f>(TBL_HST[[#This Row],[CH2]]-Q74)/(EXP(-S74*O74/M74)) + Q74</f>
        <v>43.438745556384859</v>
      </c>
      <c r="W74" s="1">
        <f>(TBL_HST[[#This Row],[CH1]]-Q74)/(EXP(-T74*N74/M74)) + Q74</f>
        <v>49.980589584612204</v>
      </c>
      <c r="X74" s="1">
        <f t="shared" si="5"/>
        <v>52.573278688524582</v>
      </c>
      <c r="Y74" s="1">
        <f t="shared" si="6"/>
        <v>49.980589584612204</v>
      </c>
      <c r="Z74" s="1">
        <f t="shared" si="7"/>
        <v>49.980589584612204</v>
      </c>
      <c r="AB74" s="1">
        <f t="shared" si="8"/>
        <v>50.844819285916323</v>
      </c>
      <c r="AC74" s="1">
        <f>TBL_HST[[#This Row],[CH7]]</f>
        <v>43.79</v>
      </c>
      <c r="AD74" s="1">
        <f t="shared" si="9"/>
        <v>7.0548192859163237</v>
      </c>
    </row>
    <row r="75" spans="1:30" ht="19.5" customHeight="1" x14ac:dyDescent="0.35">
      <c r="A75" s="27">
        <v>44775.558136400461</v>
      </c>
      <c r="B75" s="25">
        <v>42.43</v>
      </c>
      <c r="C75" s="25">
        <v>36.21</v>
      </c>
      <c r="D75" s="25">
        <v>33.35</v>
      </c>
      <c r="E75" s="25">
        <v>26.95</v>
      </c>
      <c r="F75" s="25">
        <v>27.25</v>
      </c>
      <c r="G75" s="25">
        <v>27.61</v>
      </c>
      <c r="H75" s="25">
        <v>43.33</v>
      </c>
      <c r="I75" s="25">
        <v>27.25</v>
      </c>
      <c r="J75" s="25"/>
      <c r="K75" s="25"/>
      <c r="M75" s="1">
        <v>0.05</v>
      </c>
      <c r="N75" s="1">
        <v>0.3</v>
      </c>
      <c r="O75" s="1">
        <v>0.6</v>
      </c>
      <c r="P75" s="1">
        <v>0.88</v>
      </c>
      <c r="Q75" s="1">
        <f>AVERAGE(TBL_HST[[#This Row],[CH4]],TBL_HST[[#This Row],[CH5]],TBL_HST[[#This Row],[CH6]])</f>
        <v>27.27</v>
      </c>
      <c r="R75" s="1">
        <f>(M75/(O75-N75))*LN(((TBL_HST[[#This Row],[CH1]]-Q75)/(TBL_HST[[#This Row],[CH2]]-Q75)))</f>
        <v>8.8020798504800463E-2</v>
      </c>
      <c r="S75" s="1">
        <f>(M75/(P75-O75))*LN(((TBL_HST[[#This Row],[CH2]]-Q75)/(TBL_HST[[#This Row],[CH3]]-Q75)))</f>
        <v>6.8844802358454832E-2</v>
      </c>
      <c r="T75" s="1">
        <f>(M75/(P75-N75))*LN(((TBL_HST[[#This Row],[CH1]]-Q75)/(TBL_HST[[#This Row],[CH3]]-Q75)))</f>
        <v>7.8763421054840493E-2</v>
      </c>
      <c r="U75" s="1">
        <f>(TBL_HST[[#This Row],[CH1]]-Q75)/(EXP(-R75*N75/M75)) + Q75</f>
        <v>52.977561521252795</v>
      </c>
      <c r="V75" s="1">
        <f>(TBL_HST[[#This Row],[CH2]]-Q75)/(EXP(-S75*O75/M75)) + Q75</f>
        <v>47.693234881205889</v>
      </c>
      <c r="W75" s="1">
        <f>(TBL_HST[[#This Row],[CH1]]-Q75)/(EXP(-T75*N75/M75)) + Q75</f>
        <v>51.588585819627838</v>
      </c>
      <c r="X75" s="1">
        <f t="shared" si="5"/>
        <v>52.977561521252795</v>
      </c>
      <c r="Y75" s="1">
        <f t="shared" si="6"/>
        <v>51.588585819627838</v>
      </c>
      <c r="Z75" s="1">
        <f t="shared" si="7"/>
        <v>51.588585819627838</v>
      </c>
      <c r="AB75" s="1">
        <f t="shared" si="8"/>
        <v>52.05157772016949</v>
      </c>
      <c r="AC75" s="1">
        <f>TBL_HST[[#This Row],[CH7]]</f>
        <v>43.33</v>
      </c>
      <c r="AD75" s="1">
        <f t="shared" si="9"/>
        <v>8.721577720169492</v>
      </c>
    </row>
    <row r="76" spans="1:30" ht="19.5" customHeight="1" x14ac:dyDescent="0.35">
      <c r="A76" s="27">
        <v>44775.55814228009</v>
      </c>
      <c r="B76" s="25">
        <v>42.43</v>
      </c>
      <c r="C76" s="25">
        <v>36.15</v>
      </c>
      <c r="D76" s="25">
        <v>33.47</v>
      </c>
      <c r="E76" s="25">
        <v>27.03</v>
      </c>
      <c r="F76" s="25">
        <v>27.23</v>
      </c>
      <c r="G76" s="25">
        <v>27.61</v>
      </c>
      <c r="H76" s="25">
        <v>42.69</v>
      </c>
      <c r="I76" s="25">
        <v>27.21</v>
      </c>
      <c r="J76" s="25"/>
      <c r="K76" s="25"/>
      <c r="M76" s="1">
        <v>0.05</v>
      </c>
      <c r="N76" s="1">
        <v>0.3</v>
      </c>
      <c r="O76" s="1">
        <v>0.6</v>
      </c>
      <c r="P76" s="1">
        <v>0.88</v>
      </c>
      <c r="Q76" s="1">
        <f>AVERAGE(TBL_HST[[#This Row],[CH4]],TBL_HST[[#This Row],[CH5]],TBL_HST[[#This Row],[CH6]])</f>
        <v>27.290000000000003</v>
      </c>
      <c r="R76" s="1">
        <f>(M76/(O76-N76))*LN(((TBL_HST[[#This Row],[CH1]]-Q76)/(TBL_HST[[#This Row],[CH2]]-Q76)))</f>
        <v>8.9298913898718926E-2</v>
      </c>
      <c r="S76" s="1">
        <f>(M76/(P76-O76))*LN(((TBL_HST[[#This Row],[CH2]]-Q76)/(TBL_HST[[#This Row],[CH3]]-Q76)))</f>
        <v>6.432651663346256E-2</v>
      </c>
      <c r="T76" s="1">
        <f>(M76/(P76-N76))*LN(((TBL_HST[[#This Row],[CH1]]-Q76)/(TBL_HST[[#This Row],[CH3]]-Q76)))</f>
        <v>7.7243273839629631E-2</v>
      </c>
      <c r="U76" s="1">
        <f>(TBL_HST[[#This Row],[CH1]]-Q76)/(EXP(-R76*N76/M76)) + Q76</f>
        <v>53.161286681715588</v>
      </c>
      <c r="V76" s="1">
        <f>(TBL_HST[[#This Row],[CH2]]-Q76)/(EXP(-S76*O76/M76)) + Q76</f>
        <v>46.46226999966558</v>
      </c>
      <c r="W76" s="1">
        <f>(TBL_HST[[#This Row],[CH1]]-Q76)/(EXP(-T76*N76/M76)) + Q76</f>
        <v>51.355996029859014</v>
      </c>
      <c r="X76" s="1">
        <f t="shared" si="5"/>
        <v>53.161286681715588</v>
      </c>
      <c r="Y76" s="1">
        <f t="shared" si="6"/>
        <v>51.355996029859014</v>
      </c>
      <c r="Z76" s="1">
        <f t="shared" si="7"/>
        <v>51.355996029859014</v>
      </c>
      <c r="AB76" s="1">
        <f t="shared" si="8"/>
        <v>51.957759580477877</v>
      </c>
      <c r="AC76" s="1">
        <f>TBL_HST[[#This Row],[CH7]]</f>
        <v>42.69</v>
      </c>
      <c r="AD76" s="1">
        <f t="shared" si="9"/>
        <v>9.267759580477879</v>
      </c>
    </row>
    <row r="77" spans="1:30" ht="19.5" customHeight="1" x14ac:dyDescent="0.35">
      <c r="A77" s="27">
        <v>44775.558148194446</v>
      </c>
      <c r="B77" s="25">
        <v>42.49</v>
      </c>
      <c r="C77" s="25">
        <v>36.549999999999997</v>
      </c>
      <c r="D77" s="25">
        <v>33.630000000000003</v>
      </c>
      <c r="E77" s="25">
        <v>26.99</v>
      </c>
      <c r="F77" s="25">
        <v>27.23</v>
      </c>
      <c r="G77" s="25">
        <v>27.61</v>
      </c>
      <c r="H77" s="25">
        <v>42.01</v>
      </c>
      <c r="I77" s="25">
        <v>27.25</v>
      </c>
      <c r="J77" s="25"/>
      <c r="K77" s="25"/>
      <c r="M77" s="1">
        <v>0.05</v>
      </c>
      <c r="N77" s="1">
        <v>0.3</v>
      </c>
      <c r="O77" s="1">
        <v>0.6</v>
      </c>
      <c r="P77" s="1">
        <v>0.88</v>
      </c>
      <c r="Q77" s="1">
        <f>AVERAGE(TBL_HST[[#This Row],[CH4]],TBL_HST[[#This Row],[CH5]],TBL_HST[[#This Row],[CH6]])</f>
        <v>27.276666666666667</v>
      </c>
      <c r="R77" s="1">
        <f>(M77/(O77-N77))*LN(((TBL_HST[[#This Row],[CH1]]-Q77)/(TBL_HST[[#This Row],[CH2]]-Q77)))</f>
        <v>8.2504889749763097E-2</v>
      </c>
      <c r="S77" s="1">
        <f>(M77/(P77-O77))*LN(((TBL_HST[[#This Row],[CH2]]-Q77)/(TBL_HST[[#This Row],[CH3]]-Q77)))</f>
        <v>6.7529158619507174E-2</v>
      </c>
      <c r="T77" s="1">
        <f>(M77/(P77-N77))*LN(((TBL_HST[[#This Row],[CH1]]-Q77)/(TBL_HST[[#This Row],[CH3]]-Q77)))</f>
        <v>7.5275226445501595E-2</v>
      </c>
      <c r="U77" s="1">
        <f>(TBL_HST[[#This Row],[CH1]]-Q77)/(EXP(-R77*N77/M77)) + Q77</f>
        <v>52.234845434938912</v>
      </c>
      <c r="V77" s="1">
        <f>(TBL_HST[[#This Row],[CH2]]-Q77)/(EXP(-S77*O77/M77)) + Q77</f>
        <v>48.129561953064879</v>
      </c>
      <c r="W77" s="1">
        <f>(TBL_HST[[#This Row],[CH1]]-Q77)/(EXP(-T77*N77/M77)) + Q77</f>
        <v>51.175355454501428</v>
      </c>
      <c r="X77" s="1">
        <f t="shared" si="5"/>
        <v>52.234845434938912</v>
      </c>
      <c r="Y77" s="1">
        <f t="shared" si="6"/>
        <v>51.175355454501428</v>
      </c>
      <c r="Z77" s="1">
        <f t="shared" si="7"/>
        <v>51.175355454501428</v>
      </c>
      <c r="AB77" s="1">
        <f t="shared" si="8"/>
        <v>51.528518781313927</v>
      </c>
      <c r="AC77" s="1">
        <f>TBL_HST[[#This Row],[CH7]]</f>
        <v>42.01</v>
      </c>
      <c r="AD77" s="1">
        <f t="shared" si="9"/>
        <v>9.5185187813139294</v>
      </c>
    </row>
    <row r="78" spans="1:30" ht="19.5" customHeight="1" x14ac:dyDescent="0.35">
      <c r="A78" s="27">
        <v>44775.558154085651</v>
      </c>
      <c r="B78" s="25">
        <v>42.33</v>
      </c>
      <c r="C78" s="25">
        <v>37.01</v>
      </c>
      <c r="D78" s="25">
        <v>33.71</v>
      </c>
      <c r="E78" s="25">
        <v>26.95</v>
      </c>
      <c r="F78" s="25">
        <v>27.25</v>
      </c>
      <c r="G78" s="25">
        <v>27.61</v>
      </c>
      <c r="H78" s="25">
        <v>41.77</v>
      </c>
      <c r="I78" s="25">
        <v>27.25</v>
      </c>
      <c r="J78" s="25"/>
      <c r="K78" s="25"/>
      <c r="M78" s="1">
        <v>0.05</v>
      </c>
      <c r="N78" s="1">
        <v>0.3</v>
      </c>
      <c r="O78" s="1">
        <v>0.6</v>
      </c>
      <c r="P78" s="1">
        <v>0.88</v>
      </c>
      <c r="Q78" s="1">
        <f>AVERAGE(TBL_HST[[#This Row],[CH4]],TBL_HST[[#This Row],[CH5]],TBL_HST[[#This Row],[CH6]])</f>
        <v>27.27</v>
      </c>
      <c r="R78" s="1">
        <f>(M78/(O78-N78))*LN(((TBL_HST[[#This Row],[CH1]]-Q78)/(TBL_HST[[#This Row],[CH2]]-Q78)))</f>
        <v>7.2633517452884003E-2</v>
      </c>
      <c r="S78" s="1">
        <f>(M78/(P78-O78))*LN(((TBL_HST[[#This Row],[CH2]]-Q78)/(TBL_HST[[#This Row],[CH3]]-Q78)))</f>
        <v>7.3877245988960907E-2</v>
      </c>
      <c r="T78" s="1">
        <f>(M78/(P78-N78))*LN(((TBL_HST[[#This Row],[CH1]]-Q78)/(TBL_HST[[#This Row],[CH3]]-Q78)))</f>
        <v>7.3233938125472839E-2</v>
      </c>
      <c r="U78" s="1">
        <f>(TBL_HST[[#This Row],[CH1]]-Q78)/(EXP(-R78*N78/M78)) + Q78</f>
        <v>50.555790554414784</v>
      </c>
      <c r="V78" s="1">
        <f>(TBL_HST[[#This Row],[CH2]]-Q78)/(EXP(-S78*O78/M78)) + Q78</f>
        <v>50.905931362066738</v>
      </c>
      <c r="W78" s="1">
        <f>(TBL_HST[[#This Row],[CH1]]-Q78)/(EXP(-T78*N78/M78)) + Q78</f>
        <v>50.639829459772372</v>
      </c>
      <c r="X78" s="1">
        <f t="shared" si="5"/>
        <v>50.555790554414784</v>
      </c>
      <c r="Y78" s="1">
        <f t="shared" si="6"/>
        <v>50.639829459772372</v>
      </c>
      <c r="Z78" s="1">
        <f t="shared" si="7"/>
        <v>50.639829459772372</v>
      </c>
      <c r="AB78" s="1">
        <f t="shared" si="8"/>
        <v>50.611816491319843</v>
      </c>
      <c r="AC78" s="1">
        <f>TBL_HST[[#This Row],[CH7]]</f>
        <v>41.77</v>
      </c>
      <c r="AD78" s="1">
        <f t="shared" si="9"/>
        <v>8.8418164913198396</v>
      </c>
    </row>
    <row r="79" spans="1:30" ht="19.5" customHeight="1" x14ac:dyDescent="0.35">
      <c r="A79" s="27">
        <v>44775.55816</v>
      </c>
      <c r="B79" s="25">
        <v>42.49</v>
      </c>
      <c r="C79" s="25">
        <v>37.409999999999997</v>
      </c>
      <c r="D79" s="25">
        <v>33.83</v>
      </c>
      <c r="E79" s="25">
        <v>26.99</v>
      </c>
      <c r="F79" s="25">
        <v>27.23</v>
      </c>
      <c r="G79" s="25">
        <v>27.55</v>
      </c>
      <c r="H79" s="25">
        <v>41.07</v>
      </c>
      <c r="I79" s="25">
        <v>27.25</v>
      </c>
      <c r="J79" s="25"/>
      <c r="K79" s="25"/>
      <c r="M79" s="1">
        <v>0.05</v>
      </c>
      <c r="N79" s="1">
        <v>0.3</v>
      </c>
      <c r="O79" s="1">
        <v>0.6</v>
      </c>
      <c r="P79" s="1">
        <v>0.88</v>
      </c>
      <c r="Q79" s="1">
        <f>AVERAGE(TBL_HST[[#This Row],[CH4]],TBL_HST[[#This Row],[CH5]],TBL_HST[[#This Row],[CH6]])</f>
        <v>27.256666666666664</v>
      </c>
      <c r="R79" s="1">
        <f>(M79/(O79-N79))*LN(((TBL_HST[[#This Row],[CH1]]-Q79)/(TBL_HST[[#This Row],[CH2]]-Q79)))</f>
        <v>6.7613991738857279E-2</v>
      </c>
      <c r="S79" s="1">
        <f>(M79/(P79-O79))*LN(((TBL_HST[[#This Row],[CH2]]-Q79)/(TBL_HST[[#This Row],[CH3]]-Q79)))</f>
        <v>7.763946398080826E-2</v>
      </c>
      <c r="T79" s="1">
        <f>(M79/(P79-N79))*LN(((TBL_HST[[#This Row],[CH1]]-Q79)/(TBL_HST[[#This Row],[CH3]]-Q79)))</f>
        <v>7.2453874890143946E-2</v>
      </c>
      <c r="U79" s="1">
        <f>(TBL_HST[[#This Row],[CH1]]-Q79)/(EXP(-R79*N79/M79)) + Q79</f>
        <v>50.111667760998046</v>
      </c>
      <c r="V79" s="1">
        <f>(TBL_HST[[#This Row],[CH2]]-Q79)/(EXP(-S79*O79/M79)) + Q79</f>
        <v>53.033486359953415</v>
      </c>
      <c r="W79" s="1">
        <f>(TBL_HST[[#This Row],[CH1]]-Q79)/(EXP(-T79*N79/M79)) + Q79</f>
        <v>50.785091523156183</v>
      </c>
      <c r="X79" s="1">
        <f t="shared" si="5"/>
        <v>50.111667760998046</v>
      </c>
      <c r="Y79" s="1">
        <f t="shared" si="6"/>
        <v>50.785091523156183</v>
      </c>
      <c r="Z79" s="1">
        <f t="shared" si="7"/>
        <v>50.785091523156183</v>
      </c>
      <c r="AB79" s="1">
        <f t="shared" si="8"/>
        <v>50.560616935770135</v>
      </c>
      <c r="AC79" s="1">
        <f>TBL_HST[[#This Row],[CH7]]</f>
        <v>41.07</v>
      </c>
      <c r="AD79" s="1">
        <f t="shared" si="9"/>
        <v>9.4906169357701344</v>
      </c>
    </row>
    <row r="80" spans="1:30" ht="19.5" customHeight="1" x14ac:dyDescent="0.35">
      <c r="A80" s="27">
        <v>44775.558165902781</v>
      </c>
      <c r="B80" s="25">
        <v>42.53</v>
      </c>
      <c r="C80" s="25">
        <v>37.75</v>
      </c>
      <c r="D80" s="25">
        <v>33.83</v>
      </c>
      <c r="E80" s="25">
        <v>26.99</v>
      </c>
      <c r="F80" s="25">
        <v>27.25</v>
      </c>
      <c r="G80" s="25">
        <v>27.61</v>
      </c>
      <c r="H80" s="25">
        <v>40.450000000000003</v>
      </c>
      <c r="I80" s="25">
        <v>27.25</v>
      </c>
      <c r="J80" s="25"/>
      <c r="K80" s="25"/>
      <c r="M80" s="1">
        <v>0.05</v>
      </c>
      <c r="N80" s="1">
        <v>0.3</v>
      </c>
      <c r="O80" s="1">
        <v>0.6</v>
      </c>
      <c r="P80" s="1">
        <v>0.88</v>
      </c>
      <c r="Q80" s="1">
        <f>AVERAGE(TBL_HST[[#This Row],[CH4]],TBL_HST[[#This Row],[CH5]],TBL_HST[[#This Row],[CH6]])</f>
        <v>27.283333333333331</v>
      </c>
      <c r="R80" s="1">
        <f>(M80/(O80-N80))*LN(((TBL_HST[[#This Row],[CH1]]-Q80)/(TBL_HST[[#This Row],[CH2]]-Q80)))</f>
        <v>6.2694215946737908E-2</v>
      </c>
      <c r="S80" s="1">
        <f>(M80/(P80-O80))*LN(((TBL_HST[[#This Row],[CH2]]-Q80)/(TBL_HST[[#This Row],[CH3]]-Q80)))</f>
        <v>8.3792783926408571E-2</v>
      </c>
      <c r="T80" s="1">
        <f>(M80/(P80-N80))*LN(((TBL_HST[[#This Row],[CH1]]-Q80)/(TBL_HST[[#This Row],[CH3]]-Q80)))</f>
        <v>7.2879731523130625E-2</v>
      </c>
      <c r="U80" s="1">
        <f>(TBL_HST[[#This Row],[CH1]]-Q80)/(EXP(-R80*N80/M80)) + Q80</f>
        <v>49.492968152866247</v>
      </c>
      <c r="V80" s="1">
        <f>(TBL_HST[[#This Row],[CH2]]-Q80)/(EXP(-S80*O80/M80)) + Q80</f>
        <v>55.891980235382533</v>
      </c>
      <c r="W80" s="1">
        <f>(TBL_HST[[#This Row],[CH1]]-Q80)/(EXP(-T80*N80/M80)) + Q80</f>
        <v>50.892599970145099</v>
      </c>
      <c r="X80" s="1">
        <f t="shared" si="5"/>
        <v>49.492968152866247</v>
      </c>
      <c r="Y80" s="1">
        <f t="shared" si="6"/>
        <v>50.892599970145099</v>
      </c>
      <c r="Z80" s="1">
        <f t="shared" si="7"/>
        <v>50.892599970145099</v>
      </c>
      <c r="AB80" s="1">
        <f t="shared" si="8"/>
        <v>50.426056031052156</v>
      </c>
      <c r="AC80" s="1">
        <f>TBL_HST[[#This Row],[CH7]]</f>
        <v>40.450000000000003</v>
      </c>
      <c r="AD80" s="1">
        <f t="shared" si="9"/>
        <v>9.9760560310521527</v>
      </c>
    </row>
    <row r="81" spans="1:30" ht="19.5" customHeight="1" x14ac:dyDescent="0.35">
      <c r="A81" s="27">
        <v>44775.558171817131</v>
      </c>
      <c r="B81" s="25">
        <v>42.51</v>
      </c>
      <c r="C81" s="25">
        <v>38.25</v>
      </c>
      <c r="D81" s="25">
        <v>33.99</v>
      </c>
      <c r="E81" s="25">
        <v>27.03</v>
      </c>
      <c r="F81" s="25">
        <v>27.25</v>
      </c>
      <c r="G81" s="25">
        <v>27.65</v>
      </c>
      <c r="H81" s="25">
        <v>40.090000000000003</v>
      </c>
      <c r="I81" s="25">
        <v>27.27</v>
      </c>
      <c r="J81" s="25"/>
      <c r="K81" s="25"/>
      <c r="M81" s="1">
        <v>0.05</v>
      </c>
      <c r="N81" s="1">
        <v>0.3</v>
      </c>
      <c r="O81" s="1">
        <v>0.6</v>
      </c>
      <c r="P81" s="1">
        <v>0.88</v>
      </c>
      <c r="Q81" s="1">
        <f>AVERAGE(TBL_HST[[#This Row],[CH4]],TBL_HST[[#This Row],[CH5]],TBL_HST[[#This Row],[CH6]])</f>
        <v>27.310000000000002</v>
      </c>
      <c r="R81" s="1">
        <f>(M81/(O81-N81))*LN(((TBL_HST[[#This Row],[CH1]]-Q81)/(TBL_HST[[#This Row],[CH2]]-Q81)))</f>
        <v>5.481160514306592E-2</v>
      </c>
      <c r="S81" s="1">
        <f>(M81/(P81-O81))*LN(((TBL_HST[[#This Row],[CH2]]-Q81)/(TBL_HST[[#This Row],[CH3]]-Q81)))</f>
        <v>8.8090680258085821E-2</v>
      </c>
      <c r="T81" s="1">
        <f>(M81/(P81-N81))*LN(((TBL_HST[[#This Row],[CH1]]-Q81)/(TBL_HST[[#This Row],[CH3]]-Q81)))</f>
        <v>7.0877365543420334E-2</v>
      </c>
      <c r="U81" s="1">
        <f>(TBL_HST[[#This Row],[CH1]]-Q81)/(EXP(-R81*N81/M81)) + Q81</f>
        <v>48.428829981718458</v>
      </c>
      <c r="V81" s="1">
        <f>(TBL_HST[[#This Row],[CH2]]-Q81)/(EXP(-S81*O81/M81)) + Q81</f>
        <v>58.795085581074062</v>
      </c>
      <c r="W81" s="1">
        <f>(TBL_HST[[#This Row],[CH1]]-Q81)/(EXP(-T81*N81/M81)) + Q81</f>
        <v>50.565917624049163</v>
      </c>
      <c r="X81" s="1">
        <f t="shared" si="5"/>
        <v>48.428829981718458</v>
      </c>
      <c r="Y81" s="1">
        <f t="shared" si="6"/>
        <v>50.565917624049163</v>
      </c>
      <c r="Z81" s="1">
        <f t="shared" si="7"/>
        <v>50.565917624049163</v>
      </c>
      <c r="AB81" s="1">
        <f t="shared" si="8"/>
        <v>49.853555076605595</v>
      </c>
      <c r="AC81" s="1">
        <f>TBL_HST[[#This Row],[CH7]]</f>
        <v>40.090000000000003</v>
      </c>
      <c r="AD81" s="1">
        <f t="shared" si="9"/>
        <v>9.7635550766055914</v>
      </c>
    </row>
    <row r="82" spans="1:30" ht="19.5" customHeight="1" x14ac:dyDescent="0.35">
      <c r="A82" s="27">
        <v>44775.558177696759</v>
      </c>
      <c r="B82" s="25">
        <v>42.09</v>
      </c>
      <c r="C82" s="25">
        <v>38.590000000000003</v>
      </c>
      <c r="D82" s="25">
        <v>33.93</v>
      </c>
      <c r="E82" s="25">
        <v>26.99</v>
      </c>
      <c r="F82" s="25">
        <v>27.27</v>
      </c>
      <c r="G82" s="25">
        <v>27.61</v>
      </c>
      <c r="H82" s="25">
        <v>39.67</v>
      </c>
      <c r="I82" s="25">
        <v>27.27</v>
      </c>
      <c r="J82" s="25"/>
      <c r="K82" s="25"/>
      <c r="M82" s="1">
        <v>0.05</v>
      </c>
      <c r="N82" s="1">
        <v>0.3</v>
      </c>
      <c r="O82" s="1">
        <v>0.6</v>
      </c>
      <c r="P82" s="1">
        <v>0.88</v>
      </c>
      <c r="Q82" s="1">
        <f>AVERAGE(TBL_HST[[#This Row],[CH4]],TBL_HST[[#This Row],[CH5]],TBL_HST[[#This Row],[CH6]])</f>
        <v>27.290000000000003</v>
      </c>
      <c r="R82" s="1">
        <f>(M82/(O82-N82))*LN(((TBL_HST[[#This Row],[CH1]]-Q82)/(TBL_HST[[#This Row],[CH2]]-Q82)))</f>
        <v>4.4970742508629098E-2</v>
      </c>
      <c r="S82" s="1">
        <f>(M82/(P82-O82))*LN(((TBL_HST[[#This Row],[CH2]]-Q82)/(TBL_HST[[#This Row],[CH3]]-Q82)))</f>
        <v>9.494477896963445E-2</v>
      </c>
      <c r="T82" s="1">
        <f>(M82/(P82-N82))*LN(((TBL_HST[[#This Row],[CH1]]-Q82)/(TBL_HST[[#This Row],[CH3]]-Q82)))</f>
        <v>6.9096139420838559E-2</v>
      </c>
      <c r="U82" s="1">
        <f>(TBL_HST[[#This Row],[CH1]]-Q82)/(EXP(-R82*N82/M82)) + Q82</f>
        <v>46.674070796460185</v>
      </c>
      <c r="V82" s="1">
        <f>(TBL_HST[[#This Row],[CH2]]-Q82)/(EXP(-S82*O82/M82)) + Q82</f>
        <v>62.599077129195081</v>
      </c>
      <c r="W82" s="1">
        <f>(TBL_HST[[#This Row],[CH1]]-Q82)/(EXP(-T82*N82/M82)) + Q82</f>
        <v>49.693204738150939</v>
      </c>
      <c r="X82" s="1">
        <f t="shared" si="5"/>
        <v>46.674070796460185</v>
      </c>
      <c r="Y82" s="1">
        <f t="shared" si="6"/>
        <v>49.693204738150939</v>
      </c>
      <c r="Z82" s="1">
        <f t="shared" si="7"/>
        <v>49.693204738150939</v>
      </c>
      <c r="AB82" s="1">
        <f t="shared" si="8"/>
        <v>48.686826757587347</v>
      </c>
      <c r="AC82" s="1">
        <f>TBL_HST[[#This Row],[CH7]]</f>
        <v>39.67</v>
      </c>
      <c r="AD82" s="1">
        <f t="shared" si="9"/>
        <v>9.0168267575873458</v>
      </c>
    </row>
    <row r="83" spans="1:30" ht="19.5" customHeight="1" x14ac:dyDescent="0.35">
      <c r="A83" s="27">
        <v>44775.558183611109</v>
      </c>
      <c r="B83" s="25">
        <v>41.55</v>
      </c>
      <c r="C83" s="25">
        <v>39.15</v>
      </c>
      <c r="D83" s="25">
        <v>34.21</v>
      </c>
      <c r="E83" s="25">
        <v>26.99</v>
      </c>
      <c r="F83" s="25">
        <v>27.25</v>
      </c>
      <c r="G83" s="25">
        <v>27.65</v>
      </c>
      <c r="H83" s="25">
        <v>39.51</v>
      </c>
      <c r="I83" s="25">
        <v>27.25</v>
      </c>
      <c r="J83" s="25"/>
      <c r="K83" s="25"/>
      <c r="M83" s="1">
        <v>0.05</v>
      </c>
      <c r="N83" s="1">
        <v>0.3</v>
      </c>
      <c r="O83" s="1">
        <v>0.6</v>
      </c>
      <c r="P83" s="1">
        <v>0.88</v>
      </c>
      <c r="Q83" s="1">
        <f>AVERAGE(TBL_HST[[#This Row],[CH4]],TBL_HST[[#This Row],[CH5]],TBL_HST[[#This Row],[CH6]])</f>
        <v>27.296666666666663</v>
      </c>
      <c r="R83" s="1">
        <f>(M83/(O83-N83))*LN(((TBL_HST[[#This Row],[CH1]]-Q83)/(TBL_HST[[#This Row],[CH2]]-Q83)))</f>
        <v>3.0730279251856771E-2</v>
      </c>
      <c r="S83" s="1">
        <f>(M83/(P83-O83))*LN(((TBL_HST[[#This Row],[CH2]]-Q83)/(TBL_HST[[#This Row],[CH3]]-Q83)))</f>
        <v>9.6278072829343225E-2</v>
      </c>
      <c r="T83" s="1">
        <f>(M83/(P83-N83))*LN(((TBL_HST[[#This Row],[CH1]]-Q83)/(TBL_HST[[#This Row],[CH3]]-Q83)))</f>
        <v>6.2374041668574361E-2</v>
      </c>
      <c r="U83" s="1">
        <f>(TBL_HST[[#This Row],[CH1]]-Q83)/(EXP(-R83*N83/M83)) + Q83</f>
        <v>44.435939257592793</v>
      </c>
      <c r="V83" s="1">
        <f>(TBL_HST[[#This Row],[CH2]]-Q83)/(EXP(-S83*O83/M83)) + Q83</f>
        <v>64.932100504492666</v>
      </c>
      <c r="W83" s="1">
        <f>(TBL_HST[[#This Row],[CH1]]-Q83)/(EXP(-T83*N83/M83)) + Q83</f>
        <v>48.019477113109318</v>
      </c>
      <c r="X83" s="1">
        <f t="shared" si="5"/>
        <v>44.435939257592793</v>
      </c>
      <c r="Y83" s="1">
        <f t="shared" si="6"/>
        <v>48.019477113109318</v>
      </c>
      <c r="Z83" s="1">
        <f t="shared" si="7"/>
        <v>48.019477113109318</v>
      </c>
      <c r="AB83" s="1">
        <f t="shared" si="8"/>
        <v>46.824964494603812</v>
      </c>
      <c r="AC83" s="1">
        <f>TBL_HST[[#This Row],[CH7]]</f>
        <v>39.51</v>
      </c>
      <c r="AD83" s="1">
        <f t="shared" si="9"/>
        <v>7.3149644946038137</v>
      </c>
    </row>
    <row r="84" spans="1:30" ht="19.5" customHeight="1" x14ac:dyDescent="0.35">
      <c r="A84" s="27">
        <v>44775.558189502313</v>
      </c>
      <c r="B84" s="25">
        <v>41.45</v>
      </c>
      <c r="C84" s="25">
        <v>39.31</v>
      </c>
      <c r="D84" s="25">
        <v>34.770000000000003</v>
      </c>
      <c r="E84" s="25">
        <v>27.05</v>
      </c>
      <c r="F84" s="25">
        <v>27.29</v>
      </c>
      <c r="G84" s="25">
        <v>27.63</v>
      </c>
      <c r="H84" s="25">
        <v>39.369999999999997</v>
      </c>
      <c r="I84" s="25">
        <v>27.27</v>
      </c>
      <c r="J84" s="25"/>
      <c r="K84" s="25"/>
      <c r="M84" s="1">
        <v>0.05</v>
      </c>
      <c r="N84" s="1">
        <v>0.3</v>
      </c>
      <c r="O84" s="1">
        <v>0.6</v>
      </c>
      <c r="P84" s="1">
        <v>0.88</v>
      </c>
      <c r="Q84" s="1">
        <f>AVERAGE(TBL_HST[[#This Row],[CH4]],TBL_HST[[#This Row],[CH5]],TBL_HST[[#This Row],[CH6]])</f>
        <v>27.323333333333334</v>
      </c>
      <c r="R84" s="1">
        <f>(M84/(O84-N84))*LN(((TBL_HST[[#This Row],[CH1]]-Q84)/(TBL_HST[[#This Row],[CH2]]-Q84)))</f>
        <v>2.7378223872788918E-2</v>
      </c>
      <c r="S84" s="1">
        <f>(M84/(P84-O84))*LN(((TBL_HST[[#This Row],[CH2]]-Q84)/(TBL_HST[[#This Row],[CH3]]-Q84)))</f>
        <v>8.5005074278993703E-2</v>
      </c>
      <c r="T84" s="1">
        <f>(M84/(P84-N84))*LN(((TBL_HST[[#This Row],[CH1]]-Q84)/(TBL_HST[[#This Row],[CH3]]-Q84)))</f>
        <v>5.5198082689577418E-2</v>
      </c>
      <c r="U84" s="1">
        <f>(TBL_HST[[#This Row],[CH1]]-Q84)/(EXP(-R84*N84/M84)) + Q84</f>
        <v>43.972057842046723</v>
      </c>
      <c r="V84" s="1">
        <f>(TBL_HST[[#This Row],[CH2]]-Q84)/(EXP(-S84*O84/M84)) + Q84</f>
        <v>60.566718743637992</v>
      </c>
      <c r="W84" s="1">
        <f>(TBL_HST[[#This Row],[CH1]]-Q84)/(EXP(-T84*N84/M84)) + Q84</f>
        <v>46.996443955225907</v>
      </c>
      <c r="X84" s="1">
        <f t="shared" si="5"/>
        <v>43.972057842046723</v>
      </c>
      <c r="Y84" s="1">
        <f t="shared" si="6"/>
        <v>46.996443955225907</v>
      </c>
      <c r="Z84" s="1">
        <f t="shared" si="7"/>
        <v>46.996443955225907</v>
      </c>
      <c r="AB84" s="1">
        <f t="shared" si="8"/>
        <v>45.988315250832848</v>
      </c>
      <c r="AC84" s="1">
        <f>TBL_HST[[#This Row],[CH7]]</f>
        <v>39.369999999999997</v>
      </c>
      <c r="AD84" s="1">
        <f t="shared" si="9"/>
        <v>6.6183152508328504</v>
      </c>
    </row>
    <row r="85" spans="1:30" ht="19.5" customHeight="1" x14ac:dyDescent="0.35">
      <c r="A85" s="27">
        <v>44775.55819541667</v>
      </c>
      <c r="B85" s="25">
        <v>40.79</v>
      </c>
      <c r="C85" s="25">
        <v>39.33</v>
      </c>
      <c r="D85" s="25">
        <v>35.21</v>
      </c>
      <c r="E85" s="25">
        <v>27.03</v>
      </c>
      <c r="F85" s="25">
        <v>27.25</v>
      </c>
      <c r="G85" s="25">
        <v>27.63</v>
      </c>
      <c r="H85" s="25">
        <v>39.75</v>
      </c>
      <c r="I85" s="25">
        <v>27.27</v>
      </c>
      <c r="J85" s="25"/>
      <c r="K85" s="25"/>
      <c r="M85" s="1">
        <v>0.05</v>
      </c>
      <c r="N85" s="1">
        <v>0.3</v>
      </c>
      <c r="O85" s="1">
        <v>0.6</v>
      </c>
      <c r="P85" s="1">
        <v>0.88</v>
      </c>
      <c r="Q85" s="1">
        <f>AVERAGE(TBL_HST[[#This Row],[CH4]],TBL_HST[[#This Row],[CH5]],TBL_HST[[#This Row],[CH6]])</f>
        <v>27.303333333333331</v>
      </c>
      <c r="R85" s="1">
        <f>(M85/(O85-N85))*LN(((TBL_HST[[#This Row],[CH1]]-Q85)/(TBL_HST[[#This Row],[CH2]]-Q85)))</f>
        <v>1.9095856090862777E-2</v>
      </c>
      <c r="S85" s="1">
        <f>(M85/(P85-O85))*LN(((TBL_HST[[#This Row],[CH2]]-Q85)/(TBL_HST[[#This Row],[CH3]]-Q85)))</f>
        <v>7.4896450190160335E-2</v>
      </c>
      <c r="T85" s="1">
        <f>(M85/(P85-N85))*LN(((TBL_HST[[#This Row],[CH1]]-Q85)/(TBL_HST[[#This Row],[CH3]]-Q85)))</f>
        <v>4.6034073931902959E-2</v>
      </c>
      <c r="U85" s="1">
        <f>(TBL_HST[[#This Row],[CH1]]-Q85)/(EXP(-R85*N85/M85)) + Q85</f>
        <v>42.427239467849226</v>
      </c>
      <c r="V85" s="1">
        <f>(TBL_HST[[#This Row],[CH2]]-Q85)/(EXP(-S85*O85/M85)) + Q85</f>
        <v>56.847425843363787</v>
      </c>
      <c r="W85" s="1">
        <f>(TBL_HST[[#This Row],[CH1]]-Q85)/(EXP(-T85*N85/M85)) + Q85</f>
        <v>45.080342216899929</v>
      </c>
      <c r="X85" s="1">
        <f t="shared" si="5"/>
        <v>42.427239467849226</v>
      </c>
      <c r="Y85" s="1">
        <f t="shared" si="6"/>
        <v>45.080342216899929</v>
      </c>
      <c r="Z85" s="1">
        <f t="shared" si="7"/>
        <v>45.080342216899929</v>
      </c>
      <c r="AB85" s="1">
        <f t="shared" si="8"/>
        <v>44.195974633883026</v>
      </c>
      <c r="AC85" s="1">
        <f>TBL_HST[[#This Row],[CH7]]</f>
        <v>39.75</v>
      </c>
      <c r="AD85" s="1">
        <f t="shared" si="9"/>
        <v>4.4459746338830257</v>
      </c>
    </row>
    <row r="86" spans="1:30" ht="19.5" customHeight="1" x14ac:dyDescent="0.35">
      <c r="A86" s="27">
        <v>44775.558201296299</v>
      </c>
      <c r="B86" s="25">
        <v>40.71</v>
      </c>
      <c r="C86" s="25">
        <v>39.729999999999997</v>
      </c>
      <c r="D86" s="25">
        <v>35.21</v>
      </c>
      <c r="E86" s="25">
        <v>26.99</v>
      </c>
      <c r="F86" s="25">
        <v>27.23</v>
      </c>
      <c r="G86" s="25">
        <v>27.63</v>
      </c>
      <c r="H86" s="25">
        <v>39.909999999999997</v>
      </c>
      <c r="I86" s="25">
        <v>27.23</v>
      </c>
      <c r="J86" s="25"/>
      <c r="K86" s="25"/>
      <c r="M86" s="1">
        <v>0.05</v>
      </c>
      <c r="N86" s="1">
        <v>0.3</v>
      </c>
      <c r="O86" s="1">
        <v>0.6</v>
      </c>
      <c r="P86" s="1">
        <v>0.88</v>
      </c>
      <c r="Q86" s="1">
        <f>AVERAGE(TBL_HST[[#This Row],[CH4]],TBL_HST[[#This Row],[CH5]],TBL_HST[[#This Row],[CH6]])</f>
        <v>27.283333333333331</v>
      </c>
      <c r="R86" s="1">
        <f>(M86/(O86-N86))*LN(((TBL_HST[[#This Row],[CH1]]-Q86)/(TBL_HST[[#This Row],[CH2]]-Q86)))</f>
        <v>1.263165495613087E-2</v>
      </c>
      <c r="S86" s="1">
        <f>(M86/(P86-O86))*LN(((TBL_HST[[#This Row],[CH2]]-Q86)/(TBL_HST[[#This Row],[CH3]]-Q86)))</f>
        <v>8.0575044080525057E-2</v>
      </c>
      <c r="T86" s="1">
        <f>(M86/(P86-N86))*LN(((TBL_HST[[#This Row],[CH1]]-Q86)/(TBL_HST[[#This Row],[CH3]]-Q86)))</f>
        <v>4.5431911774803928E-2</v>
      </c>
      <c r="U86" s="1">
        <f>(TBL_HST[[#This Row],[CH1]]-Q86)/(EXP(-R86*N86/M86)) + Q86</f>
        <v>41.7671612212105</v>
      </c>
      <c r="V86" s="1">
        <f>(TBL_HST[[#This Row],[CH2]]-Q86)/(EXP(-S86*O86/M86)) + Q86</f>
        <v>60.015339413192656</v>
      </c>
      <c r="W86" s="1">
        <f>(TBL_HST[[#This Row],[CH1]]-Q86)/(EXP(-T86*N86/M86)) + Q86</f>
        <v>44.917428436683267</v>
      </c>
      <c r="X86" s="1">
        <f t="shared" si="5"/>
        <v>41.7671612212105</v>
      </c>
      <c r="Y86" s="1">
        <f t="shared" si="6"/>
        <v>44.917428436683267</v>
      </c>
      <c r="Z86" s="1">
        <f t="shared" si="7"/>
        <v>44.917428436683267</v>
      </c>
      <c r="AB86" s="1">
        <f t="shared" si="8"/>
        <v>43.867339364859014</v>
      </c>
      <c r="AC86" s="1">
        <f>TBL_HST[[#This Row],[CH7]]</f>
        <v>39.909999999999997</v>
      </c>
      <c r="AD86" s="1">
        <f t="shared" si="9"/>
        <v>3.9573393648590169</v>
      </c>
    </row>
    <row r="87" spans="1:30" ht="19.5" customHeight="1" x14ac:dyDescent="0.35">
      <c r="A87" s="27">
        <v>44775.558207222224</v>
      </c>
      <c r="B87" s="25">
        <v>40.090000000000003</v>
      </c>
      <c r="C87" s="25">
        <v>40.01</v>
      </c>
      <c r="D87" s="25">
        <v>35.770000000000003</v>
      </c>
      <c r="E87" s="25">
        <v>27.03</v>
      </c>
      <c r="F87" s="25">
        <v>27.27</v>
      </c>
      <c r="G87" s="25">
        <v>27.65</v>
      </c>
      <c r="H87" s="25">
        <v>39.99</v>
      </c>
      <c r="I87" s="25">
        <v>27.27</v>
      </c>
      <c r="J87" s="25"/>
      <c r="K87" s="25"/>
      <c r="M87" s="1">
        <v>0.05</v>
      </c>
      <c r="N87" s="1">
        <v>0.3</v>
      </c>
      <c r="O87" s="1">
        <v>0.6</v>
      </c>
      <c r="P87" s="1">
        <v>0.88</v>
      </c>
      <c r="Q87" s="1">
        <f>AVERAGE(TBL_HST[[#This Row],[CH4]],TBL_HST[[#This Row],[CH5]],TBL_HST[[#This Row],[CH6]])</f>
        <v>27.316666666666663</v>
      </c>
      <c r="R87" s="1">
        <f>(M87/(O87-N87))*LN(((TBL_HST[[#This Row],[CH1]]-Q87)/(TBL_HST[[#This Row],[CH2]]-Q87)))</f>
        <v>1.0471238632492751E-3</v>
      </c>
      <c r="S87" s="1">
        <f>(M87/(P87-O87))*LN(((TBL_HST[[#This Row],[CH2]]-Q87)/(TBL_HST[[#This Row],[CH3]]-Q87)))</f>
        <v>7.2592157206096186E-2</v>
      </c>
      <c r="T87" s="1">
        <f>(M87/(P87-N87))*LN(((TBL_HST[[#This Row],[CH1]]-Q87)/(TBL_HST[[#This Row],[CH3]]-Q87)))</f>
        <v>3.5586105477037451E-2</v>
      </c>
      <c r="U87" s="1">
        <f>(TBL_HST[[#This Row],[CH1]]-Q87)/(EXP(-R87*N87/M87)) + Q87</f>
        <v>40.170504201680679</v>
      </c>
      <c r="V87" s="1">
        <f>(TBL_HST[[#This Row],[CH2]]-Q87)/(EXP(-S87*O87/M87)) + Q87</f>
        <v>57.648046289263931</v>
      </c>
      <c r="W87" s="1">
        <f>(TBL_HST[[#This Row],[CH1]]-Q87)/(EXP(-T87*N87/M87)) + Q87</f>
        <v>43.130361042690076</v>
      </c>
      <c r="X87" s="1">
        <f t="shared" si="5"/>
        <v>40.170504201680679</v>
      </c>
      <c r="Y87" s="1">
        <f t="shared" si="6"/>
        <v>43.130361042690076</v>
      </c>
      <c r="Z87" s="1">
        <f t="shared" si="7"/>
        <v>43.130361042690076</v>
      </c>
      <c r="AB87" s="1">
        <f t="shared" si="8"/>
        <v>42.143742095686946</v>
      </c>
      <c r="AC87" s="1">
        <f>TBL_HST[[#This Row],[CH7]]</f>
        <v>39.99</v>
      </c>
      <c r="AD87" s="1">
        <f t="shared" si="9"/>
        <v>2.153742095686944</v>
      </c>
    </row>
    <row r="88" spans="1:30" ht="19.5" customHeight="1" x14ac:dyDescent="0.35">
      <c r="A88" s="27">
        <v>44775.558213113429</v>
      </c>
      <c r="B88" s="25">
        <v>39.85</v>
      </c>
      <c r="C88" s="25">
        <v>39.950000000000003</v>
      </c>
      <c r="D88" s="25">
        <v>36.01</v>
      </c>
      <c r="E88" s="25">
        <v>27.03</v>
      </c>
      <c r="F88" s="25">
        <v>27.29</v>
      </c>
      <c r="G88" s="25">
        <v>27.65</v>
      </c>
      <c r="H88" s="25">
        <v>39.590000000000003</v>
      </c>
      <c r="I88" s="25">
        <v>27.25</v>
      </c>
      <c r="J88" s="25"/>
      <c r="K88" s="25"/>
      <c r="M88" s="1">
        <v>0.05</v>
      </c>
      <c r="N88" s="1">
        <v>0.3</v>
      </c>
      <c r="O88" s="1">
        <v>0.6</v>
      </c>
      <c r="P88" s="1">
        <v>0.88</v>
      </c>
      <c r="Q88" s="1">
        <f>AVERAGE(TBL_HST[[#This Row],[CH4]],TBL_HST[[#This Row],[CH5]],TBL_HST[[#This Row],[CH6]])</f>
        <v>27.323333333333334</v>
      </c>
      <c r="R88" s="1">
        <f>(M88/(O88-N88))*LN(((TBL_HST[[#This Row],[CH1]]-Q88)/(TBL_HST[[#This Row],[CH2]]-Q88)))</f>
        <v>-1.3252123887597194E-3</v>
      </c>
      <c r="S88" s="1">
        <f>(M88/(P88-O88))*LN(((TBL_HST[[#This Row],[CH2]]-Q88)/(TBL_HST[[#This Row],[CH3]]-Q88)))</f>
        <v>6.6789588682353379E-2</v>
      </c>
      <c r="T88" s="1">
        <f>(M88/(P88-N88))*LN(((TBL_HST[[#This Row],[CH1]]-Q88)/(TBL_HST[[#This Row],[CH3]]-Q88)))</f>
        <v>3.1557795024881076E-2</v>
      </c>
      <c r="U88" s="1">
        <f>(TBL_HST[[#This Row],[CH1]]-Q88)/(EXP(-R88*N88/M88)) + Q88</f>
        <v>39.750791974656813</v>
      </c>
      <c r="V88" s="1">
        <f>(TBL_HST[[#This Row],[CH2]]-Q88)/(EXP(-S88*O88/M88)) + Q88</f>
        <v>55.465978396789666</v>
      </c>
      <c r="W88" s="1">
        <f>(TBL_HST[[#This Row],[CH1]]-Q88)/(EXP(-T88*N88/M88)) + Q88</f>
        <v>42.461308152495057</v>
      </c>
      <c r="X88" s="1">
        <f t="shared" si="5"/>
        <v>39.750791974656813</v>
      </c>
      <c r="Y88" s="1">
        <f t="shared" si="6"/>
        <v>42.461308152495057</v>
      </c>
      <c r="Z88" s="1">
        <f t="shared" si="7"/>
        <v>42.461308152495057</v>
      </c>
      <c r="AB88" s="1">
        <f t="shared" si="8"/>
        <v>41.557802759882314</v>
      </c>
      <c r="AC88" s="1">
        <f>TBL_HST[[#This Row],[CH7]]</f>
        <v>39.590000000000003</v>
      </c>
      <c r="AD88" s="1">
        <f t="shared" si="9"/>
        <v>1.9678027598823107</v>
      </c>
    </row>
    <row r="89" spans="1:30" ht="19.5" customHeight="1" x14ac:dyDescent="0.35">
      <c r="A89" s="27">
        <v>44775.558219027778</v>
      </c>
      <c r="B89" s="25">
        <v>39.47</v>
      </c>
      <c r="C89" s="25">
        <v>39.950000000000003</v>
      </c>
      <c r="D89" s="25">
        <v>36.409999999999997</v>
      </c>
      <c r="E89" s="25">
        <v>27.03</v>
      </c>
      <c r="F89" s="25">
        <v>27.27</v>
      </c>
      <c r="G89" s="25">
        <v>27.63</v>
      </c>
      <c r="H89" s="25">
        <v>39.49</v>
      </c>
      <c r="I89" s="25">
        <v>27.29</v>
      </c>
      <c r="J89" s="25"/>
      <c r="K89" s="25"/>
      <c r="M89" s="1">
        <v>0.05</v>
      </c>
      <c r="N89" s="1">
        <v>0.3</v>
      </c>
      <c r="O89" s="1">
        <v>0.6</v>
      </c>
      <c r="P89" s="1">
        <v>0.88</v>
      </c>
      <c r="Q89" s="1">
        <f>AVERAGE(TBL_HST[[#This Row],[CH4]],TBL_HST[[#This Row],[CH5]],TBL_HST[[#This Row],[CH6]])</f>
        <v>27.31</v>
      </c>
      <c r="R89" s="1">
        <f>(M89/(O89-N89))*LN(((TBL_HST[[#This Row],[CH1]]-Q89)/(TBL_HST[[#This Row],[CH2]]-Q89)))</f>
        <v>-6.4524186967817908E-3</v>
      </c>
      <c r="S89" s="1">
        <f>(M89/(P89-O89))*LN(((TBL_HST[[#This Row],[CH2]]-Q89)/(TBL_HST[[#This Row],[CH3]]-Q89)))</f>
        <v>5.8677138427840642E-2</v>
      </c>
      <c r="T89" s="1">
        <f>(M89/(P89-N89))*LN(((TBL_HST[[#This Row],[CH1]]-Q89)/(TBL_HST[[#This Row],[CH3]]-Q89)))</f>
        <v>2.4989436466829041E-2</v>
      </c>
      <c r="U89" s="1">
        <f>(TBL_HST[[#This Row],[CH1]]-Q89)/(EXP(-R89*N89/M89)) + Q89</f>
        <v>39.008227848101264</v>
      </c>
      <c r="V89" s="1">
        <f>(TBL_HST[[#This Row],[CH2]]-Q89)/(EXP(-S89*O89/M89)) + Q89</f>
        <v>52.86906504107931</v>
      </c>
      <c r="W89" s="1">
        <f>(TBL_HST[[#This Row],[CH1]]-Q89)/(EXP(-T89*N89/M89)) + Q89</f>
        <v>41.437008976432402</v>
      </c>
      <c r="X89" s="1">
        <f t="shared" si="5"/>
        <v>39.008227848101264</v>
      </c>
      <c r="Y89" s="1">
        <f t="shared" si="6"/>
        <v>41.437008976432402</v>
      </c>
      <c r="Z89" s="1">
        <f t="shared" si="7"/>
        <v>41.437008976432402</v>
      </c>
      <c r="AB89" s="1">
        <f t="shared" si="8"/>
        <v>40.627415266988692</v>
      </c>
      <c r="AC89" s="1">
        <f>TBL_HST[[#This Row],[CH7]]</f>
        <v>39.49</v>
      </c>
      <c r="AD89" s="1">
        <f t="shared" si="9"/>
        <v>1.1374152669886897</v>
      </c>
    </row>
    <row r="90" spans="1:30" ht="19.5" customHeight="1" x14ac:dyDescent="0.35">
      <c r="A90" s="27">
        <v>44775.558224918983</v>
      </c>
      <c r="B90" s="25">
        <v>38.89</v>
      </c>
      <c r="C90" s="25">
        <v>40.11</v>
      </c>
      <c r="D90" s="25">
        <v>36.89</v>
      </c>
      <c r="E90" s="25">
        <v>27.03</v>
      </c>
      <c r="F90" s="25">
        <v>27.27</v>
      </c>
      <c r="G90" s="25">
        <v>27.65</v>
      </c>
      <c r="H90" s="25">
        <v>39.57</v>
      </c>
      <c r="I90" s="25">
        <v>27.25</v>
      </c>
      <c r="J90" s="25"/>
      <c r="K90" s="25"/>
      <c r="M90" s="1">
        <v>0.05</v>
      </c>
      <c r="N90" s="1">
        <v>0.3</v>
      </c>
      <c r="O90" s="1">
        <v>0.6</v>
      </c>
      <c r="P90" s="1">
        <v>0.88</v>
      </c>
      <c r="Q90" s="1">
        <f>AVERAGE(TBL_HST[[#This Row],[CH4]],TBL_HST[[#This Row],[CH5]],TBL_HST[[#This Row],[CH6]])</f>
        <v>27.316666666666663</v>
      </c>
      <c r="R90" s="1">
        <f>(M90/(O90-N90))*LN(((TBL_HST[[#This Row],[CH1]]-Q90)/(TBL_HST[[#This Row],[CH2]]-Q90)))</f>
        <v>-1.6703433464567385E-2</v>
      </c>
      <c r="S90" s="1">
        <f>(M90/(P90-O90))*LN(((TBL_HST[[#This Row],[CH2]]-Q90)/(TBL_HST[[#This Row],[CH3]]-Q90)))</f>
        <v>5.1775490428487551E-2</v>
      </c>
      <c r="T90" s="1">
        <f>(M90/(P90-N90))*LN(((TBL_HST[[#This Row],[CH1]]-Q90)/(TBL_HST[[#This Row],[CH3]]-Q90)))</f>
        <v>1.6355357380355682E-2</v>
      </c>
      <c r="U90" s="1">
        <f>(TBL_HST[[#This Row],[CH1]]-Q90)/(EXP(-R90*N90/M90)) + Q90</f>
        <v>37.78634184471079</v>
      </c>
      <c r="V90" s="1">
        <f>(TBL_HST[[#This Row],[CH2]]-Q90)/(EXP(-S90*O90/M90)) + Q90</f>
        <v>51.129629447250338</v>
      </c>
      <c r="W90" s="1">
        <f>(TBL_HST[[#This Row],[CH1]]-Q90)/(EXP(-T90*N90/M90)) + Q90</f>
        <v>40.083309560388223</v>
      </c>
      <c r="X90" s="1">
        <f t="shared" si="5"/>
        <v>37.78634184471079</v>
      </c>
      <c r="Y90" s="1">
        <f t="shared" si="6"/>
        <v>40.083309560388223</v>
      </c>
      <c r="Z90" s="1">
        <f t="shared" si="7"/>
        <v>40.083309560388223</v>
      </c>
      <c r="AB90" s="1">
        <f t="shared" si="8"/>
        <v>39.31765365516241</v>
      </c>
      <c r="AC90" s="1">
        <f>TBL_HST[[#This Row],[CH7]]</f>
        <v>39.57</v>
      </c>
      <c r="AD90" s="1">
        <f t="shared" si="9"/>
        <v>-0.25234634483759066</v>
      </c>
    </row>
    <row r="91" spans="1:30" ht="19.5" customHeight="1" x14ac:dyDescent="0.35">
      <c r="A91" s="27">
        <v>44775.558230833332</v>
      </c>
      <c r="B91" s="25">
        <v>38.25</v>
      </c>
      <c r="C91" s="25">
        <v>40.01</v>
      </c>
      <c r="D91" s="25">
        <v>37.11</v>
      </c>
      <c r="E91" s="25">
        <v>27.03</v>
      </c>
      <c r="F91" s="25">
        <v>27.29</v>
      </c>
      <c r="G91" s="25">
        <v>27.65</v>
      </c>
      <c r="H91" s="25">
        <v>39.81</v>
      </c>
      <c r="I91" s="25">
        <v>27.29</v>
      </c>
      <c r="J91" s="25"/>
      <c r="K91" s="25"/>
      <c r="M91" s="1">
        <v>0.05</v>
      </c>
      <c r="N91" s="1">
        <v>0.3</v>
      </c>
      <c r="O91" s="1">
        <v>0.6</v>
      </c>
      <c r="P91" s="1">
        <v>0.88</v>
      </c>
      <c r="Q91" s="1">
        <f>AVERAGE(TBL_HST[[#This Row],[CH4]],TBL_HST[[#This Row],[CH5]],TBL_HST[[#This Row],[CH6]])</f>
        <v>27.323333333333334</v>
      </c>
      <c r="R91" s="1">
        <f>(M91/(O91-N91))*LN(((TBL_HST[[#This Row],[CH1]]-Q91)/(TBL_HST[[#This Row],[CH2]]-Q91)))</f>
        <v>-2.4890881425386601E-2</v>
      </c>
      <c r="S91" s="1">
        <f>(M91/(P91-O91))*LN(((TBL_HST[[#This Row],[CH2]]-Q91)/(TBL_HST[[#This Row],[CH3]]-Q91)))</f>
        <v>4.6344760378872953E-2</v>
      </c>
      <c r="T91" s="1">
        <f>(M91/(P91-N91))*LN(((TBL_HST[[#This Row],[CH1]]-Q91)/(TBL_HST[[#This Row],[CH3]]-Q91)))</f>
        <v>9.4987387559800785E-3</v>
      </c>
      <c r="U91" s="1">
        <f>(TBL_HST[[#This Row],[CH1]]-Q91)/(EXP(-R91*N91/M91)) + Q91</f>
        <v>36.734161849710986</v>
      </c>
      <c r="V91" s="1">
        <f>(TBL_HST[[#This Row],[CH2]]-Q91)/(EXP(-S91*O91/M91)) + Q91</f>
        <v>49.447902051645684</v>
      </c>
      <c r="W91" s="1">
        <f>(TBL_HST[[#This Row],[CH1]]-Q91)/(EXP(-T91*N91/M91)) + Q91</f>
        <v>38.890824951345841</v>
      </c>
      <c r="X91" s="1">
        <f t="shared" si="5"/>
        <v>36.734161849710986</v>
      </c>
      <c r="Y91" s="1">
        <f t="shared" si="6"/>
        <v>38.890824951345841</v>
      </c>
      <c r="Z91" s="1">
        <f t="shared" si="7"/>
        <v>38.890824951345841</v>
      </c>
      <c r="AB91" s="1">
        <f t="shared" si="8"/>
        <v>38.171937250800887</v>
      </c>
      <c r="AC91" s="1">
        <f>TBL_HST[[#This Row],[CH7]]</f>
        <v>39.81</v>
      </c>
      <c r="AD91" s="1">
        <f t="shared" si="9"/>
        <v>-1.6380627491991149</v>
      </c>
    </row>
    <row r="92" spans="1:30" ht="19.5" customHeight="1" x14ac:dyDescent="0.35">
      <c r="A92" s="27">
        <v>44775.558236712961</v>
      </c>
      <c r="B92" s="25">
        <v>38.130000000000003</v>
      </c>
      <c r="C92" s="25">
        <v>40.03</v>
      </c>
      <c r="D92" s="25">
        <v>37.33</v>
      </c>
      <c r="E92" s="25">
        <v>27.03</v>
      </c>
      <c r="F92" s="25">
        <v>27.35</v>
      </c>
      <c r="G92" s="25">
        <v>27.65</v>
      </c>
      <c r="H92" s="25">
        <v>39.81</v>
      </c>
      <c r="I92" s="25">
        <v>27.27</v>
      </c>
      <c r="J92" s="25"/>
      <c r="K92" s="25"/>
      <c r="M92" s="1">
        <v>0.05</v>
      </c>
      <c r="N92" s="1">
        <v>0.3</v>
      </c>
      <c r="O92" s="1">
        <v>0.6</v>
      </c>
      <c r="P92" s="1">
        <v>0.88</v>
      </c>
      <c r="Q92" s="1">
        <f>AVERAGE(TBL_HST[[#This Row],[CH4]],TBL_HST[[#This Row],[CH5]],TBL_HST[[#This Row],[CH6]])</f>
        <v>27.343333333333334</v>
      </c>
      <c r="R92" s="1">
        <f>(M92/(O92-N92))*LN(((TBL_HST[[#This Row],[CH1]]-Q92)/(TBL_HST[[#This Row],[CH2]]-Q92)))</f>
        <v>-2.7040128279618721E-2</v>
      </c>
      <c r="S92" s="1">
        <f>(M92/(P92-O92))*LN(((TBL_HST[[#This Row],[CH2]]-Q92)/(TBL_HST[[#This Row],[CH3]]-Q92)))</f>
        <v>4.2732268431961602E-2</v>
      </c>
      <c r="T92" s="1">
        <f>(M92/(P92-N92))*LN(((TBL_HST[[#This Row],[CH1]]-Q92)/(TBL_HST[[#This Row],[CH3]]-Q92)))</f>
        <v>6.6430977190752314E-3</v>
      </c>
      <c r="U92" s="1">
        <f>(TBL_HST[[#This Row],[CH1]]-Q92)/(EXP(-R92*N92/M92)) + Q92</f>
        <v>36.514550709406208</v>
      </c>
      <c r="V92" s="1">
        <f>(TBL_HST[[#This Row],[CH2]]-Q92)/(EXP(-S92*O92/M92)) + Q92</f>
        <v>48.529295372485947</v>
      </c>
      <c r="W92" s="1">
        <f>(TBL_HST[[#This Row],[CH1]]-Q92)/(EXP(-T92*N92/M92)) + Q92</f>
        <v>38.568624695552984</v>
      </c>
      <c r="X92" s="1">
        <f t="shared" si="5"/>
        <v>36.514550709406208</v>
      </c>
      <c r="Y92" s="1">
        <f t="shared" si="6"/>
        <v>38.568624695552984</v>
      </c>
      <c r="Z92" s="1">
        <f t="shared" si="7"/>
        <v>38.568624695552984</v>
      </c>
      <c r="AB92" s="1">
        <f t="shared" si="8"/>
        <v>37.88393336683739</v>
      </c>
      <c r="AC92" s="1">
        <f>TBL_HST[[#This Row],[CH7]]</f>
        <v>39.81</v>
      </c>
      <c r="AD92" s="1">
        <f t="shared" si="9"/>
        <v>-1.9260666331626126</v>
      </c>
    </row>
    <row r="93" spans="1:30" ht="19.5" customHeight="1" x14ac:dyDescent="0.35">
      <c r="A93" s="27">
        <v>44775.558242650462</v>
      </c>
      <c r="B93" s="25">
        <v>37.549999999999997</v>
      </c>
      <c r="C93" s="25">
        <v>39.75</v>
      </c>
      <c r="D93" s="25">
        <v>37.85</v>
      </c>
      <c r="E93" s="25">
        <v>27.05</v>
      </c>
      <c r="F93" s="25">
        <v>27.31</v>
      </c>
      <c r="G93" s="25">
        <v>27.65</v>
      </c>
      <c r="H93" s="25">
        <v>40.25</v>
      </c>
      <c r="I93" s="25">
        <v>27.25</v>
      </c>
      <c r="J93" s="25"/>
      <c r="K93" s="25"/>
      <c r="M93" s="1">
        <v>0.05</v>
      </c>
      <c r="N93" s="1">
        <v>0.3</v>
      </c>
      <c r="O93" s="1">
        <v>0.6</v>
      </c>
      <c r="P93" s="1">
        <v>0.88</v>
      </c>
      <c r="Q93" s="1">
        <f>AVERAGE(TBL_HST[[#This Row],[CH4]],TBL_HST[[#This Row],[CH5]],TBL_HST[[#This Row],[CH6]])</f>
        <v>27.336666666666662</v>
      </c>
      <c r="R93" s="1">
        <f>(M93/(O93-N93))*LN(((TBL_HST[[#This Row],[CH1]]-Q93)/(TBL_HST[[#This Row],[CH2]]-Q93)))</f>
        <v>-3.2512851256079341E-2</v>
      </c>
      <c r="S93" s="1">
        <f>(M93/(P93-O93))*LN(((TBL_HST[[#This Row],[CH2]]-Q93)/(TBL_HST[[#This Row],[CH3]]-Q93)))</f>
        <v>2.9665512656066755E-2</v>
      </c>
      <c r="T93" s="1">
        <f>(M93/(P93-N93))*LN(((TBL_HST[[#This Row],[CH1]]-Q93)/(TBL_HST[[#This Row],[CH3]]-Q93)))</f>
        <v>-2.4957100571122589E-3</v>
      </c>
      <c r="U93" s="1">
        <f>(TBL_HST[[#This Row],[CH1]]-Q93)/(EXP(-R93*N93/M93)) + Q93</f>
        <v>35.739903329752948</v>
      </c>
      <c r="V93" s="1">
        <f>(TBL_HST[[#This Row],[CH2]]-Q93)/(EXP(-S93*O93/M93)) + Q93</f>
        <v>45.057789626384476</v>
      </c>
      <c r="W93" s="1">
        <f>(TBL_HST[[#This Row],[CH1]]-Q93)/(EXP(-T93*N93/M93)) + Q93</f>
        <v>37.398202253624461</v>
      </c>
      <c r="X93" s="1">
        <f t="shared" si="5"/>
        <v>35.739903329752948</v>
      </c>
      <c r="Y93" s="1">
        <f t="shared" si="6"/>
        <v>37.398202253624461</v>
      </c>
      <c r="Z93" s="1">
        <f t="shared" si="7"/>
        <v>37.398202253624461</v>
      </c>
      <c r="AB93" s="1">
        <f t="shared" si="8"/>
        <v>36.84543594566729</v>
      </c>
      <c r="AC93" s="1">
        <f>TBL_HST[[#This Row],[CH7]]</f>
        <v>40.25</v>
      </c>
      <c r="AD93" s="1">
        <f t="shared" si="9"/>
        <v>-3.4045640543327096</v>
      </c>
    </row>
    <row r="94" spans="1:30" ht="19.5" customHeight="1" x14ac:dyDescent="0.35">
      <c r="A94" s="27">
        <v>44775.558248518515</v>
      </c>
      <c r="B94" s="25">
        <v>37.270000000000003</v>
      </c>
      <c r="C94" s="25">
        <v>39.31</v>
      </c>
      <c r="D94" s="25">
        <v>37.85</v>
      </c>
      <c r="E94" s="25">
        <v>27.05</v>
      </c>
      <c r="F94" s="25">
        <v>27.29</v>
      </c>
      <c r="G94" s="25">
        <v>27.65</v>
      </c>
      <c r="H94" s="25">
        <v>40.83</v>
      </c>
      <c r="I94" s="25">
        <v>27.27</v>
      </c>
      <c r="J94" s="25"/>
      <c r="K94" s="25"/>
      <c r="M94" s="1">
        <v>0.05</v>
      </c>
      <c r="N94" s="1">
        <v>0.3</v>
      </c>
      <c r="O94" s="1">
        <v>0.6</v>
      </c>
      <c r="P94" s="1">
        <v>0.88</v>
      </c>
      <c r="Q94" s="1">
        <f>AVERAGE(TBL_HST[[#This Row],[CH4]],TBL_HST[[#This Row],[CH5]],TBL_HST[[#This Row],[CH6]])</f>
        <v>27.330000000000002</v>
      </c>
      <c r="R94" s="1">
        <f>(M94/(O94-N94))*LN(((TBL_HST[[#This Row],[CH1]]-Q94)/(TBL_HST[[#This Row],[CH2]]-Q94)))</f>
        <v>-3.1111928669803418E-2</v>
      </c>
      <c r="S94" s="1">
        <f>(M94/(P94-O94))*LN(((TBL_HST[[#This Row],[CH2]]-Q94)/(TBL_HST[[#This Row],[CH3]]-Q94)))</f>
        <v>2.3207211674596356E-2</v>
      </c>
      <c r="T94" s="1">
        <f>(M94/(P94-N94))*LN(((TBL_HST[[#This Row],[CH1]]-Q94)/(TBL_HST[[#This Row],[CH3]]-Q94)))</f>
        <v>-4.8888954000931876E-3</v>
      </c>
      <c r="U94" s="1">
        <f>(TBL_HST[[#This Row],[CH1]]-Q94)/(EXP(-R94*N94/M94)) + Q94</f>
        <v>35.577378964941573</v>
      </c>
      <c r="V94" s="1">
        <f>(TBL_HST[[#This Row],[CH2]]-Q94)/(EXP(-S94*O94/M94)) + Q94</f>
        <v>43.15712329963668</v>
      </c>
      <c r="W94" s="1">
        <f>(TBL_HST[[#This Row],[CH1]]-Q94)/(EXP(-T94*N94/M94)) + Q94</f>
        <v>36.982661189521245</v>
      </c>
      <c r="X94" s="1">
        <f t="shared" si="5"/>
        <v>35.577378964941573</v>
      </c>
      <c r="Y94" s="1">
        <f t="shared" si="6"/>
        <v>36.982661189521245</v>
      </c>
      <c r="Z94" s="1">
        <f t="shared" si="7"/>
        <v>36.982661189521245</v>
      </c>
      <c r="AB94" s="1">
        <f t="shared" si="8"/>
        <v>36.514233781328024</v>
      </c>
      <c r="AC94" s="1">
        <f>TBL_HST[[#This Row],[CH7]]</f>
        <v>40.83</v>
      </c>
      <c r="AD94" s="1">
        <f t="shared" si="9"/>
        <v>-4.3157662186719747</v>
      </c>
    </row>
    <row r="95" spans="1:30" ht="19.5" customHeight="1" x14ac:dyDescent="0.35">
      <c r="A95" s="27">
        <v>44775.558254432872</v>
      </c>
      <c r="B95" s="25">
        <v>37.270000000000003</v>
      </c>
      <c r="C95" s="25">
        <v>39.15</v>
      </c>
      <c r="D95" s="25">
        <v>37.79</v>
      </c>
      <c r="E95" s="25">
        <v>27.05</v>
      </c>
      <c r="F95" s="25">
        <v>27.29</v>
      </c>
      <c r="G95" s="25">
        <v>27.63</v>
      </c>
      <c r="H95" s="25">
        <v>41.37</v>
      </c>
      <c r="I95" s="25">
        <v>27.27</v>
      </c>
      <c r="J95" s="25"/>
      <c r="K95" s="25"/>
      <c r="M95" s="1">
        <v>0.05</v>
      </c>
      <c r="N95" s="1">
        <v>0.3</v>
      </c>
      <c r="O95" s="1">
        <v>0.6</v>
      </c>
      <c r="P95" s="1">
        <v>0.88</v>
      </c>
      <c r="Q95" s="1">
        <f>AVERAGE(TBL_HST[[#This Row],[CH4]],TBL_HST[[#This Row],[CH5]],TBL_HST[[#This Row],[CH6]])</f>
        <v>27.323333333333334</v>
      </c>
      <c r="R95" s="1">
        <f>(M95/(O95-N95))*LN(((TBL_HST[[#This Row],[CH1]]-Q95)/(TBL_HST[[#This Row],[CH2]]-Q95)))</f>
        <v>-2.8853230350969709E-2</v>
      </c>
      <c r="S95" s="1">
        <f>(M95/(P95-O95))*LN(((TBL_HST[[#This Row],[CH2]]-Q95)/(TBL_HST[[#This Row],[CH3]]-Q95)))</f>
        <v>2.1814511522709114E-2</v>
      </c>
      <c r="T95" s="1">
        <f>(M95/(P95-N95))*LN(((TBL_HST[[#This Row],[CH1]]-Q95)/(TBL_HST[[#This Row],[CH3]]-Q95)))</f>
        <v>-4.3929411705730358E-3</v>
      </c>
      <c r="U95" s="1">
        <f>(TBL_HST[[#This Row],[CH1]]-Q95)/(EXP(-R95*N95/M95)) + Q95</f>
        <v>35.688850056369787</v>
      </c>
      <c r="V95" s="1">
        <f>(TBL_HST[[#This Row],[CH2]]-Q95)/(EXP(-S95*O95/M95)) + Q95</f>
        <v>42.68892968303993</v>
      </c>
      <c r="W95" s="1">
        <f>(TBL_HST[[#This Row],[CH1]]-Q95)/(EXP(-T95*N95/M95)) + Q95</f>
        <v>37.011254215569927</v>
      </c>
      <c r="X95" s="1">
        <f t="shared" si="5"/>
        <v>35.688850056369787</v>
      </c>
      <c r="Y95" s="1">
        <f t="shared" si="6"/>
        <v>37.011254215569927</v>
      </c>
      <c r="Z95" s="1">
        <f t="shared" si="7"/>
        <v>37.011254215569927</v>
      </c>
      <c r="AB95" s="1">
        <f t="shared" si="8"/>
        <v>36.570452829169881</v>
      </c>
      <c r="AC95" s="1">
        <f>TBL_HST[[#This Row],[CH7]]</f>
        <v>41.37</v>
      </c>
      <c r="AD95" s="1">
        <f t="shared" si="9"/>
        <v>-4.7995471708301167</v>
      </c>
    </row>
    <row r="96" spans="1:30" ht="19.5" customHeight="1" x14ac:dyDescent="0.35">
      <c r="A96" s="27">
        <v>44775.558260335645</v>
      </c>
      <c r="B96" s="25">
        <v>37.43</v>
      </c>
      <c r="C96" s="25">
        <v>38.770000000000003</v>
      </c>
      <c r="D96" s="25">
        <v>38.19</v>
      </c>
      <c r="E96" s="25">
        <v>27.05</v>
      </c>
      <c r="F96" s="25">
        <v>27.29</v>
      </c>
      <c r="G96" s="25">
        <v>27.65</v>
      </c>
      <c r="H96" s="25">
        <v>41.45</v>
      </c>
      <c r="I96" s="25">
        <v>27.31</v>
      </c>
      <c r="J96" s="25"/>
      <c r="K96" s="25"/>
      <c r="M96" s="1">
        <v>0.05</v>
      </c>
      <c r="N96" s="1">
        <v>0.3</v>
      </c>
      <c r="O96" s="1">
        <v>0.6</v>
      </c>
      <c r="P96" s="1">
        <v>0.88</v>
      </c>
      <c r="Q96" s="1">
        <f>AVERAGE(TBL_HST[[#This Row],[CH4]],TBL_HST[[#This Row],[CH5]],TBL_HST[[#This Row],[CH6]])</f>
        <v>27.330000000000002</v>
      </c>
      <c r="R96" s="1">
        <f>(M96/(O96-N96))*LN(((TBL_HST[[#This Row],[CH1]]-Q96)/(TBL_HST[[#This Row],[CH2]]-Q96)))</f>
        <v>-2.07634270174064E-2</v>
      </c>
      <c r="S96" s="1">
        <f>(M96/(P96-O96))*LN(((TBL_HST[[#This Row],[CH2]]-Q96)/(TBL_HST[[#This Row],[CH3]]-Q96)))</f>
        <v>9.2910127581897969E-3</v>
      </c>
      <c r="T96" s="1">
        <f>(M96/(P96-N96))*LN(((TBL_HST[[#This Row],[CH1]]-Q96)/(TBL_HST[[#This Row],[CH3]]-Q96)))</f>
        <v>-6.2543871257392603E-3</v>
      </c>
      <c r="U96" s="1">
        <f>(TBL_HST[[#This Row],[CH1]]-Q96)/(EXP(-R96*N96/M96)) + Q96</f>
        <v>36.246958041958038</v>
      </c>
      <c r="V96" s="1">
        <f>(TBL_HST[[#This Row],[CH2]]-Q96)/(EXP(-S96*O96/M96)) + Q96</f>
        <v>40.119290474724075</v>
      </c>
      <c r="W96" s="1">
        <f>(TBL_HST[[#This Row],[CH1]]-Q96)/(EXP(-T96*N96/M96)) + Q96</f>
        <v>37.058007547656239</v>
      </c>
      <c r="X96" s="1">
        <f t="shared" si="5"/>
        <v>36.246958041958038</v>
      </c>
      <c r="Y96" s="1">
        <f t="shared" si="6"/>
        <v>37.058007547656239</v>
      </c>
      <c r="Z96" s="1">
        <f t="shared" si="7"/>
        <v>37.058007547656239</v>
      </c>
      <c r="AB96" s="1">
        <f t="shared" si="8"/>
        <v>36.78765771242351</v>
      </c>
      <c r="AC96" s="1">
        <f>TBL_HST[[#This Row],[CH7]]</f>
        <v>41.45</v>
      </c>
      <c r="AD96" s="1">
        <f t="shared" si="9"/>
        <v>-4.662342287576493</v>
      </c>
    </row>
    <row r="97" spans="1:30" ht="19.5" customHeight="1" x14ac:dyDescent="0.35">
      <c r="A97" s="27">
        <v>44775.558266250002</v>
      </c>
      <c r="B97" s="25">
        <v>37.53</v>
      </c>
      <c r="C97" s="25">
        <v>38.630000000000003</v>
      </c>
      <c r="D97" s="25">
        <v>38.130000000000003</v>
      </c>
      <c r="E97" s="25">
        <v>27.03</v>
      </c>
      <c r="F97" s="25">
        <v>27.29</v>
      </c>
      <c r="G97" s="25">
        <v>27.65</v>
      </c>
      <c r="H97" s="25">
        <v>41.75</v>
      </c>
      <c r="I97" s="25">
        <v>27.29</v>
      </c>
      <c r="J97" s="25"/>
      <c r="K97" s="25"/>
      <c r="M97" s="1">
        <v>0.05</v>
      </c>
      <c r="N97" s="1">
        <v>0.3</v>
      </c>
      <c r="O97" s="1">
        <v>0.6</v>
      </c>
      <c r="P97" s="1">
        <v>0.88</v>
      </c>
      <c r="Q97" s="1">
        <f>AVERAGE(TBL_HST[[#This Row],[CH4]],TBL_HST[[#This Row],[CH5]],TBL_HST[[#This Row],[CH6]])</f>
        <v>27.323333333333334</v>
      </c>
      <c r="R97" s="1">
        <f>(M97/(O97-N97))*LN(((TBL_HST[[#This Row],[CH1]]-Q97)/(TBL_HST[[#This Row],[CH2]]-Q97)))</f>
        <v>-1.7058570115694126E-2</v>
      </c>
      <c r="S97" s="1">
        <f>(M97/(P97-O97))*LN(((TBL_HST[[#This Row],[CH2]]-Q97)/(TBL_HST[[#This Row],[CH3]]-Q97)))</f>
        <v>8.0766597528879255E-3</v>
      </c>
      <c r="T97" s="1">
        <f>(M97/(P97-N97))*LN(((TBL_HST[[#This Row],[CH1]]-Q97)/(TBL_HST[[#This Row],[CH3]]-Q97)))</f>
        <v>-4.9243212136200389E-3</v>
      </c>
      <c r="U97" s="1">
        <f>(TBL_HST[[#This Row],[CH1]]-Q97)/(EXP(-R97*N97/M97)) + Q97</f>
        <v>36.537016509433961</v>
      </c>
      <c r="V97" s="1">
        <f>(TBL_HST[[#This Row],[CH2]]-Q97)/(EXP(-S97*O97/M97)) + Q97</f>
        <v>39.780703627973921</v>
      </c>
      <c r="W97" s="1">
        <f>(TBL_HST[[#This Row],[CH1]]-Q97)/(EXP(-T97*N97/M97)) + Q97</f>
        <v>37.232846030358473</v>
      </c>
      <c r="X97" s="1">
        <f t="shared" si="5"/>
        <v>36.537016509433961</v>
      </c>
      <c r="Y97" s="1">
        <f t="shared" si="6"/>
        <v>37.232846030358473</v>
      </c>
      <c r="Z97" s="1">
        <f t="shared" si="7"/>
        <v>37.232846030358473</v>
      </c>
      <c r="AB97" s="1">
        <f t="shared" si="8"/>
        <v>37.000902856716969</v>
      </c>
      <c r="AC97" s="1">
        <f>TBL_HST[[#This Row],[CH7]]</f>
        <v>41.75</v>
      </c>
      <c r="AD97" s="1">
        <f t="shared" si="9"/>
        <v>-4.7490971432830307</v>
      </c>
    </row>
    <row r="98" spans="1:30" ht="19.5" customHeight="1" x14ac:dyDescent="0.35">
      <c r="A98" s="27">
        <v>44775.558272141207</v>
      </c>
      <c r="B98" s="25">
        <v>37.770000000000003</v>
      </c>
      <c r="C98" s="25">
        <v>38.130000000000003</v>
      </c>
      <c r="D98" s="25">
        <v>38.270000000000003</v>
      </c>
      <c r="E98" s="25">
        <v>27.07</v>
      </c>
      <c r="F98" s="25">
        <v>27.29</v>
      </c>
      <c r="G98" s="25">
        <v>27.65</v>
      </c>
      <c r="H98" s="25">
        <v>41.85</v>
      </c>
      <c r="I98" s="25">
        <v>27.29</v>
      </c>
      <c r="J98" s="25"/>
      <c r="K98" s="25"/>
      <c r="M98" s="1">
        <v>0.05</v>
      </c>
      <c r="N98" s="1">
        <v>0.3</v>
      </c>
      <c r="O98" s="1">
        <v>0.6</v>
      </c>
      <c r="P98" s="1">
        <v>0.88</v>
      </c>
      <c r="Q98" s="1">
        <f>AVERAGE(TBL_HST[[#This Row],[CH4]],TBL_HST[[#This Row],[CH5]],TBL_HST[[#This Row],[CH6]])</f>
        <v>27.336666666666662</v>
      </c>
      <c r="R98" s="1">
        <f>(M98/(O98-N98))*LN(((TBL_HST[[#This Row],[CH1]]-Q98)/(TBL_HST[[#This Row],[CH2]]-Q98)))</f>
        <v>-5.653808450563581E-3</v>
      </c>
      <c r="S98" s="1">
        <f>(M98/(P98-O98))*LN(((TBL_HST[[#This Row],[CH2]]-Q98)/(TBL_HST[[#This Row],[CH3]]-Q98)))</f>
        <v>-2.3013512751087479E-3</v>
      </c>
      <c r="T98" s="1">
        <f>(M98/(P98-N98))*LN(((TBL_HST[[#This Row],[CH1]]-Q98)/(TBL_HST[[#This Row],[CH3]]-Q98)))</f>
        <v>-4.0353808486198652E-3</v>
      </c>
      <c r="U98" s="1">
        <f>(TBL_HST[[#This Row],[CH1]]-Q98)/(EXP(-R98*N98/M98)) + Q98</f>
        <v>37.422007411982705</v>
      </c>
      <c r="V98" s="1">
        <f>(TBL_HST[[#This Row],[CH2]]-Q98)/(EXP(-S98*O98/M98)) + Q98</f>
        <v>37.836007152104159</v>
      </c>
      <c r="W98" s="1">
        <f>(TBL_HST[[#This Row],[CH1]]-Q98)/(EXP(-T98*N98/M98)) + Q98</f>
        <v>37.520418816900168</v>
      </c>
      <c r="X98" s="1">
        <f t="shared" si="5"/>
        <v>37.422007411982705</v>
      </c>
      <c r="Y98" s="1">
        <f t="shared" si="6"/>
        <v>37.520418816900168</v>
      </c>
      <c r="Z98" s="1">
        <f t="shared" si="7"/>
        <v>37.520418816900168</v>
      </c>
      <c r="AB98" s="1">
        <f t="shared" si="8"/>
        <v>37.487615015261014</v>
      </c>
      <c r="AC98" s="1">
        <f>TBL_HST[[#This Row],[CH7]]</f>
        <v>41.85</v>
      </c>
      <c r="AD98" s="1">
        <f t="shared" si="9"/>
        <v>-4.3623849847389877</v>
      </c>
    </row>
    <row r="99" spans="1:30" ht="19.5" customHeight="1" x14ac:dyDescent="0.35">
      <c r="A99" s="27">
        <v>44775.558278067132</v>
      </c>
      <c r="B99" s="25">
        <v>37.43</v>
      </c>
      <c r="C99" s="25">
        <v>37.909999999999997</v>
      </c>
      <c r="D99" s="25">
        <v>38.130000000000003</v>
      </c>
      <c r="E99" s="25">
        <v>27.07</v>
      </c>
      <c r="F99" s="25">
        <v>27.29</v>
      </c>
      <c r="G99" s="25">
        <v>27.67</v>
      </c>
      <c r="H99" s="25">
        <v>42.21</v>
      </c>
      <c r="I99" s="25">
        <v>27.27</v>
      </c>
      <c r="J99" s="25"/>
      <c r="K99" s="25"/>
      <c r="M99" s="1">
        <v>0.05</v>
      </c>
      <c r="N99" s="1">
        <v>0.3</v>
      </c>
      <c r="O99" s="1">
        <v>0.6</v>
      </c>
      <c r="P99" s="1">
        <v>0.88</v>
      </c>
      <c r="Q99" s="1">
        <f>AVERAGE(TBL_HST[[#This Row],[CH4]],TBL_HST[[#This Row],[CH5]],TBL_HST[[#This Row],[CH6]])</f>
        <v>27.343333333333334</v>
      </c>
      <c r="R99" s="1">
        <f>(M99/(O99-N99))*LN(((TBL_HST[[#This Row],[CH1]]-Q99)/(TBL_HST[[#This Row],[CH2]]-Q99)))</f>
        <v>-7.74832875383746E-3</v>
      </c>
      <c r="S99" s="1">
        <f>(M99/(P99-O99))*LN(((TBL_HST[[#This Row],[CH2]]-Q99)/(TBL_HST[[#This Row],[CH3]]-Q99)))</f>
        <v>-3.6797163048315346E-3</v>
      </c>
      <c r="T99" s="1">
        <f>(M99/(P99-N99))*LN(((TBL_HST[[#This Row],[CH1]]-Q99)/(TBL_HST[[#This Row],[CH3]]-Q99)))</f>
        <v>-5.784171019834603E-3</v>
      </c>
      <c r="U99" s="1">
        <f>(TBL_HST[[#This Row],[CH1]]-Q99)/(EXP(-R99*N99/M99)) + Q99</f>
        <v>36.971804416403785</v>
      </c>
      <c r="V99" s="1">
        <f>(TBL_HST[[#This Row],[CH2]]-Q99)/(EXP(-S99*O99/M99)) + Q99</f>
        <v>37.453563475188133</v>
      </c>
      <c r="W99" s="1">
        <f>(TBL_HST[[#This Row],[CH1]]-Q99)/(EXP(-T99*N99/M99)) + Q99</f>
        <v>37.085946691315804</v>
      </c>
      <c r="X99" s="1">
        <f t="shared" si="5"/>
        <v>36.971804416403785</v>
      </c>
      <c r="Y99" s="1">
        <f t="shared" si="6"/>
        <v>37.085946691315804</v>
      </c>
      <c r="Z99" s="1">
        <f t="shared" si="7"/>
        <v>37.085946691315804</v>
      </c>
      <c r="AB99" s="1">
        <f t="shared" si="8"/>
        <v>37.047899266345127</v>
      </c>
      <c r="AC99" s="1">
        <f>TBL_HST[[#This Row],[CH7]]</f>
        <v>42.21</v>
      </c>
      <c r="AD99" s="1">
        <f t="shared" si="9"/>
        <v>-5.1621007336548743</v>
      </c>
    </row>
    <row r="100" spans="1:30" ht="19.5" customHeight="1" x14ac:dyDescent="0.35">
      <c r="A100" s="27">
        <v>44775.558283969905</v>
      </c>
      <c r="B100" s="25">
        <v>37.770000000000003</v>
      </c>
      <c r="C100" s="25">
        <v>37.549999999999997</v>
      </c>
      <c r="D100" s="25">
        <v>38.43</v>
      </c>
      <c r="E100" s="25">
        <v>27.05</v>
      </c>
      <c r="F100" s="25">
        <v>27.31</v>
      </c>
      <c r="G100" s="25">
        <v>27.65</v>
      </c>
      <c r="H100" s="25">
        <v>42.51</v>
      </c>
      <c r="I100" s="25">
        <v>27.29</v>
      </c>
      <c r="J100" s="25"/>
      <c r="K100" s="25"/>
      <c r="M100" s="1">
        <v>0.05</v>
      </c>
      <c r="N100" s="1">
        <v>0.3</v>
      </c>
      <c r="O100" s="1">
        <v>0.6</v>
      </c>
      <c r="P100" s="1">
        <v>0.88</v>
      </c>
      <c r="Q100" s="1">
        <f>AVERAGE(TBL_HST[[#This Row],[CH4]],TBL_HST[[#This Row],[CH5]],TBL_HST[[#This Row],[CH6]])</f>
        <v>27.336666666666662</v>
      </c>
      <c r="R100" s="1">
        <f>(M100/(O100-N100))*LN(((TBL_HST[[#This Row],[CH1]]-Q100)/(TBL_HST[[#This Row],[CH2]]-Q100)))</f>
        <v>3.5519587789529434E-3</v>
      </c>
      <c r="S100" s="1">
        <f>(M100/(P100-O100))*LN(((TBL_HST[[#This Row],[CH2]]-Q100)/(TBL_HST[[#This Row],[CH3]]-Q100)))</f>
        <v>-1.4758976978681691E-2</v>
      </c>
      <c r="T100" s="1">
        <f>(M100/(P100-N100))*LN(((TBL_HST[[#This Row],[CH1]]-Q100)/(TBL_HST[[#This Row],[CH3]]-Q100)))</f>
        <v>-5.2878033109396497E-3</v>
      </c>
      <c r="U100" s="1">
        <f>(TBL_HST[[#This Row],[CH1]]-Q100)/(EXP(-R100*N100/M100)) + Q100</f>
        <v>37.994738903394264</v>
      </c>
      <c r="V100" s="1">
        <f>(TBL_HST[[#This Row],[CH2]]-Q100)/(EXP(-S100*O100/M100)) + Q100</f>
        <v>35.892269174749167</v>
      </c>
      <c r="W100" s="1">
        <f>(TBL_HST[[#This Row],[CH1]]-Q100)/(EXP(-T100*N100/M100)) + Q100</f>
        <v>37.44417946761704</v>
      </c>
      <c r="X100" s="1">
        <f t="shared" si="5"/>
        <v>37.994738903394264</v>
      </c>
      <c r="Y100" s="1">
        <f t="shared" si="6"/>
        <v>37.44417946761704</v>
      </c>
      <c r="Z100" s="1">
        <f t="shared" si="7"/>
        <v>37.44417946761704</v>
      </c>
      <c r="AB100" s="1">
        <f t="shared" si="8"/>
        <v>37.627699279542782</v>
      </c>
      <c r="AC100" s="1">
        <f>TBL_HST[[#This Row],[CH7]]</f>
        <v>42.51</v>
      </c>
      <c r="AD100" s="1">
        <f t="shared" si="9"/>
        <v>-4.8823007204572164</v>
      </c>
    </row>
    <row r="101" spans="1:30" ht="19.5" customHeight="1" x14ac:dyDescent="0.35">
      <c r="A101" s="27">
        <v>44775.558289849534</v>
      </c>
      <c r="B101" s="25">
        <v>37.549999999999997</v>
      </c>
      <c r="C101" s="25">
        <v>37.270000000000003</v>
      </c>
      <c r="D101" s="25">
        <v>38.33</v>
      </c>
      <c r="E101" s="25">
        <v>27.07</v>
      </c>
      <c r="F101" s="25">
        <v>27.31</v>
      </c>
      <c r="G101" s="25">
        <v>27.67</v>
      </c>
      <c r="H101" s="25">
        <v>42.51</v>
      </c>
      <c r="I101" s="25">
        <v>27.31</v>
      </c>
      <c r="J101" s="25"/>
      <c r="K101" s="25"/>
      <c r="M101" s="1">
        <v>0.05</v>
      </c>
      <c r="N101" s="1">
        <v>0.3</v>
      </c>
      <c r="O101" s="1">
        <v>0.6</v>
      </c>
      <c r="P101" s="1">
        <v>0.88</v>
      </c>
      <c r="Q101" s="1">
        <f>AVERAGE(TBL_HST[[#This Row],[CH4]],TBL_HST[[#This Row],[CH5]],TBL_HST[[#This Row],[CH6]])</f>
        <v>27.349999999999998</v>
      </c>
      <c r="R101" s="1">
        <f>(M101/(O101-N101))*LN(((TBL_HST[[#This Row],[CH1]]-Q101)/(TBL_HST[[#This Row],[CH2]]-Q101)))</f>
        <v>4.639133165573902E-3</v>
      </c>
      <c r="S101" s="1">
        <f>(M101/(P101-O101))*LN(((TBL_HST[[#This Row],[CH2]]-Q101)/(TBL_HST[[#This Row],[CH3]]-Q101)))</f>
        <v>-1.8129020497250466E-2</v>
      </c>
      <c r="T101" s="1">
        <f>(M101/(P101-N101))*LN(((TBL_HST[[#This Row],[CH1]]-Q101)/(TBL_HST[[#This Row],[CH3]]-Q101)))</f>
        <v>-6.3523892923413152E-3</v>
      </c>
      <c r="U101" s="1">
        <f>(TBL_HST[[#This Row],[CH1]]-Q101)/(EXP(-R101*N101/M101)) + Q101</f>
        <v>37.837903225806443</v>
      </c>
      <c r="V101" s="1">
        <f>(TBL_HST[[#This Row],[CH2]]-Q101)/(EXP(-S101*O101/M101)) + Q101</f>
        <v>35.330528803187185</v>
      </c>
      <c r="W101" s="1">
        <f>(TBL_HST[[#This Row],[CH1]]-Q101)/(EXP(-T101*N101/M101)) + Q101</f>
        <v>37.168549321670135</v>
      </c>
      <c r="X101" s="1">
        <f t="shared" si="5"/>
        <v>37.837903225806443</v>
      </c>
      <c r="Y101" s="1">
        <f t="shared" si="6"/>
        <v>37.168549321670135</v>
      </c>
      <c r="Z101" s="1">
        <f t="shared" si="7"/>
        <v>37.168549321670135</v>
      </c>
      <c r="AB101" s="1">
        <f t="shared" si="8"/>
        <v>37.391667289715571</v>
      </c>
      <c r="AC101" s="1">
        <f>TBL_HST[[#This Row],[CH7]]</f>
        <v>42.51</v>
      </c>
      <c r="AD101" s="1">
        <f t="shared" si="9"/>
        <v>-5.1183327102844274</v>
      </c>
    </row>
    <row r="102" spans="1:30" ht="19.5" customHeight="1" x14ac:dyDescent="0.35">
      <c r="A102" s="27">
        <v>44775.558295740739</v>
      </c>
      <c r="B102" s="25">
        <v>37.67</v>
      </c>
      <c r="C102" s="25">
        <v>36.89</v>
      </c>
      <c r="D102" s="25">
        <v>38.369999999999997</v>
      </c>
      <c r="E102" s="25">
        <v>27.05</v>
      </c>
      <c r="F102" s="25">
        <v>27.31</v>
      </c>
      <c r="G102" s="25">
        <v>27.67</v>
      </c>
      <c r="H102" s="25">
        <v>41.81</v>
      </c>
      <c r="I102" s="25">
        <v>27.29</v>
      </c>
      <c r="J102" s="25"/>
      <c r="K102" s="25"/>
      <c r="M102" s="1">
        <v>0.05</v>
      </c>
      <c r="N102" s="1">
        <v>0.3</v>
      </c>
      <c r="O102" s="1">
        <v>0.6</v>
      </c>
      <c r="P102" s="1">
        <v>0.88</v>
      </c>
      <c r="Q102" s="1">
        <f>AVERAGE(TBL_HST[[#This Row],[CH4]],TBL_HST[[#This Row],[CH5]],TBL_HST[[#This Row],[CH6]])</f>
        <v>27.343333333333334</v>
      </c>
      <c r="R102" s="1">
        <f>(M102/(O102-N102))*LN(((TBL_HST[[#This Row],[CH1]]-Q102)/(TBL_HST[[#This Row],[CH2]]-Q102)))</f>
        <v>1.3089582149379629E-2</v>
      </c>
      <c r="S102" s="1">
        <f>(M102/(P102-O102))*LN(((TBL_HST[[#This Row],[CH2]]-Q102)/(TBL_HST[[#This Row],[CH3]]-Q102)))</f>
        <v>-2.573652286840097E-2</v>
      </c>
      <c r="T102" s="1">
        <f>(M102/(P102-N102))*LN(((TBL_HST[[#This Row],[CH1]]-Q102)/(TBL_HST[[#This Row],[CH3]]-Q102)))</f>
        <v>-5.6540547557558298E-3</v>
      </c>
      <c r="U102" s="1">
        <f>(TBL_HST[[#This Row],[CH1]]-Q102)/(EXP(-R102*N102/M102)) + Q102</f>
        <v>38.513729050279331</v>
      </c>
      <c r="V102" s="1">
        <f>(TBL_HST[[#This Row],[CH2]]-Q102)/(EXP(-S102*O102/M102)) + Q102</f>
        <v>34.353446040718126</v>
      </c>
      <c r="W102" s="1">
        <f>(TBL_HST[[#This Row],[CH1]]-Q102)/(EXP(-T102*N102/M102)) + Q102</f>
        <v>37.325550411639007</v>
      </c>
      <c r="X102" s="1">
        <f t="shared" si="5"/>
        <v>38.513729050279331</v>
      </c>
      <c r="Y102" s="1">
        <f t="shared" si="6"/>
        <v>37.325550411639007</v>
      </c>
      <c r="Z102" s="1">
        <f t="shared" si="7"/>
        <v>37.325550411639007</v>
      </c>
      <c r="AB102" s="1">
        <f t="shared" si="8"/>
        <v>37.721609957852451</v>
      </c>
      <c r="AC102" s="1">
        <f>TBL_HST[[#This Row],[CH7]]</f>
        <v>41.81</v>
      </c>
      <c r="AD102" s="1">
        <f t="shared" si="9"/>
        <v>-4.0883900421475516</v>
      </c>
    </row>
    <row r="103" spans="1:30" ht="19.5" customHeight="1" x14ac:dyDescent="0.35">
      <c r="A103" s="27">
        <v>44775.558301655095</v>
      </c>
      <c r="B103" s="25">
        <v>37.450000000000003</v>
      </c>
      <c r="C103" s="25">
        <v>36.29</v>
      </c>
      <c r="D103" s="25">
        <v>37.93</v>
      </c>
      <c r="E103" s="25">
        <v>27.07</v>
      </c>
      <c r="F103" s="25">
        <v>27.35</v>
      </c>
      <c r="G103" s="25">
        <v>27.65</v>
      </c>
      <c r="H103" s="25">
        <v>41.93</v>
      </c>
      <c r="I103" s="25">
        <v>27.29</v>
      </c>
      <c r="J103" s="25"/>
      <c r="K103" s="25"/>
      <c r="M103" s="1">
        <v>0.05</v>
      </c>
      <c r="N103" s="1">
        <v>0.3</v>
      </c>
      <c r="O103" s="1">
        <v>0.6</v>
      </c>
      <c r="P103" s="1">
        <v>0.88</v>
      </c>
      <c r="Q103" s="1">
        <f>AVERAGE(TBL_HST[[#This Row],[CH4]],TBL_HST[[#This Row],[CH5]],TBL_HST[[#This Row],[CH6]])</f>
        <v>27.356666666666666</v>
      </c>
      <c r="R103" s="1">
        <f>(M103/(O103-N103))*LN(((TBL_HST[[#This Row],[CH1]]-Q103)/(TBL_HST[[#This Row],[CH2]]-Q103)))</f>
        <v>2.0347590175406233E-2</v>
      </c>
      <c r="S103" s="1">
        <f>(M103/(P103-O103))*LN(((TBL_HST[[#This Row],[CH2]]-Q103)/(TBL_HST[[#This Row],[CH3]]-Q103)))</f>
        <v>-3.0097412366042197E-2</v>
      </c>
      <c r="T103" s="1">
        <f>(M103/(P103-N103))*LN(((TBL_HST[[#This Row],[CH1]]-Q103)/(TBL_HST[[#This Row],[CH3]]-Q103)))</f>
        <v>-4.0051696721895621E-3</v>
      </c>
      <c r="U103" s="1">
        <f>(TBL_HST[[#This Row],[CH1]]-Q103)/(EXP(-R103*N103/M103)) + Q103</f>
        <v>38.760626865671654</v>
      </c>
      <c r="V103" s="1">
        <f>(TBL_HST[[#This Row],[CH2]]-Q103)/(EXP(-S103*O103/M103)) + Q103</f>
        <v>33.581960544059569</v>
      </c>
      <c r="W103" s="1">
        <f>(TBL_HST[[#This Row],[CH1]]-Q103)/(EXP(-T103*N103/M103)) + Q103</f>
        <v>37.210338117575333</v>
      </c>
      <c r="X103" s="1">
        <f t="shared" si="5"/>
        <v>38.760626865671654</v>
      </c>
      <c r="Y103" s="1">
        <f t="shared" si="6"/>
        <v>37.210338117575333</v>
      </c>
      <c r="Z103" s="1">
        <f t="shared" si="7"/>
        <v>37.210338117575333</v>
      </c>
      <c r="AB103" s="1">
        <f t="shared" si="8"/>
        <v>37.72710103360744</v>
      </c>
      <c r="AC103" s="1">
        <f>TBL_HST[[#This Row],[CH7]]</f>
        <v>41.93</v>
      </c>
      <c r="AD103" s="1">
        <f t="shared" si="9"/>
        <v>-4.20289896639256</v>
      </c>
    </row>
    <row r="104" spans="1:30" ht="19.5" customHeight="1" x14ac:dyDescent="0.35">
      <c r="A104" s="27">
        <v>44775.558307546293</v>
      </c>
      <c r="B104" s="25">
        <v>37.770000000000003</v>
      </c>
      <c r="C104" s="25">
        <v>36.01</v>
      </c>
      <c r="D104" s="25">
        <v>37.590000000000003</v>
      </c>
      <c r="E104" s="25">
        <v>27.07</v>
      </c>
      <c r="F104" s="25">
        <v>27.31</v>
      </c>
      <c r="G104" s="25">
        <v>27.67</v>
      </c>
      <c r="H104" s="25">
        <v>41.91</v>
      </c>
      <c r="I104" s="25">
        <v>27.29</v>
      </c>
      <c r="J104" s="25"/>
      <c r="K104" s="25"/>
      <c r="M104" s="1">
        <v>0.05</v>
      </c>
      <c r="N104" s="1">
        <v>0.3</v>
      </c>
      <c r="O104" s="1">
        <v>0.6</v>
      </c>
      <c r="P104" s="1">
        <v>0.88</v>
      </c>
      <c r="Q104" s="1">
        <f>AVERAGE(TBL_HST[[#This Row],[CH4]],TBL_HST[[#This Row],[CH5]],TBL_HST[[#This Row],[CH6]])</f>
        <v>27.349999999999998</v>
      </c>
      <c r="R104" s="1">
        <f>(M104/(O104-N104))*LN(((TBL_HST[[#This Row],[CH1]]-Q104)/(TBL_HST[[#This Row],[CH2]]-Q104)))</f>
        <v>3.0835385625146278E-2</v>
      </c>
      <c r="S104" s="1">
        <f>(M104/(P104-O104))*LN(((TBL_HST[[#This Row],[CH2]]-Q104)/(TBL_HST[[#This Row],[CH3]]-Q104)))</f>
        <v>-2.9926231613753296E-2</v>
      </c>
      <c r="T104" s="1">
        <f>(M104/(P104-N104))*LN(((TBL_HST[[#This Row],[CH1]]-Q104)/(TBL_HST[[#This Row],[CH3]]-Q104)))</f>
        <v>1.5021910960223391E-3</v>
      </c>
      <c r="U104" s="1">
        <f>(TBL_HST[[#This Row],[CH1]]-Q104)/(EXP(-R104*N104/M104)) + Q104</f>
        <v>39.887690531177839</v>
      </c>
      <c r="V104" s="1">
        <f>(TBL_HST[[#This Row],[CH2]]-Q104)/(EXP(-S104*O104/M104)) + Q104</f>
        <v>33.397227745908168</v>
      </c>
      <c r="W104" s="1">
        <f>(TBL_HST[[#This Row],[CH1]]-Q104)/(EXP(-T104*N104/M104)) + Q104</f>
        <v>37.864341505566202</v>
      </c>
      <c r="X104" s="1">
        <f t="shared" si="5"/>
        <v>39.887690531177839</v>
      </c>
      <c r="Y104" s="1">
        <f t="shared" si="6"/>
        <v>37.864341505566202</v>
      </c>
      <c r="Z104" s="1">
        <f t="shared" si="7"/>
        <v>37.864341505566202</v>
      </c>
      <c r="AB104" s="1">
        <f t="shared" si="8"/>
        <v>38.538791180770083</v>
      </c>
      <c r="AC104" s="1">
        <f>TBL_HST[[#This Row],[CH7]]</f>
        <v>41.91</v>
      </c>
      <c r="AD104" s="1">
        <f t="shared" si="9"/>
        <v>-3.3712088192299134</v>
      </c>
    </row>
    <row r="105" spans="1:30" ht="19.5" customHeight="1" x14ac:dyDescent="0.35">
      <c r="A105" s="27">
        <v>44775.55831346065</v>
      </c>
      <c r="B105" s="25">
        <v>37.909999999999997</v>
      </c>
      <c r="C105" s="25">
        <v>35.549999999999997</v>
      </c>
      <c r="D105" s="25">
        <v>37.53</v>
      </c>
      <c r="E105" s="25">
        <v>27.07</v>
      </c>
      <c r="F105" s="25">
        <v>27.31</v>
      </c>
      <c r="G105" s="25">
        <v>27.67</v>
      </c>
      <c r="H105" s="25">
        <v>41.19</v>
      </c>
      <c r="I105" s="25">
        <v>27.33</v>
      </c>
      <c r="J105" s="25"/>
      <c r="K105" s="25"/>
      <c r="M105" s="1">
        <v>0.05</v>
      </c>
      <c r="N105" s="1">
        <v>0.3</v>
      </c>
      <c r="O105" s="1">
        <v>0.6</v>
      </c>
      <c r="P105" s="1">
        <v>0.88</v>
      </c>
      <c r="Q105" s="1">
        <f>AVERAGE(TBL_HST[[#This Row],[CH4]],TBL_HST[[#This Row],[CH5]],TBL_HST[[#This Row],[CH6]])</f>
        <v>27.349999999999998</v>
      </c>
      <c r="R105" s="1">
        <f>(M105/(O105-N105))*LN(((TBL_HST[[#This Row],[CH1]]-Q105)/(TBL_HST[[#This Row],[CH2]]-Q105)))</f>
        <v>4.2156520667984677E-2</v>
      </c>
      <c r="S105" s="1">
        <f>(M105/(P105-O105))*LN(((TBL_HST[[#This Row],[CH2]]-Q105)/(TBL_HST[[#This Row],[CH3]]-Q105)))</f>
        <v>-3.8623367295030291E-2</v>
      </c>
      <c r="T105" s="1">
        <f>(M105/(P105-N105))*LN(((TBL_HST[[#This Row],[CH1]]-Q105)/(TBL_HST[[#This Row],[CH3]]-Q105)))</f>
        <v>3.1593333754946799E-3</v>
      </c>
      <c r="U105" s="1">
        <f>(TBL_HST[[#This Row],[CH1]]-Q105)/(EXP(-R105*N105/M105)) + Q105</f>
        <v>40.949219512195121</v>
      </c>
      <c r="V105" s="1">
        <f>(TBL_HST[[#This Row],[CH2]]-Q105)/(EXP(-S105*O105/M105)) + Q105</f>
        <v>32.508540789305705</v>
      </c>
      <c r="W105" s="1">
        <f>(TBL_HST[[#This Row],[CH1]]-Q105)/(EXP(-T105*N105/M105)) + Q105</f>
        <v>38.112084669979083</v>
      </c>
      <c r="X105" s="1">
        <f t="shared" si="5"/>
        <v>40.949219512195121</v>
      </c>
      <c r="Y105" s="1">
        <f t="shared" si="6"/>
        <v>38.112084669979083</v>
      </c>
      <c r="Z105" s="1">
        <f t="shared" si="7"/>
        <v>38.112084669979083</v>
      </c>
      <c r="AB105" s="1">
        <f t="shared" si="8"/>
        <v>39.057796284051101</v>
      </c>
      <c r="AC105" s="1">
        <f>TBL_HST[[#This Row],[CH7]]</f>
        <v>41.19</v>
      </c>
      <c r="AD105" s="1">
        <f t="shared" si="9"/>
        <v>-2.1322037159488971</v>
      </c>
    </row>
    <row r="106" spans="1:30" ht="19.5" customHeight="1" x14ac:dyDescent="0.35">
      <c r="A106" s="27">
        <v>44775.558319351854</v>
      </c>
      <c r="B106" s="25">
        <v>38.270000000000003</v>
      </c>
      <c r="C106" s="25">
        <v>35.53</v>
      </c>
      <c r="D106" s="25">
        <v>37.49</v>
      </c>
      <c r="E106" s="25">
        <v>27.07</v>
      </c>
      <c r="F106" s="25">
        <v>27.35</v>
      </c>
      <c r="G106" s="25">
        <v>27.71</v>
      </c>
      <c r="H106" s="25">
        <v>40.89</v>
      </c>
      <c r="I106" s="25">
        <v>27.29</v>
      </c>
      <c r="J106" s="25"/>
      <c r="K106" s="25"/>
      <c r="M106" s="1">
        <v>0.05</v>
      </c>
      <c r="N106" s="1">
        <v>0.3</v>
      </c>
      <c r="O106" s="1">
        <v>0.6</v>
      </c>
      <c r="P106" s="1">
        <v>0.88</v>
      </c>
      <c r="Q106" s="1">
        <f>AVERAGE(TBL_HST[[#This Row],[CH4]],TBL_HST[[#This Row],[CH5]],TBL_HST[[#This Row],[CH6]])</f>
        <v>27.376666666666665</v>
      </c>
      <c r="R106" s="1">
        <f>(M106/(O106-N106))*LN(((TBL_HST[[#This Row],[CH1]]-Q106)/(TBL_HST[[#This Row],[CH2]]-Q106)))</f>
        <v>4.8287356622129317E-2</v>
      </c>
      <c r="S106" s="1">
        <f>(M106/(P106-O106))*LN(((TBL_HST[[#This Row],[CH2]]-Q106)/(TBL_HST[[#This Row],[CH3]]-Q106)))</f>
        <v>-3.8469257796671409E-2</v>
      </c>
      <c r="T106" s="1">
        <f>(M106/(P106-N106))*LN(((TBL_HST[[#This Row],[CH1]]-Q106)/(TBL_HST[[#This Row],[CH3]]-Q106)))</f>
        <v>6.4048531096048264E-3</v>
      </c>
      <c r="U106" s="1">
        <f>(TBL_HST[[#This Row],[CH1]]-Q106)/(EXP(-R106*N106/M106)) + Q106</f>
        <v>41.930801308258388</v>
      </c>
      <c r="V106" s="1">
        <f>(TBL_HST[[#This Row],[CH2]]-Q106)/(EXP(-S106*O106/M106)) + Q106</f>
        <v>32.515344153253963</v>
      </c>
      <c r="W106" s="1">
        <f>(TBL_HST[[#This Row],[CH1]]-Q106)/(EXP(-T106*N106/M106)) + Q106</f>
        <v>38.696768855103045</v>
      </c>
      <c r="X106" s="1">
        <f t="shared" si="5"/>
        <v>41.930801308258388</v>
      </c>
      <c r="Y106" s="1">
        <f t="shared" si="6"/>
        <v>38.696768855103045</v>
      </c>
      <c r="Z106" s="1">
        <f t="shared" si="7"/>
        <v>38.696768855103045</v>
      </c>
      <c r="AB106" s="1">
        <f t="shared" si="8"/>
        <v>39.774779672821495</v>
      </c>
      <c r="AC106" s="1">
        <f>TBL_HST[[#This Row],[CH7]]</f>
        <v>40.89</v>
      </c>
      <c r="AD106" s="1">
        <f t="shared" si="9"/>
        <v>-1.1152203271785055</v>
      </c>
    </row>
    <row r="107" spans="1:30" ht="19.5" customHeight="1" x14ac:dyDescent="0.35">
      <c r="A107" s="27">
        <v>44775.558325266204</v>
      </c>
      <c r="B107" s="25">
        <v>38.770000000000003</v>
      </c>
      <c r="C107" s="25">
        <v>35.61</v>
      </c>
      <c r="D107" s="25">
        <v>36.93</v>
      </c>
      <c r="E107" s="25">
        <v>27.05</v>
      </c>
      <c r="F107" s="25">
        <v>27.31</v>
      </c>
      <c r="G107" s="25">
        <v>27.67</v>
      </c>
      <c r="H107" s="25">
        <v>40.75</v>
      </c>
      <c r="I107" s="25">
        <v>27.27</v>
      </c>
      <c r="J107" s="25"/>
      <c r="K107" s="25"/>
      <c r="M107" s="1">
        <v>0.05</v>
      </c>
      <c r="N107" s="1">
        <v>0.3</v>
      </c>
      <c r="O107" s="1">
        <v>0.6</v>
      </c>
      <c r="P107" s="1">
        <v>0.88</v>
      </c>
      <c r="Q107" s="1">
        <f>AVERAGE(TBL_HST[[#This Row],[CH4]],TBL_HST[[#This Row],[CH5]],TBL_HST[[#This Row],[CH6]])</f>
        <v>27.343333333333334</v>
      </c>
      <c r="R107" s="1">
        <f>(M107/(O107-N107))*LN(((TBL_HST[[#This Row],[CH1]]-Q107)/(TBL_HST[[#This Row],[CH2]]-Q107)))</f>
        <v>5.3953073426440491E-2</v>
      </c>
      <c r="S107" s="1">
        <f>(M107/(P107-O107))*LN(((TBL_HST[[#This Row],[CH2]]-Q107)/(TBL_HST[[#This Row],[CH3]]-Q107)))</f>
        <v>-2.6453907086055259E-2</v>
      </c>
      <c r="T107" s="1">
        <f>(M107/(P107-N107))*LN(((TBL_HST[[#This Row],[CH1]]-Q107)/(TBL_HST[[#This Row],[CH3]]-Q107)))</f>
        <v>1.5135910420408048E-2</v>
      </c>
      <c r="U107" s="1">
        <f>(TBL_HST[[#This Row],[CH1]]-Q107)/(EXP(-R107*N107/M107)) + Q107</f>
        <v>43.137935483870976</v>
      </c>
      <c r="V107" s="1">
        <f>(TBL_HST[[#This Row],[CH2]]-Q107)/(EXP(-S107*O107/M107)) + Q107</f>
        <v>33.361510874548749</v>
      </c>
      <c r="W107" s="1">
        <f>(TBL_HST[[#This Row],[CH1]]-Q107)/(EXP(-T107*N107/M107)) + Q107</f>
        <v>39.856297842774282</v>
      </c>
      <c r="X107" s="1">
        <f t="shared" si="5"/>
        <v>43.137935483870976</v>
      </c>
      <c r="Y107" s="1">
        <f t="shared" si="6"/>
        <v>39.856297842774282</v>
      </c>
      <c r="Z107" s="1">
        <f t="shared" si="7"/>
        <v>39.856297842774282</v>
      </c>
      <c r="AB107" s="1">
        <f t="shared" si="8"/>
        <v>40.95017705647318</v>
      </c>
      <c r="AC107" s="1">
        <f>TBL_HST[[#This Row],[CH7]]</f>
        <v>40.75</v>
      </c>
      <c r="AD107" s="1">
        <f t="shared" si="9"/>
        <v>0.20017705647317996</v>
      </c>
    </row>
    <row r="108" spans="1:30" ht="19.5" customHeight="1" x14ac:dyDescent="0.35">
      <c r="A108" s="27">
        <v>44775.558331145832</v>
      </c>
      <c r="B108" s="25">
        <v>38.630000000000003</v>
      </c>
      <c r="C108" s="25">
        <v>35.590000000000003</v>
      </c>
      <c r="D108" s="25">
        <v>36.770000000000003</v>
      </c>
      <c r="E108" s="25">
        <v>27.07</v>
      </c>
      <c r="F108" s="25">
        <v>27.31</v>
      </c>
      <c r="G108" s="25">
        <v>27.67</v>
      </c>
      <c r="H108" s="25">
        <v>40.79</v>
      </c>
      <c r="I108" s="25">
        <v>27.29</v>
      </c>
      <c r="J108" s="25"/>
      <c r="K108" s="25"/>
      <c r="M108" s="1">
        <v>0.05</v>
      </c>
      <c r="N108" s="1">
        <v>0.3</v>
      </c>
      <c r="O108" s="1">
        <v>0.6</v>
      </c>
      <c r="P108" s="1">
        <v>0.88</v>
      </c>
      <c r="Q108" s="1">
        <f>AVERAGE(TBL_HST[[#This Row],[CH4]],TBL_HST[[#This Row],[CH5]],TBL_HST[[#This Row],[CH6]])</f>
        <v>27.349999999999998</v>
      </c>
      <c r="R108" s="1">
        <f>(M108/(O108-N108))*LN(((TBL_HST[[#This Row],[CH1]]-Q108)/(TBL_HST[[#This Row],[CH2]]-Q108)))</f>
        <v>5.233848369142205E-2</v>
      </c>
      <c r="S108" s="1">
        <f>(M108/(P108-O108))*LN(((TBL_HST[[#This Row],[CH2]]-Q108)/(TBL_HST[[#This Row],[CH3]]-Q108)))</f>
        <v>-2.3899061547659139E-2</v>
      </c>
      <c r="T108" s="1">
        <f>(M108/(P108-N108))*LN(((TBL_HST[[#This Row],[CH1]]-Q108)/(TBL_HST[[#This Row],[CH3]]-Q108)))</f>
        <v>1.5534151507038008E-2</v>
      </c>
      <c r="U108" s="1">
        <f>(TBL_HST[[#This Row],[CH1]]-Q108)/(EXP(-R108*N108/M108)) + Q108</f>
        <v>42.791553398058255</v>
      </c>
      <c r="V108" s="1">
        <f>(TBL_HST[[#This Row],[CH2]]-Q108)/(EXP(-S108*O108/M108)) + Q108</f>
        <v>33.535523270072432</v>
      </c>
      <c r="W108" s="1">
        <f>(TBL_HST[[#This Row],[CH1]]-Q108)/(EXP(-T108*N108/M108)) + Q108</f>
        <v>39.731905278249286</v>
      </c>
      <c r="X108" s="1">
        <f t="shared" si="5"/>
        <v>42.791553398058255</v>
      </c>
      <c r="Y108" s="1">
        <f t="shared" si="6"/>
        <v>39.731905278249286</v>
      </c>
      <c r="Z108" s="1">
        <f t="shared" si="7"/>
        <v>39.731905278249286</v>
      </c>
      <c r="AB108" s="1">
        <f t="shared" si="8"/>
        <v>40.751787984852278</v>
      </c>
      <c r="AC108" s="1">
        <f>TBL_HST[[#This Row],[CH7]]</f>
        <v>40.79</v>
      </c>
      <c r="AD108" s="1">
        <f t="shared" si="9"/>
        <v>-3.821201514772099E-2</v>
      </c>
    </row>
    <row r="109" spans="1:30" ht="19.5" customHeight="1" x14ac:dyDescent="0.35">
      <c r="A109" s="27">
        <v>44775.558337071758</v>
      </c>
      <c r="B109" s="25">
        <v>39.01</v>
      </c>
      <c r="C109" s="25">
        <v>35.53</v>
      </c>
      <c r="D109" s="25">
        <v>36.57</v>
      </c>
      <c r="E109" s="25">
        <v>27.07</v>
      </c>
      <c r="F109" s="25">
        <v>27.35</v>
      </c>
      <c r="G109" s="25">
        <v>27.67</v>
      </c>
      <c r="H109" s="25">
        <v>40.549999999999997</v>
      </c>
      <c r="I109" s="25">
        <v>27.31</v>
      </c>
      <c r="J109" s="25"/>
      <c r="K109" s="25"/>
      <c r="M109" s="1">
        <v>0.05</v>
      </c>
      <c r="N109" s="1">
        <v>0.3</v>
      </c>
      <c r="O109" s="1">
        <v>0.6</v>
      </c>
      <c r="P109" s="1">
        <v>0.88</v>
      </c>
      <c r="Q109" s="1">
        <f>AVERAGE(TBL_HST[[#This Row],[CH4]],TBL_HST[[#This Row],[CH5]],TBL_HST[[#This Row],[CH6]])</f>
        <v>27.363333333333333</v>
      </c>
      <c r="R109" s="1">
        <f>(M109/(O109-N109))*LN(((TBL_HST[[#This Row],[CH1]]-Q109)/(TBL_HST[[#This Row],[CH2]]-Q109)))</f>
        <v>5.9159864525871492E-2</v>
      </c>
      <c r="S109" s="1">
        <f>(M109/(P109-O109))*LN(((TBL_HST[[#This Row],[CH2]]-Q109)/(TBL_HST[[#This Row],[CH3]]-Q109)))</f>
        <v>-2.1404826862582976E-2</v>
      </c>
      <c r="T109" s="1">
        <f>(M109/(P109-N109))*LN(((TBL_HST[[#This Row],[CH1]]-Q109)/(TBL_HST[[#This Row],[CH3]]-Q109)))</f>
        <v>2.0266565234893466E-2</v>
      </c>
      <c r="U109" s="1">
        <f>(TBL_HST[[#This Row],[CH1]]-Q109)/(EXP(-R109*N109/M109)) + Q109</f>
        <v>43.972906122448975</v>
      </c>
      <c r="V109" s="1">
        <f>(TBL_HST[[#This Row],[CH2]]-Q109)/(EXP(-S109*O109/M109)) + Q109</f>
        <v>33.680071149257429</v>
      </c>
      <c r="W109" s="1">
        <f>(TBL_HST[[#This Row],[CH1]]-Q109)/(EXP(-T109*N109/M109)) + Q109</f>
        <v>40.515932672230562</v>
      </c>
      <c r="X109" s="1">
        <f t="shared" si="5"/>
        <v>43.972906122448975</v>
      </c>
      <c r="Y109" s="1">
        <f t="shared" si="6"/>
        <v>40.515932672230562</v>
      </c>
      <c r="Z109" s="1">
        <f t="shared" si="7"/>
        <v>40.515932672230562</v>
      </c>
      <c r="AB109" s="1">
        <f t="shared" si="8"/>
        <v>41.668257155636702</v>
      </c>
      <c r="AC109" s="1">
        <f>TBL_HST[[#This Row],[CH7]]</f>
        <v>40.549999999999997</v>
      </c>
      <c r="AD109" s="1">
        <f t="shared" si="9"/>
        <v>1.1182571556367051</v>
      </c>
    </row>
    <row r="110" spans="1:30" ht="19.5" customHeight="1" x14ac:dyDescent="0.35">
      <c r="A110" s="27">
        <v>44775.558342962962</v>
      </c>
      <c r="B110" s="25">
        <v>39.21</v>
      </c>
      <c r="C110" s="25">
        <v>35.61</v>
      </c>
      <c r="D110" s="25">
        <v>36.21</v>
      </c>
      <c r="E110" s="25">
        <v>27.07</v>
      </c>
      <c r="F110" s="25">
        <v>27.37</v>
      </c>
      <c r="G110" s="25">
        <v>27.69</v>
      </c>
      <c r="H110" s="25">
        <v>40.65</v>
      </c>
      <c r="I110" s="25">
        <v>27.29</v>
      </c>
      <c r="J110" s="25"/>
      <c r="K110" s="25"/>
      <c r="M110" s="1">
        <v>0.05</v>
      </c>
      <c r="N110" s="1">
        <v>0.3</v>
      </c>
      <c r="O110" s="1">
        <v>0.6</v>
      </c>
      <c r="P110" s="1">
        <v>0.88</v>
      </c>
      <c r="Q110" s="1">
        <f>AVERAGE(TBL_HST[[#This Row],[CH4]],TBL_HST[[#This Row],[CH5]],TBL_HST[[#This Row],[CH6]])</f>
        <v>27.376666666666665</v>
      </c>
      <c r="R110" s="1">
        <f>(M110/(O110-N110))*LN(((TBL_HST[[#This Row],[CH1]]-Q110)/(TBL_HST[[#This Row],[CH2]]-Q110)))</f>
        <v>6.0454908807906452E-2</v>
      </c>
      <c r="S110" s="1">
        <f>(M110/(P110-O110))*LN(((TBL_HST[[#This Row],[CH2]]-Q110)/(TBL_HST[[#This Row],[CH3]]-Q110)))</f>
        <v>-1.2560980242543773E-2</v>
      </c>
      <c r="T110" s="1">
        <f>(M110/(P110-N110))*LN(((TBL_HST[[#This Row],[CH1]]-Q110)/(TBL_HST[[#This Row],[CH3]]-Q110)))</f>
        <v>2.5205858921482201E-2</v>
      </c>
      <c r="U110" s="1">
        <f>(TBL_HST[[#This Row],[CH1]]-Q110)/(EXP(-R110*N110/M110)) + Q110</f>
        <v>44.384089068825915</v>
      </c>
      <c r="V110" s="1">
        <f>(TBL_HST[[#This Row],[CH2]]-Q110)/(EXP(-S110*O110/M110)) + Q110</f>
        <v>34.457978601399049</v>
      </c>
      <c r="W110" s="1">
        <f>(TBL_HST[[#This Row],[CH1]]-Q110)/(EXP(-T110*N110/M110)) + Q110</f>
        <v>41.142030380592288</v>
      </c>
      <c r="X110" s="1">
        <f t="shared" si="5"/>
        <v>44.384089068825915</v>
      </c>
      <c r="Y110" s="1">
        <f t="shared" si="6"/>
        <v>41.142030380592288</v>
      </c>
      <c r="Z110" s="1">
        <f t="shared" si="7"/>
        <v>41.142030380592288</v>
      </c>
      <c r="AB110" s="1">
        <f t="shared" si="8"/>
        <v>42.222716610003495</v>
      </c>
      <c r="AC110" s="1">
        <f>TBL_HST[[#This Row],[CH7]]</f>
        <v>40.65</v>
      </c>
      <c r="AD110" s="1">
        <f t="shared" si="9"/>
        <v>1.5727166100034964</v>
      </c>
    </row>
    <row r="111" spans="1:30" ht="19.5" customHeight="1" x14ac:dyDescent="0.35">
      <c r="A111" s="27">
        <v>44775.558348877312</v>
      </c>
      <c r="B111" s="25">
        <v>39.130000000000003</v>
      </c>
      <c r="C111" s="25">
        <v>35.69</v>
      </c>
      <c r="D111" s="25">
        <v>36.090000000000003</v>
      </c>
      <c r="E111" s="25">
        <v>27.09</v>
      </c>
      <c r="F111" s="25">
        <v>27.35</v>
      </c>
      <c r="G111" s="25">
        <v>27.67</v>
      </c>
      <c r="H111" s="25">
        <v>40.47</v>
      </c>
      <c r="I111" s="25">
        <v>27.31</v>
      </c>
      <c r="J111" s="25"/>
      <c r="K111" s="25"/>
      <c r="M111" s="1">
        <v>0.05</v>
      </c>
      <c r="N111" s="1">
        <v>0.3</v>
      </c>
      <c r="O111" s="1">
        <v>0.6</v>
      </c>
      <c r="P111" s="1">
        <v>0.88</v>
      </c>
      <c r="Q111" s="1">
        <f>AVERAGE(TBL_HST[[#This Row],[CH4]],TBL_HST[[#This Row],[CH5]],TBL_HST[[#This Row],[CH6]])</f>
        <v>27.37</v>
      </c>
      <c r="R111" s="1">
        <f>(M111/(O111-N111))*LN(((TBL_HST[[#This Row],[CH1]]-Q111)/(TBL_HST[[#This Row],[CH2]]-Q111)))</f>
        <v>5.7673614606227365E-2</v>
      </c>
      <c r="S111" s="1">
        <f>(M111/(P111-O111))*LN(((TBL_HST[[#This Row],[CH2]]-Q111)/(TBL_HST[[#This Row],[CH3]]-Q111)))</f>
        <v>-8.3851755513877999E-3</v>
      </c>
      <c r="T111" s="1">
        <f>(M111/(P111-N111))*LN(((TBL_HST[[#This Row],[CH1]]-Q111)/(TBL_HST[[#This Row],[CH3]]-Q111)))</f>
        <v>2.5783164185309699E-2</v>
      </c>
      <c r="U111" s="1">
        <f>(TBL_HST[[#This Row],[CH1]]-Q111)/(EXP(-R111*N111/M111)) + Q111</f>
        <v>43.992307692307705</v>
      </c>
      <c r="V111" s="1">
        <f>(TBL_HST[[#This Row],[CH2]]-Q111)/(EXP(-S111*O111/M111)) + Q111</f>
        <v>34.893565402067267</v>
      </c>
      <c r="W111" s="1">
        <f>(TBL_HST[[#This Row],[CH1]]-Q111)/(EXP(-T111*N111/M111)) + Q111</f>
        <v>41.097524811263085</v>
      </c>
      <c r="X111" s="1">
        <f t="shared" si="5"/>
        <v>43.992307692307705</v>
      </c>
      <c r="Y111" s="1">
        <f t="shared" si="6"/>
        <v>41.097524811263085</v>
      </c>
      <c r="Z111" s="1">
        <f t="shared" si="7"/>
        <v>41.097524811263085</v>
      </c>
      <c r="AB111" s="1">
        <f t="shared" si="8"/>
        <v>42.062452438277958</v>
      </c>
      <c r="AC111" s="1">
        <f>TBL_HST[[#This Row],[CH7]]</f>
        <v>40.47</v>
      </c>
      <c r="AD111" s="1">
        <f t="shared" si="9"/>
        <v>1.5924524382779595</v>
      </c>
    </row>
    <row r="112" spans="1:30" ht="19.5" customHeight="1" x14ac:dyDescent="0.35">
      <c r="A112" s="27">
        <v>44775.558354768516</v>
      </c>
      <c r="B112" s="25">
        <v>39.29</v>
      </c>
      <c r="C112" s="25">
        <v>35.67</v>
      </c>
      <c r="D112" s="25">
        <v>35.81</v>
      </c>
      <c r="E112" s="25">
        <v>27.07</v>
      </c>
      <c r="F112" s="25">
        <v>27.35</v>
      </c>
      <c r="G112" s="25">
        <v>27.69</v>
      </c>
      <c r="H112" s="25">
        <v>40.43</v>
      </c>
      <c r="I112" s="25">
        <v>27.31</v>
      </c>
      <c r="J112" s="25"/>
      <c r="K112" s="25"/>
      <c r="M112" s="1">
        <v>0.05</v>
      </c>
      <c r="N112" s="1">
        <v>0.3</v>
      </c>
      <c r="O112" s="1">
        <v>0.6</v>
      </c>
      <c r="P112" s="1">
        <v>0.88</v>
      </c>
      <c r="Q112" s="1">
        <f>AVERAGE(TBL_HST[[#This Row],[CH4]],TBL_HST[[#This Row],[CH5]],TBL_HST[[#This Row],[CH6]])</f>
        <v>27.37</v>
      </c>
      <c r="R112" s="1">
        <f>(M112/(O112-N112))*LN(((TBL_HST[[#This Row],[CH1]]-Q112)/(TBL_HST[[#This Row],[CH2]]-Q112)))</f>
        <v>6.0327024472441877E-2</v>
      </c>
      <c r="S112" s="1">
        <f>(M112/(P112-O112))*LN(((TBL_HST[[#This Row],[CH2]]-Q112)/(TBL_HST[[#This Row],[CH3]]-Q112)))</f>
        <v>-2.986927465234576E-3</v>
      </c>
      <c r="T112" s="1">
        <f>(M112/(P112-N112))*LN(((TBL_HST[[#This Row],[CH1]]-Q112)/(TBL_HST[[#This Row],[CH3]]-Q112)))</f>
        <v>2.9761668364598069E-2</v>
      </c>
      <c r="U112" s="1">
        <f>(TBL_HST[[#This Row],[CH1]]-Q112)/(EXP(-R112*N112/M112)) + Q112</f>
        <v>44.488843373493971</v>
      </c>
      <c r="V112" s="1">
        <f>(TBL_HST[[#This Row],[CH2]]-Q112)/(EXP(-S112*O112/M112)) + Q112</f>
        <v>35.377770519688298</v>
      </c>
      <c r="W112" s="1">
        <f>(TBL_HST[[#This Row],[CH1]]-Q112)/(EXP(-T112*N112/M112)) + Q112</f>
        <v>41.620438409563214</v>
      </c>
      <c r="X112" s="1">
        <f t="shared" si="5"/>
        <v>44.488843373493971</v>
      </c>
      <c r="Y112" s="1">
        <f t="shared" si="6"/>
        <v>41.620438409563214</v>
      </c>
      <c r="Z112" s="1">
        <f t="shared" si="7"/>
        <v>41.620438409563214</v>
      </c>
      <c r="AB112" s="1">
        <f t="shared" si="8"/>
        <v>42.57657339754013</v>
      </c>
      <c r="AC112" s="1">
        <f>TBL_HST[[#This Row],[CH7]]</f>
        <v>40.43</v>
      </c>
      <c r="AD112" s="1">
        <f t="shared" si="9"/>
        <v>2.1465733975401307</v>
      </c>
    </row>
    <row r="113" spans="1:30" ht="19.5" customHeight="1" x14ac:dyDescent="0.35">
      <c r="A113" s="27">
        <v>44775.558360694442</v>
      </c>
      <c r="B113" s="25">
        <v>39.65</v>
      </c>
      <c r="C113" s="25">
        <v>35.51</v>
      </c>
      <c r="D113" s="25">
        <v>35.29</v>
      </c>
      <c r="E113" s="25">
        <v>27.07</v>
      </c>
      <c r="F113" s="25">
        <v>27.37</v>
      </c>
      <c r="G113" s="25">
        <v>27.67</v>
      </c>
      <c r="H113" s="25">
        <v>40.81</v>
      </c>
      <c r="I113" s="25">
        <v>27.29</v>
      </c>
      <c r="J113" s="25"/>
      <c r="K113" s="25"/>
      <c r="M113" s="1">
        <v>0.05</v>
      </c>
      <c r="N113" s="1">
        <v>0.3</v>
      </c>
      <c r="O113" s="1">
        <v>0.6</v>
      </c>
      <c r="P113" s="1">
        <v>0.88</v>
      </c>
      <c r="Q113" s="1">
        <f>AVERAGE(TBL_HST[[#This Row],[CH4]],TBL_HST[[#This Row],[CH5]],TBL_HST[[#This Row],[CH6]])</f>
        <v>27.37</v>
      </c>
      <c r="R113" s="1">
        <f>(M113/(O113-N113))*LN(((TBL_HST[[#This Row],[CH1]]-Q113)/(TBL_HST[[#This Row],[CH2]]-Q113)))</f>
        <v>6.8530290450757939E-2</v>
      </c>
      <c r="S113" s="1">
        <f>(M113/(P113-O113))*LN(((TBL_HST[[#This Row],[CH2]]-Q113)/(TBL_HST[[#This Row],[CH3]]-Q113)))</f>
        <v>4.8926739621632763E-3</v>
      </c>
      <c r="T113" s="1">
        <f>(M113/(P113-N113))*LN(((TBL_HST[[#This Row],[CH1]]-Q113)/(TBL_HST[[#This Row],[CH3]]-Q113)))</f>
        <v>3.7808682490746717E-2</v>
      </c>
      <c r="U113" s="1">
        <f>(TBL_HST[[#This Row],[CH1]]-Q113)/(EXP(-R113*N113/M113)) + Q113</f>
        <v>45.895601965601969</v>
      </c>
      <c r="V113" s="1">
        <f>(TBL_HST[[#This Row],[CH2]]-Q113)/(EXP(-S113*O113/M113)) + Q113</f>
        <v>36.002224776793227</v>
      </c>
      <c r="W113" s="1">
        <f>(TBL_HST[[#This Row],[CH1]]-Q113)/(EXP(-T113*N113/M113)) + Q113</f>
        <v>42.777031831878446</v>
      </c>
      <c r="X113" s="1">
        <f t="shared" si="5"/>
        <v>45.895601965601969</v>
      </c>
      <c r="Y113" s="1">
        <f t="shared" si="6"/>
        <v>42.777031831878446</v>
      </c>
      <c r="Z113" s="1">
        <f t="shared" si="7"/>
        <v>42.777031831878446</v>
      </c>
      <c r="AB113" s="1">
        <f t="shared" si="8"/>
        <v>43.816555209786287</v>
      </c>
      <c r="AC113" s="1">
        <f>TBL_HST[[#This Row],[CH7]]</f>
        <v>40.81</v>
      </c>
      <c r="AD113" s="1">
        <f t="shared" si="9"/>
        <v>3.0065552097862849</v>
      </c>
    </row>
    <row r="114" spans="1:30" ht="19.5" customHeight="1" x14ac:dyDescent="0.35">
      <c r="A114" s="27">
        <v>44775.558366585647</v>
      </c>
      <c r="B114" s="25">
        <v>39.590000000000003</v>
      </c>
      <c r="C114" s="25">
        <v>35.630000000000003</v>
      </c>
      <c r="D114" s="25">
        <v>34.81</v>
      </c>
      <c r="E114" s="25">
        <v>27.07</v>
      </c>
      <c r="F114" s="25">
        <v>27.31</v>
      </c>
      <c r="G114" s="25">
        <v>27.69</v>
      </c>
      <c r="H114" s="25">
        <v>40.81</v>
      </c>
      <c r="I114" s="25">
        <v>27.31</v>
      </c>
      <c r="J114" s="25"/>
      <c r="K114" s="25"/>
      <c r="M114" s="1">
        <v>0.05</v>
      </c>
      <c r="N114" s="1">
        <v>0.3</v>
      </c>
      <c r="O114" s="1">
        <v>0.6</v>
      </c>
      <c r="P114" s="1">
        <v>0.88</v>
      </c>
      <c r="Q114" s="1">
        <f>AVERAGE(TBL_HST[[#This Row],[CH4]],TBL_HST[[#This Row],[CH5]],TBL_HST[[#This Row],[CH6]])</f>
        <v>27.356666666666666</v>
      </c>
      <c r="R114" s="1">
        <f>(M114/(O114-N114))*LN(((TBL_HST[[#This Row],[CH1]]-Q114)/(TBL_HST[[#This Row],[CH2]]-Q114)))</f>
        <v>6.5187829214010576E-2</v>
      </c>
      <c r="S114" s="1">
        <f>(M114/(P114-O114))*LN(((TBL_HST[[#This Row],[CH2]]-Q114)/(TBL_HST[[#This Row],[CH3]]-Q114)))</f>
        <v>1.8638594908850472E-2</v>
      </c>
      <c r="T114" s="1">
        <f>(M114/(P114-N114))*LN(((TBL_HST[[#This Row],[CH1]]-Q114)/(TBL_HST[[#This Row],[CH3]]-Q114)))</f>
        <v>4.2715785066691901E-2</v>
      </c>
      <c r="U114" s="1">
        <f>(TBL_HST[[#This Row],[CH1]]-Q114)/(EXP(-R114*N114/M114)) + Q114</f>
        <v>45.445439161966164</v>
      </c>
      <c r="V114" s="1">
        <f>(TBL_HST[[#This Row],[CH2]]-Q114)/(EXP(-S114*O114/M114)) + Q114</f>
        <v>37.703708131232126</v>
      </c>
      <c r="W114" s="1">
        <f>(TBL_HST[[#This Row],[CH1]]-Q114)/(EXP(-T114*N114/M114)) + Q114</f>
        <v>43.163766202035802</v>
      </c>
      <c r="X114" s="1">
        <f t="shared" si="5"/>
        <v>45.445439161966164</v>
      </c>
      <c r="Y114" s="1">
        <f t="shared" si="6"/>
        <v>43.163766202035802</v>
      </c>
      <c r="Z114" s="1">
        <f t="shared" si="7"/>
        <v>43.163766202035802</v>
      </c>
      <c r="AB114" s="1">
        <f t="shared" si="8"/>
        <v>43.924323855345925</v>
      </c>
      <c r="AC114" s="1">
        <f>TBL_HST[[#This Row],[CH7]]</f>
        <v>40.81</v>
      </c>
      <c r="AD114" s="1">
        <f t="shared" si="9"/>
        <v>3.1143238553459227</v>
      </c>
    </row>
    <row r="115" spans="1:30" ht="19.5" customHeight="1" x14ac:dyDescent="0.35">
      <c r="A115" s="27">
        <v>44775.558372488427</v>
      </c>
      <c r="B115" s="25">
        <v>39.270000000000003</v>
      </c>
      <c r="C115" s="25">
        <v>35.53</v>
      </c>
      <c r="D115" s="25">
        <v>34.81</v>
      </c>
      <c r="E115" s="25">
        <v>27.09</v>
      </c>
      <c r="F115" s="25">
        <v>27.31</v>
      </c>
      <c r="G115" s="25">
        <v>27.67</v>
      </c>
      <c r="H115" s="25">
        <v>40.79</v>
      </c>
      <c r="I115" s="25">
        <v>27.29</v>
      </c>
      <c r="J115" s="25"/>
      <c r="K115" s="25"/>
      <c r="M115" s="1">
        <v>0.05</v>
      </c>
      <c r="N115" s="1">
        <v>0.3</v>
      </c>
      <c r="O115" s="1">
        <v>0.6</v>
      </c>
      <c r="P115" s="1">
        <v>0.88</v>
      </c>
      <c r="Q115" s="1">
        <f>AVERAGE(TBL_HST[[#This Row],[CH4]],TBL_HST[[#This Row],[CH5]],TBL_HST[[#This Row],[CH6]])</f>
        <v>27.356666666666666</v>
      </c>
      <c r="R115" s="1">
        <f>(M115/(O115-N115))*LN(((TBL_HST[[#This Row],[CH1]]-Q115)/(TBL_HST[[#This Row],[CH2]]-Q115)))</f>
        <v>6.2796899777211923E-2</v>
      </c>
      <c r="S115" s="1">
        <f>(M115/(P115-O115))*LN(((TBL_HST[[#This Row],[CH2]]-Q115)/(TBL_HST[[#This Row],[CH3]]-Q115)))</f>
        <v>1.6467046925198573E-2</v>
      </c>
      <c r="T115" s="1">
        <f>(M115/(P115-N115))*LN(((TBL_HST[[#This Row],[CH1]]-Q115)/(TBL_HST[[#This Row],[CH3]]-Q115)))</f>
        <v>4.043076391761926E-2</v>
      </c>
      <c r="U115" s="1">
        <f>(TBL_HST[[#This Row],[CH1]]-Q115)/(EXP(-R115*N115/M115)) + Q115</f>
        <v>44.72137030995107</v>
      </c>
      <c r="V115" s="1">
        <f>(TBL_HST[[#This Row],[CH2]]-Q115)/(EXP(-S115*O115/M115)) + Q115</f>
        <v>37.315713678762776</v>
      </c>
      <c r="W115" s="1">
        <f>(TBL_HST[[#This Row],[CH1]]-Q115)/(EXP(-T115*N115/M115)) + Q115</f>
        <v>42.540675210725851</v>
      </c>
      <c r="X115" s="1">
        <f t="shared" si="5"/>
        <v>44.72137030995107</v>
      </c>
      <c r="Y115" s="1">
        <f t="shared" si="6"/>
        <v>42.540675210725851</v>
      </c>
      <c r="Z115" s="1">
        <f t="shared" si="7"/>
        <v>42.540675210725851</v>
      </c>
      <c r="AB115" s="1">
        <f t="shared" si="8"/>
        <v>43.26757357713425</v>
      </c>
      <c r="AC115" s="1">
        <f>TBL_HST[[#This Row],[CH7]]</f>
        <v>40.79</v>
      </c>
      <c r="AD115" s="1">
        <f t="shared" si="9"/>
        <v>2.4775735771342511</v>
      </c>
    </row>
    <row r="116" spans="1:30" ht="19.5" customHeight="1" x14ac:dyDescent="0.35">
      <c r="A116" s="27">
        <v>44775.558378368056</v>
      </c>
      <c r="B116" s="25">
        <v>39.39</v>
      </c>
      <c r="C116" s="25">
        <v>35.590000000000003</v>
      </c>
      <c r="D116" s="25">
        <v>34.450000000000003</v>
      </c>
      <c r="E116" s="25">
        <v>27.09</v>
      </c>
      <c r="F116" s="25">
        <v>27.31</v>
      </c>
      <c r="G116" s="25">
        <v>27.71</v>
      </c>
      <c r="H116" s="25">
        <v>40.71</v>
      </c>
      <c r="I116" s="25">
        <v>27.33</v>
      </c>
      <c r="J116" s="25"/>
      <c r="K116" s="25"/>
      <c r="M116" s="1">
        <v>0.05</v>
      </c>
      <c r="N116" s="1">
        <v>0.3</v>
      </c>
      <c r="O116" s="1">
        <v>0.6</v>
      </c>
      <c r="P116" s="1">
        <v>0.88</v>
      </c>
      <c r="Q116" s="1">
        <f>AVERAGE(TBL_HST[[#This Row],[CH4]],TBL_HST[[#This Row],[CH5]],TBL_HST[[#This Row],[CH6]])</f>
        <v>27.37</v>
      </c>
      <c r="R116" s="1">
        <f>(M116/(O116-N116))*LN(((TBL_HST[[#This Row],[CH1]]-Q116)/(TBL_HST[[#This Row],[CH2]]-Q116)))</f>
        <v>6.3333620006495436E-2</v>
      </c>
      <c r="S116" s="1">
        <f>(M116/(P116-O116))*LN(((TBL_HST[[#This Row],[CH2]]-Q116)/(TBL_HST[[#This Row],[CH3]]-Q116)))</f>
        <v>2.666005381472503E-2</v>
      </c>
      <c r="T116" s="1">
        <f>(M116/(P116-N116))*LN(((TBL_HST[[#This Row],[CH1]]-Q116)/(TBL_HST[[#This Row],[CH3]]-Q116)))</f>
        <v>4.562913977598558E-2</v>
      </c>
      <c r="U116" s="1">
        <f>(TBL_HST[[#This Row],[CH1]]-Q116)/(EXP(-R116*N116/M116)) + Q116</f>
        <v>44.946690997566904</v>
      </c>
      <c r="V116" s="1">
        <f>(TBL_HST[[#This Row],[CH2]]-Q116)/(EXP(-S116*O116/M116)) + Q116</f>
        <v>38.689091969450246</v>
      </c>
      <c r="W116" s="1">
        <f>(TBL_HST[[#This Row],[CH1]]-Q116)/(EXP(-T116*N116/M116)) + Q116</f>
        <v>43.175322774513553</v>
      </c>
      <c r="X116" s="1">
        <f t="shared" si="5"/>
        <v>44.946690997566904</v>
      </c>
      <c r="Y116" s="1">
        <f t="shared" si="6"/>
        <v>43.175322774513553</v>
      </c>
      <c r="Z116" s="1">
        <f t="shared" si="7"/>
        <v>43.175322774513553</v>
      </c>
      <c r="AB116" s="1">
        <f t="shared" si="8"/>
        <v>43.76577884886467</v>
      </c>
      <c r="AC116" s="1">
        <f>TBL_HST[[#This Row],[CH7]]</f>
        <v>40.71</v>
      </c>
      <c r="AD116" s="1">
        <f t="shared" si="9"/>
        <v>3.0557788488646693</v>
      </c>
    </row>
    <row r="117" spans="1:30" ht="19.5" customHeight="1" x14ac:dyDescent="0.35">
      <c r="A117" s="27">
        <v>44775.558384293981</v>
      </c>
      <c r="B117" s="25">
        <v>39.29</v>
      </c>
      <c r="C117" s="25">
        <v>35.97</v>
      </c>
      <c r="D117" s="25">
        <v>34.130000000000003</v>
      </c>
      <c r="E117" s="25">
        <v>27.09</v>
      </c>
      <c r="F117" s="25">
        <v>27.35</v>
      </c>
      <c r="G117" s="25">
        <v>27.69</v>
      </c>
      <c r="H117" s="25">
        <v>40.81</v>
      </c>
      <c r="I117" s="25">
        <v>27.31</v>
      </c>
      <c r="J117" s="25"/>
      <c r="K117" s="25"/>
      <c r="M117" s="1">
        <v>0.05</v>
      </c>
      <c r="N117" s="1">
        <v>0.3</v>
      </c>
      <c r="O117" s="1">
        <v>0.6</v>
      </c>
      <c r="P117" s="1">
        <v>0.88</v>
      </c>
      <c r="Q117" s="1">
        <f>AVERAGE(TBL_HST[[#This Row],[CH4]],TBL_HST[[#This Row],[CH5]],TBL_HST[[#This Row],[CH6]])</f>
        <v>27.376666666666665</v>
      </c>
      <c r="R117" s="1">
        <f>(M117/(O117-N117))*LN(((TBL_HST[[#This Row],[CH1]]-Q117)/(TBL_HST[[#This Row],[CH2]]-Q117)))</f>
        <v>5.4445252036706776E-2</v>
      </c>
      <c r="S117" s="1">
        <f>(M117/(P117-O117))*LN(((TBL_HST[[#This Row],[CH2]]-Q117)/(TBL_HST[[#This Row],[CH3]]-Q117)))</f>
        <v>4.3026874766161322E-2</v>
      </c>
      <c r="T117" s="1">
        <f>(M117/(P117-N117))*LN(((TBL_HST[[#This Row],[CH1]]-Q117)/(TBL_HST[[#This Row],[CH3]]-Q117)))</f>
        <v>4.8932931975064146E-2</v>
      </c>
      <c r="U117" s="1">
        <f>(TBL_HST[[#This Row],[CH1]]-Q117)/(EXP(-R117*N117/M117)) + Q117</f>
        <v>43.892668735453839</v>
      </c>
      <c r="V117" s="1">
        <f>(TBL_HST[[#This Row],[CH2]]-Q117)/(EXP(-S117*O117/M117)) + Q117</f>
        <v>41.777833106057244</v>
      </c>
      <c r="W117" s="1">
        <f>(TBL_HST[[#This Row],[CH1]]-Q117)/(EXP(-T117*N117/M117)) + Q117</f>
        <v>43.355354324312401</v>
      </c>
      <c r="X117" s="1">
        <f t="shared" si="5"/>
        <v>43.892668735453839</v>
      </c>
      <c r="Y117" s="1">
        <f t="shared" si="6"/>
        <v>43.355354324312401</v>
      </c>
      <c r="Z117" s="1">
        <f t="shared" si="7"/>
        <v>43.355354324312401</v>
      </c>
      <c r="AB117" s="1">
        <f t="shared" si="8"/>
        <v>43.534459128026214</v>
      </c>
      <c r="AC117" s="1">
        <f>TBL_HST[[#This Row],[CH7]]</f>
        <v>40.81</v>
      </c>
      <c r="AD117" s="1">
        <f t="shared" si="9"/>
        <v>2.7244591280262114</v>
      </c>
    </row>
    <row r="118" spans="1:30" ht="19.5" customHeight="1" x14ac:dyDescent="0.35">
      <c r="A118" s="27">
        <v>44775.55839017361</v>
      </c>
      <c r="B118" s="25">
        <v>38.61</v>
      </c>
      <c r="C118" s="25">
        <v>35.69</v>
      </c>
      <c r="D118" s="25">
        <v>34.229999999999997</v>
      </c>
      <c r="E118" s="25">
        <v>27.09</v>
      </c>
      <c r="F118" s="25">
        <v>27.35</v>
      </c>
      <c r="G118" s="25">
        <v>27.69</v>
      </c>
      <c r="H118" s="25">
        <v>41.19</v>
      </c>
      <c r="I118" s="25">
        <v>27.33</v>
      </c>
      <c r="J118" s="25"/>
      <c r="K118" s="25"/>
      <c r="M118" s="1">
        <v>0.05</v>
      </c>
      <c r="N118" s="1">
        <v>0.3</v>
      </c>
      <c r="O118" s="1">
        <v>0.6</v>
      </c>
      <c r="P118" s="1">
        <v>0.88</v>
      </c>
      <c r="Q118" s="1">
        <f>AVERAGE(TBL_HST[[#This Row],[CH4]],TBL_HST[[#This Row],[CH5]],TBL_HST[[#This Row],[CH6]])</f>
        <v>27.376666666666665</v>
      </c>
      <c r="R118" s="1">
        <f>(M118/(O118-N118))*LN(((TBL_HST[[#This Row],[CH1]]-Q118)/(TBL_HST[[#This Row],[CH2]]-Q118)))</f>
        <v>5.0170816184404297E-2</v>
      </c>
      <c r="S118" s="1">
        <f>(M118/(P118-O118))*LN(((TBL_HST[[#This Row],[CH2]]-Q118)/(TBL_HST[[#This Row],[CH3]]-Q118)))</f>
        <v>3.4486696368736816E-2</v>
      </c>
      <c r="T118" s="1">
        <f>(M118/(P118-N118))*LN(((TBL_HST[[#This Row],[CH1]]-Q118)/(TBL_HST[[#This Row],[CH3]]-Q118)))</f>
        <v>4.2599172135461383E-2</v>
      </c>
      <c r="U118" s="1">
        <f>(TBL_HST[[#This Row],[CH1]]-Q118)/(EXP(-R118*N118/M118)) + Q118</f>
        <v>42.55562951082598</v>
      </c>
      <c r="V118" s="1">
        <f>(TBL_HST[[#This Row],[CH2]]-Q118)/(EXP(-S118*O118/M118)) + Q118</f>
        <v>39.951544589446186</v>
      </c>
      <c r="W118" s="1">
        <f>(TBL_HST[[#This Row],[CH1]]-Q118)/(EXP(-T118*N118/M118)) + Q118</f>
        <v>41.881480480660571</v>
      </c>
      <c r="X118" s="1">
        <f t="shared" si="5"/>
        <v>42.55562951082598</v>
      </c>
      <c r="Y118" s="1">
        <f t="shared" si="6"/>
        <v>41.881480480660571</v>
      </c>
      <c r="Z118" s="1">
        <f t="shared" si="7"/>
        <v>41.881480480660571</v>
      </c>
      <c r="AB118" s="1">
        <f t="shared" si="8"/>
        <v>42.106196824049043</v>
      </c>
      <c r="AC118" s="1">
        <f>TBL_HST[[#This Row],[CH7]]</f>
        <v>41.19</v>
      </c>
      <c r="AD118" s="1">
        <f t="shared" si="9"/>
        <v>0.91619682404904523</v>
      </c>
    </row>
    <row r="119" spans="1:30" ht="19.5" customHeight="1" x14ac:dyDescent="0.35">
      <c r="A119" s="27">
        <v>44775.558396087959</v>
      </c>
      <c r="B119" s="25">
        <v>38.17</v>
      </c>
      <c r="C119" s="25">
        <v>36.07</v>
      </c>
      <c r="D119" s="25">
        <v>34.07</v>
      </c>
      <c r="E119" s="25">
        <v>27.07</v>
      </c>
      <c r="F119" s="25">
        <v>27.31</v>
      </c>
      <c r="G119" s="25">
        <v>27.69</v>
      </c>
      <c r="H119" s="25">
        <v>41.31</v>
      </c>
      <c r="I119" s="25">
        <v>27.37</v>
      </c>
      <c r="J119" s="25"/>
      <c r="K119" s="25"/>
      <c r="M119" s="1">
        <v>0.05</v>
      </c>
      <c r="N119" s="1">
        <v>0.3</v>
      </c>
      <c r="O119" s="1">
        <v>0.6</v>
      </c>
      <c r="P119" s="1">
        <v>0.88</v>
      </c>
      <c r="Q119" s="1">
        <f>AVERAGE(TBL_HST[[#This Row],[CH4]],TBL_HST[[#This Row],[CH5]],TBL_HST[[#This Row],[CH6]])</f>
        <v>27.356666666666666</v>
      </c>
      <c r="R119" s="1">
        <f>(M119/(O119-N119))*LN(((TBL_HST[[#This Row],[CH1]]-Q119)/(TBL_HST[[#This Row],[CH2]]-Q119)))</f>
        <v>3.5987586841856059E-2</v>
      </c>
      <c r="S119" s="1">
        <f>(M119/(P119-O119))*LN(((TBL_HST[[#This Row],[CH2]]-Q119)/(TBL_HST[[#This Row],[CH3]]-Q119)))</f>
        <v>4.6564075161724922E-2</v>
      </c>
      <c r="T119" s="1">
        <f>(M119/(P119-N119))*LN(((TBL_HST[[#This Row],[CH1]]-Q119)/(TBL_HST[[#This Row],[CH3]]-Q119)))</f>
        <v>4.1093477754896204E-2</v>
      </c>
      <c r="U119" s="1">
        <f>(TBL_HST[[#This Row],[CH1]]-Q119)/(EXP(-R119*N119/M119)) + Q119</f>
        <v>40.776120887528691</v>
      </c>
      <c r="V119" s="1">
        <f>(TBL_HST[[#This Row],[CH2]]-Q119)/(EXP(-S119*O119/M119)) + Q119</f>
        <v>42.592091866687277</v>
      </c>
      <c r="W119" s="1">
        <f>(TBL_HST[[#This Row],[CH1]]-Q119)/(EXP(-T119*N119/M119)) + Q119</f>
        <v>41.193592547884776</v>
      </c>
      <c r="X119" s="1">
        <f t="shared" si="5"/>
        <v>40.776120887528691</v>
      </c>
      <c r="Y119" s="1">
        <f t="shared" si="6"/>
        <v>41.193592547884776</v>
      </c>
      <c r="Z119" s="1">
        <f t="shared" si="7"/>
        <v>41.193592547884776</v>
      </c>
      <c r="AB119" s="1">
        <f t="shared" si="8"/>
        <v>41.054435327766079</v>
      </c>
      <c r="AC119" s="1">
        <f>TBL_HST[[#This Row],[CH7]]</f>
        <v>41.31</v>
      </c>
      <c r="AD119" s="1">
        <f t="shared" si="9"/>
        <v>-0.25556467223392332</v>
      </c>
    </row>
    <row r="120" spans="1:30" ht="19.5" customHeight="1" x14ac:dyDescent="0.35">
      <c r="A120" s="27">
        <v>44775.558402013892</v>
      </c>
      <c r="B120" s="25">
        <v>38.21</v>
      </c>
      <c r="C120" s="25">
        <v>36.369999999999997</v>
      </c>
      <c r="D120" s="25">
        <v>34.31</v>
      </c>
      <c r="E120" s="25">
        <v>27.09</v>
      </c>
      <c r="F120" s="25">
        <v>27.35</v>
      </c>
      <c r="G120" s="25">
        <v>27.67</v>
      </c>
      <c r="H120" s="25">
        <v>41.37</v>
      </c>
      <c r="I120" s="25">
        <v>27.33</v>
      </c>
      <c r="J120" s="25"/>
      <c r="K120" s="25"/>
      <c r="M120" s="1">
        <v>0.05</v>
      </c>
      <c r="N120" s="1">
        <v>0.3</v>
      </c>
      <c r="O120" s="1">
        <v>0.6</v>
      </c>
      <c r="P120" s="1">
        <v>0.88</v>
      </c>
      <c r="Q120" s="1">
        <f>AVERAGE(TBL_HST[[#This Row],[CH4]],TBL_HST[[#This Row],[CH5]],TBL_HST[[#This Row],[CH6]])</f>
        <v>27.37</v>
      </c>
      <c r="R120" s="1">
        <f>(M120/(O120-N120))*LN(((TBL_HST[[#This Row],[CH1]]-Q120)/(TBL_HST[[#This Row],[CH2]]-Q120)))</f>
        <v>3.1003069779213525E-2</v>
      </c>
      <c r="S120" s="1">
        <f>(M120/(P120-O120))*LN(((TBL_HST[[#This Row],[CH2]]-Q120)/(TBL_HST[[#This Row],[CH3]]-Q120)))</f>
        <v>4.641478621741172E-2</v>
      </c>
      <c r="T120" s="1">
        <f>(M120/(P120-N120))*LN(((TBL_HST[[#This Row],[CH1]]-Q120)/(TBL_HST[[#This Row],[CH3]]-Q120)))</f>
        <v>3.844320874937817E-2</v>
      </c>
      <c r="U120" s="1">
        <f>(TBL_HST[[#This Row],[CH1]]-Q120)/(EXP(-R120*N120/M120)) + Q120</f>
        <v>40.426177777777781</v>
      </c>
      <c r="V120" s="1">
        <f>(TBL_HST[[#This Row],[CH2]]-Q120)/(EXP(-S120*O120/M120)) + Q120</f>
        <v>43.078500704083346</v>
      </c>
      <c r="W120" s="1">
        <f>(TBL_HST[[#This Row],[CH1]]-Q120)/(EXP(-T120*N120/M120)) + Q120</f>
        <v>41.02222140260438</v>
      </c>
      <c r="X120" s="1">
        <f t="shared" si="5"/>
        <v>40.426177777777781</v>
      </c>
      <c r="Y120" s="1">
        <f t="shared" si="6"/>
        <v>41.02222140260438</v>
      </c>
      <c r="Z120" s="1">
        <f t="shared" si="7"/>
        <v>41.02222140260438</v>
      </c>
      <c r="AB120" s="1">
        <f t="shared" si="8"/>
        <v>40.823540194328842</v>
      </c>
      <c r="AC120" s="1">
        <f>TBL_HST[[#This Row],[CH7]]</f>
        <v>41.37</v>
      </c>
      <c r="AD120" s="1">
        <f t="shared" si="9"/>
        <v>-0.54645980567115515</v>
      </c>
    </row>
    <row r="121" spans="1:30" ht="19.5" customHeight="1" x14ac:dyDescent="0.35">
      <c r="A121" s="27">
        <v>44775.558407916666</v>
      </c>
      <c r="B121" s="25">
        <v>38.090000000000003</v>
      </c>
      <c r="C121" s="25">
        <v>36.630000000000003</v>
      </c>
      <c r="D121" s="25">
        <v>34.15</v>
      </c>
      <c r="E121" s="25">
        <v>27.09</v>
      </c>
      <c r="F121" s="25">
        <v>27.35</v>
      </c>
      <c r="G121" s="25">
        <v>27.71</v>
      </c>
      <c r="H121" s="25">
        <v>41.77</v>
      </c>
      <c r="I121" s="25">
        <v>27.33</v>
      </c>
      <c r="J121" s="25"/>
      <c r="K121" s="25"/>
      <c r="M121" s="1">
        <v>0.05</v>
      </c>
      <c r="N121" s="1">
        <v>0.3</v>
      </c>
      <c r="O121" s="1">
        <v>0.6</v>
      </c>
      <c r="P121" s="1">
        <v>0.88</v>
      </c>
      <c r="Q121" s="1">
        <f>AVERAGE(TBL_HST[[#This Row],[CH4]],TBL_HST[[#This Row],[CH5]],TBL_HST[[#This Row],[CH6]])</f>
        <v>27.383333333333336</v>
      </c>
      <c r="R121" s="1">
        <f>(M121/(O121-N121))*LN(((TBL_HST[[#This Row],[CH1]]-Q121)/(TBL_HST[[#This Row],[CH2]]-Q121)))</f>
        <v>2.4433912365312577E-2</v>
      </c>
      <c r="S121" s="1">
        <f>(M121/(P121-O121))*LN(((TBL_HST[[#This Row],[CH2]]-Q121)/(TBL_HST[[#This Row],[CH3]]-Q121)))</f>
        <v>5.575973729266865E-2</v>
      </c>
      <c r="T121" s="1">
        <f>(M121/(P121-N121))*LN(((TBL_HST[[#This Row],[CH1]]-Q121)/(TBL_HST[[#This Row],[CH3]]-Q121)))</f>
        <v>3.9556724399208612E-2</v>
      </c>
      <c r="U121" s="1">
        <f>(TBL_HST[[#This Row],[CH1]]-Q121)/(EXP(-R121*N121/M121)) + Q121</f>
        <v>39.780526315789473</v>
      </c>
      <c r="V121" s="1">
        <f>(TBL_HST[[#This Row],[CH2]]-Q121)/(EXP(-S121*O121/M121)) + Q121</f>
        <v>45.43756274434449</v>
      </c>
      <c r="W121" s="1">
        <f>(TBL_HST[[#This Row],[CH1]]-Q121)/(EXP(-T121*N121/M121)) + Q121</f>
        <v>40.958022211279584</v>
      </c>
      <c r="X121" s="1">
        <f t="shared" si="5"/>
        <v>39.780526315789473</v>
      </c>
      <c r="Y121" s="1">
        <f t="shared" si="6"/>
        <v>40.958022211279584</v>
      </c>
      <c r="Z121" s="1">
        <f t="shared" si="7"/>
        <v>40.958022211279584</v>
      </c>
      <c r="AB121" s="1">
        <f t="shared" si="8"/>
        <v>40.565523579449547</v>
      </c>
      <c r="AC121" s="1">
        <f>TBL_HST[[#This Row],[CH7]]</f>
        <v>41.77</v>
      </c>
      <c r="AD121" s="1">
        <f t="shared" si="9"/>
        <v>-1.2044764205504563</v>
      </c>
    </row>
    <row r="122" spans="1:30" ht="19.5" customHeight="1" x14ac:dyDescent="0.35">
      <c r="A122" s="27">
        <v>44775.55841380787</v>
      </c>
      <c r="B122" s="25">
        <v>37.909999999999997</v>
      </c>
      <c r="C122" s="25">
        <v>36.61</v>
      </c>
      <c r="D122" s="25">
        <v>34.39</v>
      </c>
      <c r="E122" s="25">
        <v>27.13</v>
      </c>
      <c r="F122" s="25">
        <v>27.37</v>
      </c>
      <c r="G122" s="25">
        <v>27.71</v>
      </c>
      <c r="H122" s="25">
        <v>41.81</v>
      </c>
      <c r="I122" s="25">
        <v>27.31</v>
      </c>
      <c r="J122" s="25"/>
      <c r="K122" s="25"/>
      <c r="M122" s="1">
        <v>0.05</v>
      </c>
      <c r="N122" s="1">
        <v>0.3</v>
      </c>
      <c r="O122" s="1">
        <v>0.6</v>
      </c>
      <c r="P122" s="1">
        <v>0.88</v>
      </c>
      <c r="Q122" s="1">
        <f>AVERAGE(TBL_HST[[#This Row],[CH4]],TBL_HST[[#This Row],[CH5]],TBL_HST[[#This Row],[CH6]])</f>
        <v>27.403333333333336</v>
      </c>
      <c r="R122" s="1">
        <f>(M122/(O122-N122))*LN(((TBL_HST[[#This Row],[CH1]]-Q122)/(TBL_HST[[#This Row],[CH2]]-Q122)))</f>
        <v>2.2013686168088669E-2</v>
      </c>
      <c r="S122" s="1">
        <f>(M122/(P122-O122))*LN(((TBL_HST[[#This Row],[CH2]]-Q122)/(TBL_HST[[#This Row],[CH3]]-Q122)))</f>
        <v>4.9272194380054382E-2</v>
      </c>
      <c r="T122" s="1">
        <f>(M122/(P122-N122))*LN(((TBL_HST[[#This Row],[CH1]]-Q122)/(TBL_HST[[#This Row],[CH3]]-Q122)))</f>
        <v>3.5172965994554883E-2</v>
      </c>
      <c r="U122" s="1">
        <f>(TBL_HST[[#This Row],[CH1]]-Q122)/(EXP(-R122*N122/M122)) + Q122</f>
        <v>39.393562635771175</v>
      </c>
      <c r="V122" s="1">
        <f>(TBL_HST[[#This Row],[CH2]]-Q122)/(EXP(-S122*O122/M122)) + Q122</f>
        <v>44.033098829849763</v>
      </c>
      <c r="W122" s="1">
        <f>(TBL_HST[[#This Row],[CH1]]-Q122)/(EXP(-T122*N122/M122)) + Q122</f>
        <v>40.378636215367806</v>
      </c>
      <c r="X122" s="1">
        <f t="shared" si="5"/>
        <v>39.393562635771175</v>
      </c>
      <c r="Y122" s="1">
        <f t="shared" si="6"/>
        <v>40.378636215367806</v>
      </c>
      <c r="Z122" s="1">
        <f t="shared" si="7"/>
        <v>40.378636215367806</v>
      </c>
      <c r="AB122" s="1">
        <f t="shared" si="8"/>
        <v>40.050278355502265</v>
      </c>
      <c r="AC122" s="1">
        <f>TBL_HST[[#This Row],[CH7]]</f>
        <v>41.81</v>
      </c>
      <c r="AD122" s="1">
        <f t="shared" si="9"/>
        <v>-1.7597216444977377</v>
      </c>
    </row>
    <row r="123" spans="1:30" ht="19.5" customHeight="1" x14ac:dyDescent="0.35">
      <c r="A123" s="27">
        <v>44775.558419699075</v>
      </c>
      <c r="B123" s="25">
        <v>38.03</v>
      </c>
      <c r="C123" s="25">
        <v>36.71</v>
      </c>
      <c r="D123" s="25">
        <v>34.43</v>
      </c>
      <c r="E123" s="25">
        <v>27.09</v>
      </c>
      <c r="F123" s="25">
        <v>27.35</v>
      </c>
      <c r="G123" s="25">
        <v>27.71</v>
      </c>
      <c r="H123" s="25">
        <v>41.27</v>
      </c>
      <c r="I123" s="25">
        <v>27.31</v>
      </c>
      <c r="J123" s="25"/>
      <c r="K123" s="25"/>
      <c r="M123" s="1">
        <v>0.05</v>
      </c>
      <c r="N123" s="1">
        <v>0.3</v>
      </c>
      <c r="O123" s="1">
        <v>0.6</v>
      </c>
      <c r="P123" s="1">
        <v>0.88</v>
      </c>
      <c r="Q123" s="1">
        <f>AVERAGE(TBL_HST[[#This Row],[CH4]],TBL_HST[[#This Row],[CH5]],TBL_HST[[#This Row],[CH6]])</f>
        <v>27.383333333333336</v>
      </c>
      <c r="R123" s="1">
        <f>(M123/(O123-N123))*LN(((TBL_HST[[#This Row],[CH1]]-Q123)/(TBL_HST[[#This Row],[CH2]]-Q123)))</f>
        <v>2.2061528924921893E-2</v>
      </c>
      <c r="S123" s="1">
        <f>(M123/(P123-O123))*LN(((TBL_HST[[#This Row],[CH2]]-Q123)/(TBL_HST[[#This Row],[CH3]]-Q123)))</f>
        <v>5.0057676570579253E-2</v>
      </c>
      <c r="T123" s="1">
        <f>(M123/(P123-N123))*LN(((TBL_HST[[#This Row],[CH1]]-Q123)/(TBL_HST[[#This Row],[CH3]]-Q123)))</f>
        <v>3.557691054696336E-2</v>
      </c>
      <c r="U123" s="1">
        <f>(TBL_HST[[#This Row],[CH1]]-Q123)/(EXP(-R123*N123/M123)) + Q123</f>
        <v>39.536819156540389</v>
      </c>
      <c r="V123" s="1">
        <f>(TBL_HST[[#This Row],[CH2]]-Q123)/(EXP(-S123*O123/M123)) + Q123</f>
        <v>44.389394154594598</v>
      </c>
      <c r="W123" s="1">
        <f>(TBL_HST[[#This Row],[CH1]]-Q123)/(EXP(-T123*N123/M123)) + Q123</f>
        <v>40.563435983872068</v>
      </c>
      <c r="X123" s="1">
        <f t="shared" si="5"/>
        <v>39.536819156540389</v>
      </c>
      <c r="Y123" s="1">
        <f t="shared" si="6"/>
        <v>40.563435983872068</v>
      </c>
      <c r="Z123" s="1">
        <f t="shared" si="7"/>
        <v>40.563435983872068</v>
      </c>
      <c r="AB123" s="1">
        <f t="shared" si="8"/>
        <v>40.221230374761511</v>
      </c>
      <c r="AC123" s="1">
        <f>TBL_HST[[#This Row],[CH7]]</f>
        <v>41.27</v>
      </c>
      <c r="AD123" s="1">
        <f t="shared" si="9"/>
        <v>-1.0487696252384922</v>
      </c>
    </row>
    <row r="124" spans="1:30" ht="19.5" customHeight="1" x14ac:dyDescent="0.35">
      <c r="A124" s="27">
        <v>44775.558425636576</v>
      </c>
      <c r="B124" s="25">
        <v>38.049999999999997</v>
      </c>
      <c r="C124" s="25">
        <v>36.950000000000003</v>
      </c>
      <c r="D124" s="25">
        <v>34.17</v>
      </c>
      <c r="E124" s="25">
        <v>27.09</v>
      </c>
      <c r="F124" s="25">
        <v>27.37</v>
      </c>
      <c r="G124" s="25">
        <v>27.71</v>
      </c>
      <c r="H124" s="25">
        <v>41.53</v>
      </c>
      <c r="I124" s="25">
        <v>27.33</v>
      </c>
      <c r="J124" s="25"/>
      <c r="K124" s="25"/>
      <c r="M124" s="1">
        <v>0.05</v>
      </c>
      <c r="N124" s="1">
        <v>0.3</v>
      </c>
      <c r="O124" s="1">
        <v>0.6</v>
      </c>
      <c r="P124" s="1">
        <v>0.88</v>
      </c>
      <c r="Q124" s="1">
        <f>AVERAGE(TBL_HST[[#This Row],[CH4]],TBL_HST[[#This Row],[CH5]],TBL_HST[[#This Row],[CH6]])</f>
        <v>27.39</v>
      </c>
      <c r="R124" s="1">
        <f>(M124/(O124-N124))*LN(((TBL_HST[[#This Row],[CH1]]-Q124)/(TBL_HST[[#This Row],[CH2]]-Q124)))</f>
        <v>1.8151781945731346E-2</v>
      </c>
      <c r="S124" s="1">
        <f>(M124/(P124-O124))*LN(((TBL_HST[[#This Row],[CH2]]-Q124)/(TBL_HST[[#This Row],[CH3]]-Q124)))</f>
        <v>6.1359040198393895E-2</v>
      </c>
      <c r="T124" s="1">
        <f>(M124/(P124-N124))*LN(((TBL_HST[[#This Row],[CH1]]-Q124)/(TBL_HST[[#This Row],[CH3]]-Q124)))</f>
        <v>3.9010458343568422E-2</v>
      </c>
      <c r="U124" s="1">
        <f>(TBL_HST[[#This Row],[CH1]]-Q124)/(EXP(-R124*N124/M124)) + Q124</f>
        <v>39.276569037656898</v>
      </c>
      <c r="V124" s="1">
        <f>(TBL_HST[[#This Row],[CH2]]-Q124)/(EXP(-S124*O124/M124)) + Q124</f>
        <v>47.353312408492499</v>
      </c>
      <c r="W124" s="1">
        <f>(TBL_HST[[#This Row],[CH1]]-Q124)/(EXP(-T124*N124/M124)) + Q124</f>
        <v>40.861295585038619</v>
      </c>
      <c r="X124" s="1">
        <f t="shared" si="5"/>
        <v>39.276569037656898</v>
      </c>
      <c r="Y124" s="1">
        <f t="shared" si="6"/>
        <v>40.861295585038619</v>
      </c>
      <c r="Z124" s="1">
        <f t="shared" si="7"/>
        <v>40.861295585038619</v>
      </c>
      <c r="AB124" s="1">
        <f t="shared" si="8"/>
        <v>40.333053402578045</v>
      </c>
      <c r="AC124" s="1">
        <f>TBL_HST[[#This Row],[CH7]]</f>
        <v>41.53</v>
      </c>
      <c r="AD124" s="1">
        <f t="shared" si="9"/>
        <v>-1.196946597421956</v>
      </c>
    </row>
    <row r="125" spans="1:30" ht="19.5" customHeight="1" x14ac:dyDescent="0.35">
      <c r="A125" s="27">
        <v>44775.558431527781</v>
      </c>
      <c r="B125" s="25">
        <v>37.79</v>
      </c>
      <c r="C125" s="25">
        <v>37.21</v>
      </c>
      <c r="D125" s="25">
        <v>34.43</v>
      </c>
      <c r="E125" s="25">
        <v>27.09</v>
      </c>
      <c r="F125" s="25">
        <v>27.35</v>
      </c>
      <c r="G125" s="25">
        <v>27.73</v>
      </c>
      <c r="H125" s="25">
        <v>41.43</v>
      </c>
      <c r="I125" s="25">
        <v>27.33</v>
      </c>
      <c r="J125" s="25"/>
      <c r="K125" s="25"/>
      <c r="M125" s="1">
        <v>0.05</v>
      </c>
      <c r="N125" s="1">
        <v>0.3</v>
      </c>
      <c r="O125" s="1">
        <v>0.6</v>
      </c>
      <c r="P125" s="1">
        <v>0.88</v>
      </c>
      <c r="Q125" s="1">
        <f>AVERAGE(TBL_HST[[#This Row],[CH4]],TBL_HST[[#This Row],[CH5]],TBL_HST[[#This Row],[CH6]])</f>
        <v>27.39</v>
      </c>
      <c r="R125" s="1">
        <f>(M125/(O125-N125))*LN(((TBL_HST[[#This Row],[CH1]]-Q125)/(TBL_HST[[#This Row],[CH2]]-Q125)))</f>
        <v>9.5641139634920335E-3</v>
      </c>
      <c r="S125" s="1">
        <f>(M125/(P125-O125))*LN(((TBL_HST[[#This Row],[CH2]]-Q125)/(TBL_HST[[#This Row],[CH3]]-Q125)))</f>
        <v>5.9430884320789926E-2</v>
      </c>
      <c r="T125" s="1">
        <f>(M125/(P125-N125))*LN(((TBL_HST[[#This Row],[CH1]]-Q125)/(TBL_HST[[#This Row],[CH3]]-Q125)))</f>
        <v>3.3637727239428955E-2</v>
      </c>
      <c r="U125" s="1">
        <f>(TBL_HST[[#This Row],[CH1]]-Q125)/(EXP(-R125*N125/M125)) + Q125</f>
        <v>38.404256619144597</v>
      </c>
      <c r="V125" s="1">
        <f>(TBL_HST[[#This Row],[CH2]]-Q125)/(EXP(-S125*O125/M125)) + Q125</f>
        <v>47.427223810617619</v>
      </c>
      <c r="W125" s="1">
        <f>(TBL_HST[[#This Row],[CH1]]-Q125)/(EXP(-T125*N125/M125)) + Q125</f>
        <v>40.11580942669196</v>
      </c>
      <c r="X125" s="1">
        <f t="shared" si="5"/>
        <v>38.404256619144597</v>
      </c>
      <c r="Y125" s="1">
        <f t="shared" si="6"/>
        <v>40.11580942669196</v>
      </c>
      <c r="Z125" s="1">
        <f t="shared" si="7"/>
        <v>40.11580942669196</v>
      </c>
      <c r="AB125" s="1">
        <f t="shared" si="8"/>
        <v>39.545291824176168</v>
      </c>
      <c r="AC125" s="1">
        <f>TBL_HST[[#This Row],[CH7]]</f>
        <v>41.43</v>
      </c>
      <c r="AD125" s="1">
        <f t="shared" si="9"/>
        <v>-1.8847081758238318</v>
      </c>
    </row>
    <row r="126" spans="1:30" ht="19.5" customHeight="1" x14ac:dyDescent="0.35">
      <c r="A126" s="27">
        <v>44775.558437430554</v>
      </c>
      <c r="B126" s="25">
        <v>38.33</v>
      </c>
      <c r="C126" s="25">
        <v>37.43</v>
      </c>
      <c r="D126" s="25">
        <v>34.15</v>
      </c>
      <c r="E126" s="25">
        <v>27.13</v>
      </c>
      <c r="F126" s="25">
        <v>27.37</v>
      </c>
      <c r="G126" s="25">
        <v>27.71</v>
      </c>
      <c r="H126" s="25">
        <v>41.57</v>
      </c>
      <c r="I126" s="25">
        <v>27.37</v>
      </c>
      <c r="J126" s="25"/>
      <c r="K126" s="25"/>
      <c r="M126" s="1">
        <v>0.05</v>
      </c>
      <c r="N126" s="1">
        <v>0.3</v>
      </c>
      <c r="O126" s="1">
        <v>0.6</v>
      </c>
      <c r="P126" s="1">
        <v>0.88</v>
      </c>
      <c r="Q126" s="1">
        <f>AVERAGE(TBL_HST[[#This Row],[CH4]],TBL_HST[[#This Row],[CH5]],TBL_HST[[#This Row],[CH6]])</f>
        <v>27.403333333333336</v>
      </c>
      <c r="R126" s="1">
        <f>(M126/(O126-N126))*LN(((TBL_HST[[#This Row],[CH1]]-Q126)/(TBL_HST[[#This Row],[CH2]]-Q126)))</f>
        <v>1.4326345705674069E-2</v>
      </c>
      <c r="S126" s="1">
        <f>(M126/(P126-O126))*LN(((TBL_HST[[#This Row],[CH2]]-Q126)/(TBL_HST[[#This Row],[CH3]]-Q126)))</f>
        <v>7.0749938332566903E-2</v>
      </c>
      <c r="T126" s="1">
        <f>(M126/(P126-N126))*LN(((TBL_HST[[#This Row],[CH1]]-Q126)/(TBL_HST[[#This Row],[CH3]]-Q126)))</f>
        <v>4.1565321456587839E-2</v>
      </c>
      <c r="U126" s="1">
        <f>(TBL_HST[[#This Row],[CH1]]-Q126)/(EXP(-R126*N126/M126)) + Q126</f>
        <v>39.31078457446808</v>
      </c>
      <c r="V126" s="1">
        <f>(TBL_HST[[#This Row],[CH2]]-Q126)/(EXP(-S126*O126/M126)) + Q126</f>
        <v>50.838727959316024</v>
      </c>
      <c r="W126" s="1">
        <f>(TBL_HST[[#This Row],[CH1]]-Q126)/(EXP(-T126*N126/M126)) + Q126</f>
        <v>41.424922334938628</v>
      </c>
      <c r="X126" s="1">
        <f t="shared" si="5"/>
        <v>39.31078457446808</v>
      </c>
      <c r="Y126" s="1">
        <f t="shared" si="6"/>
        <v>41.424922334938628</v>
      </c>
      <c r="Z126" s="1">
        <f t="shared" si="7"/>
        <v>41.424922334938628</v>
      </c>
      <c r="AB126" s="1">
        <f t="shared" si="8"/>
        <v>40.72020974811511</v>
      </c>
      <c r="AC126" s="1">
        <f>TBL_HST[[#This Row],[CH7]]</f>
        <v>41.57</v>
      </c>
      <c r="AD126" s="1">
        <f t="shared" si="9"/>
        <v>-0.84979025188489032</v>
      </c>
    </row>
    <row r="127" spans="1:30" ht="19.5" customHeight="1" x14ac:dyDescent="0.35">
      <c r="A127" s="28">
        <v>44775.558443310183</v>
      </c>
      <c r="B127" s="29">
        <v>38.590000000000003</v>
      </c>
      <c r="C127" s="29">
        <v>37.33</v>
      </c>
      <c r="D127" s="29">
        <v>34.43</v>
      </c>
      <c r="E127" s="29">
        <v>27.07</v>
      </c>
      <c r="F127" s="29">
        <v>27.37</v>
      </c>
      <c r="G127" s="29">
        <v>27.71</v>
      </c>
      <c r="H127" s="29">
        <v>42.15</v>
      </c>
      <c r="I127" s="29">
        <v>27.37</v>
      </c>
      <c r="J127" s="29"/>
      <c r="K127" s="29"/>
      <c r="M127" s="1">
        <v>0.05</v>
      </c>
      <c r="N127" s="1">
        <v>0.3</v>
      </c>
      <c r="O127" s="1">
        <v>0.6</v>
      </c>
      <c r="P127" s="1">
        <v>0.88</v>
      </c>
      <c r="Q127" s="1">
        <f>AVERAGE(TBL_HST[[#This Row],[CH4]],TBL_HST[[#This Row],[CH5]],TBL_HST[[#This Row],[CH6]])</f>
        <v>27.383333333333336</v>
      </c>
      <c r="R127" s="1">
        <f>(M127/(O127-N127))*LN(((TBL_HST[[#This Row],[CH1]]-Q127)/(TBL_HST[[#This Row],[CH2]]-Q127)))</f>
        <v>1.9878558774151664E-2</v>
      </c>
      <c r="S127" s="1">
        <f>(M127/(P127-O127))*LN(((TBL_HST[[#This Row],[CH2]]-Q127)/(TBL_HST[[#This Row],[CH3]]-Q127)))</f>
        <v>6.1550499088119395E-2</v>
      </c>
      <c r="T127" s="1">
        <f>(M127/(P127-N127))*LN(((TBL_HST[[#This Row],[CH1]]-Q127)/(TBL_HST[[#This Row],[CH3]]-Q127)))</f>
        <v>3.9996047201584346E-2</v>
      </c>
      <c r="U127" s="1">
        <f>(TBL_HST[[#This Row],[CH1]]-Q127)/(EXP(-R127*N127/M127)) + Q127</f>
        <v>40.009611260053632</v>
      </c>
      <c r="V127" s="1">
        <f>(TBL_HST[[#This Row],[CH2]]-Q127)/(EXP(-S127*O127/M127)) + Q127</f>
        <v>48.201863754243277</v>
      </c>
      <c r="W127" s="1">
        <f>(TBL_HST[[#This Row],[CH1]]-Q127)/(EXP(-T127*N127/M127)) + Q127</f>
        <v>41.629460934838214</v>
      </c>
      <c r="X127" s="1">
        <f t="shared" si="5"/>
        <v>40.009611260053632</v>
      </c>
      <c r="Y127" s="1">
        <f t="shared" si="6"/>
        <v>41.629460934838214</v>
      </c>
      <c r="Z127" s="1">
        <f t="shared" si="7"/>
        <v>41.629460934838214</v>
      </c>
      <c r="AB127" s="1">
        <f t="shared" si="8"/>
        <v>41.089511043243355</v>
      </c>
      <c r="AC127" s="1">
        <f>TBL_HST[[#This Row],[CH7]]</f>
        <v>42.15</v>
      </c>
      <c r="AD127" s="1">
        <f t="shared" si="9"/>
        <v>-1.0604889567566431</v>
      </c>
    </row>
  </sheetData>
  <mergeCells count="4">
    <mergeCell ref="A1:J1"/>
    <mergeCell ref="A2:J2"/>
    <mergeCell ref="A3:K3"/>
    <mergeCell ref="A6:K6"/>
  </mergeCells>
  <phoneticPr fontId="16" type="noConversion"/>
  <dataValidations count="22">
    <dataValidation allowBlank="1" showInputMessage="1" showErrorMessage="1" prompt="Time_x000d__x000a__x000d__x000a_TBL_CUR[TIME]" sqref="A5" xr:uid="{352BAD14-8850-4A89-8AEC-10F6A917EEEA}"/>
    <dataValidation allowBlank="1" showInputMessage="1" showErrorMessage="1" prompt="TBL_CUR[CH1]" sqref="B5" xr:uid="{030EAFF5-D893-4CBA-BDF4-0190D604BFFE}"/>
    <dataValidation allowBlank="1" showInputMessage="1" showErrorMessage="1" prompt="TBL_CUR[CH2]" sqref="C5" xr:uid="{C3E7E8EB-4E3B-4E3D-9B40-8B3370BAF158}"/>
    <dataValidation allowBlank="1" showInputMessage="1" showErrorMessage="1" prompt="TBL_CUR[CH3]" sqref="D5" xr:uid="{C7203D24-DF5F-484D-AFDA-E1BF21AE8D0D}"/>
    <dataValidation allowBlank="1" showInputMessage="1" showErrorMessage="1" prompt="TBL_CUR[CH4]" sqref="E5" xr:uid="{1B5E575D-2043-4849-8A8C-2E81877A15AC}"/>
    <dataValidation allowBlank="1" showInputMessage="1" showErrorMessage="1" prompt="TBL_CUR[CH5]" sqref="F5" xr:uid="{E789DE82-D40E-4305-8BFB-19EB69845376}"/>
    <dataValidation allowBlank="1" showInputMessage="1" showErrorMessage="1" prompt="TBL_CUR[CH6]" sqref="G5" xr:uid="{00B047E6-8CEE-40D4-866E-1597AB97FED9}"/>
    <dataValidation allowBlank="1" showInputMessage="1" showErrorMessage="1" prompt="TBL_CUR[CH7]" sqref="H5" xr:uid="{B6E30115-FBFF-4560-9DD1-EE31AF2254CE}"/>
    <dataValidation allowBlank="1" showInputMessage="1" showErrorMessage="1" prompt="TBL_CUR[CH8]" sqref="I5" xr:uid="{0F1987F2-2A32-4839-9F97-7A6865A6A154}"/>
    <dataValidation allowBlank="1" showInputMessage="1" showErrorMessage="1" prompt="TBL_CUR[CH9]" sqref="J5" xr:uid="{A9E96832-5AB3-461E-89F1-F1C0B6A81A8E}"/>
    <dataValidation allowBlank="1" showInputMessage="1" showErrorMessage="1" prompt="TBL_CUR[CH10]" sqref="K5" xr:uid="{9F03A3D7-57B0-4F50-B2AA-C75F805EAA05}"/>
    <dataValidation allowBlank="1" showInputMessage="1" showErrorMessage="1" prompt="Time_x000d__x000a__x000d__x000a_TBL_HST[TIME]" sqref="A8:A127" xr:uid="{2F4A65B4-8CAF-4900-B736-2BBA23A3B409}"/>
    <dataValidation allowBlank="1" showInputMessage="1" showErrorMessage="1" prompt="TBL_HST[CH1]" sqref="B8:B127" xr:uid="{C6E914A5-B7AE-4045-80D2-C79F320728F4}"/>
    <dataValidation allowBlank="1" showInputMessage="1" showErrorMessage="1" prompt="TBL_HST[CH2]" sqref="C8:C127" xr:uid="{ECDA562B-B962-4BC2-A2EF-10BA039B138F}"/>
    <dataValidation allowBlank="1" showInputMessage="1" showErrorMessage="1" prompt="TBL_HST[CH3]" sqref="D8:D127" xr:uid="{89024CA3-8299-42FF-A93E-AED9521F1307}"/>
    <dataValidation allowBlank="1" showInputMessage="1" showErrorMessage="1" prompt="TBL_HST[CH4]" sqref="E8:E127" xr:uid="{63687FB3-2BE8-4A03-B680-6FBAB138E43D}"/>
    <dataValidation allowBlank="1" showInputMessage="1" showErrorMessage="1" prompt="TBL_HST[CH5]" sqref="F8:F127" xr:uid="{0753A7D9-9189-4BD5-9849-3C95B6B2A683}"/>
    <dataValidation allowBlank="1" showInputMessage="1" showErrorMessage="1" prompt="TBL_HST[CH6]" sqref="G8:G127" xr:uid="{0CA48114-7D5D-46D7-9AA3-279C8D4173AB}"/>
    <dataValidation allowBlank="1" showInputMessage="1" showErrorMessage="1" prompt="TBL_HST[CH7]" sqref="H8:H127" xr:uid="{E021A08C-99FF-4C6C-B5B6-EE39820056C1}"/>
    <dataValidation allowBlank="1" showInputMessage="1" showErrorMessage="1" prompt="TBL_HST[CH8]" sqref="I8:I127" xr:uid="{F95C07E0-DD67-4464-9A20-996ACC55F0F3}"/>
    <dataValidation allowBlank="1" showInputMessage="1" showErrorMessage="1" prompt="TBL_HST[CH9]" sqref="J8:J127" xr:uid="{00727AE2-D879-47B1-A955-364222A613D1}"/>
    <dataValidation allowBlank="1" showInputMessage="1" showErrorMessage="1" prompt="TBL_HST[CH10]" sqref="K8:K127" xr:uid="{40C2DFDD-6E7E-4F6B-BDBD-6D684767BFF2}"/>
  </dataValidations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CC35-03C0-47D4-88EB-05F91A54FF65}">
  <dimension ref="A1:J5"/>
  <sheetViews>
    <sheetView topLeftCell="A28" workbookViewId="0">
      <selection sqref="A1:H1"/>
    </sheetView>
  </sheetViews>
  <sheetFormatPr defaultRowHeight="14.5" x14ac:dyDescent="0.35"/>
  <cols>
    <col min="1" max="10" width="11.453125" customWidth="1"/>
  </cols>
  <sheetData>
    <row r="1" spans="1:10" ht="29" x14ac:dyDescent="0.75">
      <c r="A1" s="35" t="s">
        <v>30</v>
      </c>
      <c r="B1" s="35"/>
      <c r="C1" s="35"/>
      <c r="D1" s="35"/>
      <c r="E1" s="35"/>
      <c r="F1" s="35"/>
      <c r="G1" s="35"/>
      <c r="H1" s="35"/>
    </row>
    <row r="2" spans="1:10" ht="16.5" x14ac:dyDescent="0.35">
      <c r="A2" s="36" t="s">
        <v>31</v>
      </c>
      <c r="B2" s="36"/>
      <c r="C2" s="36"/>
      <c r="D2" s="36"/>
      <c r="E2" s="36"/>
      <c r="F2" s="36"/>
      <c r="G2" s="36"/>
      <c r="H2" s="36"/>
    </row>
    <row r="3" spans="1:10" ht="17.5" customHeight="1" x14ac:dyDescent="0.35"/>
    <row r="4" spans="1:10" ht="19.5" customHeight="1" x14ac:dyDescent="0.35">
      <c r="A4" s="18" t="s">
        <v>11</v>
      </c>
      <c r="B4" s="19" t="s">
        <v>13</v>
      </c>
      <c r="C4" s="19" t="s">
        <v>14</v>
      </c>
      <c r="D4" s="19" t="s">
        <v>15</v>
      </c>
      <c r="E4" s="19" t="s">
        <v>16</v>
      </c>
      <c r="F4" s="19" t="s">
        <v>17</v>
      </c>
      <c r="G4" s="19" t="s">
        <v>18</v>
      </c>
      <c r="H4" s="19" t="s">
        <v>19</v>
      </c>
      <c r="I4" s="19" t="s">
        <v>20</v>
      </c>
      <c r="J4" s="19" t="s">
        <v>21</v>
      </c>
    </row>
    <row r="5" spans="1:10" ht="27" customHeight="1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2191-C820-4A2B-896B-1A9616BEDB13}">
  <dimension ref="A1:E13"/>
  <sheetViews>
    <sheetView workbookViewId="0">
      <selection activeCell="C7" sqref="C7"/>
    </sheetView>
  </sheetViews>
  <sheetFormatPr defaultRowHeight="14.5" x14ac:dyDescent="0.35"/>
  <cols>
    <col min="1" max="1" width="30.6328125" style="14" customWidth="1"/>
    <col min="2" max="2" width="0.1796875" style="14" customWidth="1"/>
    <col min="3" max="3" width="30.6328125" style="14" customWidth="1"/>
    <col min="4" max="16384" width="8.7265625" style="14"/>
  </cols>
  <sheetData>
    <row r="1" spans="1:5" ht="29" x14ac:dyDescent="0.75">
      <c r="A1" s="37" t="s">
        <v>22</v>
      </c>
      <c r="B1" s="37"/>
      <c r="C1" s="37"/>
      <c r="D1" s="37"/>
      <c r="E1" s="37"/>
    </row>
    <row r="2" spans="1:5" ht="50" customHeight="1" x14ac:dyDescent="0.35">
      <c r="A2" s="38" t="s">
        <v>23</v>
      </c>
      <c r="B2" s="38"/>
      <c r="C2" s="38"/>
      <c r="D2" s="38"/>
      <c r="E2" s="38"/>
    </row>
    <row r="3" spans="1:5" ht="4.5" customHeight="1" x14ac:dyDescent="0.35"/>
    <row r="4" spans="1:5" ht="24" customHeight="1" x14ac:dyDescent="0.35">
      <c r="A4" s="15" t="s">
        <v>24</v>
      </c>
      <c r="B4" s="16">
        <v>150</v>
      </c>
      <c r="C4" s="17">
        <v>150</v>
      </c>
    </row>
    <row r="5" spans="1:5" ht="4.5" customHeight="1" x14ac:dyDescent="0.35"/>
    <row r="6" spans="1:5" ht="24" customHeight="1" x14ac:dyDescent="0.35">
      <c r="A6" s="15" t="s">
        <v>25</v>
      </c>
      <c r="B6" s="16">
        <v>15</v>
      </c>
      <c r="C6" s="17">
        <v>120</v>
      </c>
    </row>
    <row r="7" spans="1:5" ht="4.5" customHeight="1" x14ac:dyDescent="0.35"/>
    <row r="8" spans="1:5" ht="24" customHeight="1" x14ac:dyDescent="0.35">
      <c r="A8" s="15" t="s">
        <v>26</v>
      </c>
      <c r="B8" s="16">
        <v>10</v>
      </c>
      <c r="C8" s="17">
        <v>10</v>
      </c>
    </row>
    <row r="9" spans="1:5" ht="4.5" customHeight="1" x14ac:dyDescent="0.35"/>
    <row r="10" spans="1:5" ht="24" customHeight="1" x14ac:dyDescent="0.35">
      <c r="A10" s="15" t="s">
        <v>27</v>
      </c>
      <c r="B10" s="16" t="s">
        <v>28</v>
      </c>
      <c r="C10" s="17" t="s">
        <v>28</v>
      </c>
    </row>
    <row r="13" spans="1:5" ht="50" customHeight="1" x14ac:dyDescent="0.35">
      <c r="A13" s="39" t="s">
        <v>29</v>
      </c>
      <c r="B13" s="39"/>
      <c r="C13" s="39"/>
      <c r="D13" s="39"/>
      <c r="E13" s="3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09C675DC-407B-4A4B-B390-3960768B004D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14CEEBEF-1272-49FC-9F8E-AFD4944780A2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F850655D-76FC-4195-9C19-C0E5FAB48338}">
      <formula1>1</formula1>
      <formula2>1000</formula2>
    </dataValidation>
    <dataValidation type="list" errorStyle="information" allowBlank="1" showInputMessage="1" sqref="C10" xr:uid="{DF9BA3A0-C424-4987-9D02-43066AE91910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E672-43CE-468F-B11F-E69D3862064F}">
  <dimension ref="A1:K16"/>
  <sheetViews>
    <sheetView workbookViewId="0">
      <selection sqref="A1:G1"/>
    </sheetView>
  </sheetViews>
  <sheetFormatPr defaultRowHeight="14.5" x14ac:dyDescent="0.35"/>
  <cols>
    <col min="1" max="2" width="3.6328125" style="2" customWidth="1"/>
    <col min="3" max="3" width="14.6328125" style="2" customWidth="1"/>
    <col min="4" max="4" width="18.6328125" style="2" customWidth="1"/>
    <col min="5" max="5" width="60.6328125" style="2" customWidth="1"/>
    <col min="6" max="6" width="16.6328125" style="2" customWidth="1"/>
    <col min="7" max="7" width="12.6328125" style="2" customWidth="1"/>
    <col min="8" max="8" width="8.7265625" style="2"/>
    <col min="9" max="9" width="16.6328125" style="2" customWidth="1"/>
    <col min="10" max="10" width="60.6328125" style="2" customWidth="1"/>
    <col min="11" max="16384" width="8.7265625" style="2"/>
  </cols>
  <sheetData>
    <row r="1" spans="1:11" ht="29" x14ac:dyDescent="0.75">
      <c r="A1" s="42" t="s">
        <v>4</v>
      </c>
      <c r="B1" s="42"/>
      <c r="C1" s="42"/>
      <c r="D1" s="42"/>
      <c r="E1" s="42"/>
      <c r="F1" s="42"/>
      <c r="G1" s="42"/>
    </row>
    <row r="2" spans="1:11" ht="48" customHeight="1" x14ac:dyDescent="0.35">
      <c r="A2" s="43" t="s">
        <v>5</v>
      </c>
      <c r="B2" s="43"/>
      <c r="C2" s="43"/>
      <c r="D2" s="43"/>
      <c r="E2" s="43"/>
      <c r="F2" s="43"/>
      <c r="G2" s="43"/>
    </row>
    <row r="3" spans="1:11" ht="26" customHeight="1" x14ac:dyDescent="0.7">
      <c r="B3" s="47" t="s">
        <v>0</v>
      </c>
      <c r="C3" s="47"/>
      <c r="D3" s="47"/>
      <c r="E3" s="47"/>
      <c r="F3" s="47"/>
      <c r="G3" s="47"/>
      <c r="H3" s="47"/>
    </row>
    <row r="4" spans="1:11" ht="26" customHeight="1" x14ac:dyDescent="0.45">
      <c r="B4" s="44"/>
      <c r="C4" s="44"/>
      <c r="D4" s="44"/>
      <c r="E4" s="44"/>
      <c r="F4" s="44"/>
      <c r="G4" s="44"/>
      <c r="I4" s="40" t="s">
        <v>1</v>
      </c>
      <c r="J4" s="40"/>
    </row>
    <row r="5" spans="1:11" ht="24" customHeight="1" x14ac:dyDescent="0.35">
      <c r="B5" s="45"/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I5" s="41" t="s">
        <v>53</v>
      </c>
      <c r="J5" s="41"/>
      <c r="K5" s="3">
        <v>1</v>
      </c>
    </row>
    <row r="6" spans="1:11" ht="24" customHeight="1" x14ac:dyDescent="0.45">
      <c r="B6" s="45"/>
      <c r="C6" s="6" t="s">
        <v>11</v>
      </c>
      <c r="D6" s="7" t="s">
        <v>11</v>
      </c>
      <c r="E6" s="7"/>
      <c r="F6" s="7"/>
      <c r="G6" s="5" t="s">
        <v>12</v>
      </c>
      <c r="I6" s="40" t="s">
        <v>2</v>
      </c>
      <c r="J6" s="40"/>
    </row>
    <row r="7" spans="1:11" ht="24" customHeight="1" x14ac:dyDescent="0.35">
      <c r="B7" s="45"/>
      <c r="C7" s="9" t="s">
        <v>13</v>
      </c>
      <c r="D7" s="10" t="s">
        <v>13</v>
      </c>
      <c r="E7" s="10"/>
      <c r="F7" s="10"/>
      <c r="G7" s="8" t="s">
        <v>12</v>
      </c>
      <c r="I7" s="30">
        <v>150</v>
      </c>
    </row>
    <row r="8" spans="1:11" ht="24" customHeight="1" x14ac:dyDescent="0.45">
      <c r="B8" s="45"/>
      <c r="C8" s="9" t="s">
        <v>14</v>
      </c>
      <c r="D8" s="10" t="s">
        <v>14</v>
      </c>
      <c r="E8" s="10"/>
      <c r="F8" s="10"/>
      <c r="G8" s="8" t="s">
        <v>12</v>
      </c>
      <c r="I8" s="40" t="s">
        <v>3</v>
      </c>
      <c r="J8" s="40"/>
    </row>
    <row r="9" spans="1:11" ht="24" customHeight="1" x14ac:dyDescent="0.35">
      <c r="B9" s="45"/>
      <c r="C9" s="9" t="s">
        <v>15</v>
      </c>
      <c r="D9" s="10" t="s">
        <v>15</v>
      </c>
      <c r="E9" s="10"/>
      <c r="F9" s="10"/>
      <c r="G9" s="8" t="s">
        <v>12</v>
      </c>
      <c r="I9" s="30">
        <v>115200</v>
      </c>
    </row>
    <row r="10" spans="1:11" ht="24" customHeight="1" x14ac:dyDescent="0.35">
      <c r="B10" s="45"/>
      <c r="C10" s="9" t="s">
        <v>16</v>
      </c>
      <c r="D10" s="10" t="s">
        <v>16</v>
      </c>
      <c r="E10" s="10"/>
      <c r="F10" s="10"/>
      <c r="G10" s="8" t="s">
        <v>12</v>
      </c>
    </row>
    <row r="11" spans="1:11" ht="24" customHeight="1" x14ac:dyDescent="0.35">
      <c r="B11" s="45"/>
      <c r="C11" s="9" t="s">
        <v>17</v>
      </c>
      <c r="D11" s="10" t="s">
        <v>17</v>
      </c>
      <c r="E11" s="10"/>
      <c r="F11" s="10"/>
      <c r="G11" s="8" t="s">
        <v>12</v>
      </c>
    </row>
    <row r="12" spans="1:11" ht="24" customHeight="1" x14ac:dyDescent="0.35">
      <c r="B12" s="45"/>
      <c r="C12" s="9" t="s">
        <v>18</v>
      </c>
      <c r="D12" s="10" t="s">
        <v>18</v>
      </c>
      <c r="E12" s="10"/>
      <c r="F12" s="10"/>
      <c r="G12" s="8" t="s">
        <v>12</v>
      </c>
    </row>
    <row r="13" spans="1:11" ht="24" customHeight="1" x14ac:dyDescent="0.35">
      <c r="B13" s="45"/>
      <c r="C13" s="9" t="s">
        <v>19</v>
      </c>
      <c r="D13" s="10" t="s">
        <v>19</v>
      </c>
      <c r="E13" s="10"/>
      <c r="F13" s="10"/>
      <c r="G13" s="8" t="s">
        <v>12</v>
      </c>
    </row>
    <row r="14" spans="1:11" ht="24" customHeight="1" x14ac:dyDescent="0.35">
      <c r="B14" s="45"/>
      <c r="C14" s="9" t="s">
        <v>20</v>
      </c>
      <c r="D14" s="10" t="s">
        <v>20</v>
      </c>
      <c r="E14" s="10"/>
      <c r="F14" s="10"/>
      <c r="G14" s="8" t="s">
        <v>12</v>
      </c>
    </row>
    <row r="15" spans="1:11" ht="24" customHeight="1" thickBot="1" x14ac:dyDescent="0.4">
      <c r="B15" s="46"/>
      <c r="C15" s="11" t="s">
        <v>21</v>
      </c>
      <c r="D15" s="12" t="s">
        <v>21</v>
      </c>
      <c r="E15" s="12"/>
      <c r="F15" s="12"/>
      <c r="G15" s="13" t="s">
        <v>12</v>
      </c>
    </row>
    <row r="16" spans="1:11" ht="15" thickTop="1" x14ac:dyDescent="0.35"/>
  </sheetData>
  <mergeCells count="9">
    <mergeCell ref="I4:J4"/>
    <mergeCell ref="I5:J5"/>
    <mergeCell ref="I6:J6"/>
    <mergeCell ref="I8:J8"/>
    <mergeCell ref="A1:G1"/>
    <mergeCell ref="A2:G2"/>
    <mergeCell ref="B4:G4"/>
    <mergeCell ref="B5:B15"/>
    <mergeCell ref="B3:H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Student2</cp:lastModifiedBy>
  <dcterms:created xsi:type="dcterms:W3CDTF">2022-07-14T12:45:59Z</dcterms:created>
  <dcterms:modified xsi:type="dcterms:W3CDTF">2022-08-08T13:46:22Z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e5801d33-bce0-408d-ab9f-34c2c8be138d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