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2\Desktop\temp experimental\First Run Data\"/>
    </mc:Choice>
  </mc:AlternateContent>
  <xr:revisionPtr revIDLastSave="0" documentId="13_ncr:1_{37DDB5B9-A0FE-4DE1-9A1A-DE5C6533FBA6}" xr6:coauthVersionLast="47" xr6:coauthVersionMax="47" xr10:uidLastSave="{00000000-0000-0000-0000-000000000000}"/>
  <bookViews>
    <workbookView xWindow="-110" yWindow="-110" windowWidth="19420" windowHeight="10420" tabRatio="368" activeTab="1" xr2:uid="{E0B55BC3-EA32-44A2-B79C-68B25E80CFAA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externalReferences>
    <externalReference r:id="rId6"/>
  </externalReference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solver_adj" localSheetId="1" hidden="1">'Data In'!$AE$11,'Data In'!$AF$11,'Data In'!$AG$11</definedName>
    <definedName name="solver_cvg" localSheetId="1" hidden="1">0.01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'Data In'!$AG$11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'Data In'!$AK$13</definedName>
    <definedName name="solver_pre" localSheetId="1" hidden="1">0.01</definedName>
    <definedName name="solver_rbv" localSheetId="1" hidden="1">2</definedName>
    <definedName name="solver_rel1" localSheetId="1" hidden="1">3</definedName>
    <definedName name="solver_rhs1" localSheetId="1" hidden="1">0.01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0.25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27" i="5" l="1"/>
  <c r="AD126" i="5"/>
  <c r="AD125" i="5"/>
  <c r="AD124" i="5"/>
  <c r="AD123" i="5"/>
  <c r="AD122" i="5"/>
  <c r="AD121" i="5"/>
  <c r="AD120" i="5"/>
  <c r="AD119" i="5"/>
  <c r="AD118" i="5"/>
  <c r="AD117" i="5"/>
  <c r="AD116" i="5"/>
  <c r="AD115" i="5"/>
  <c r="AD114" i="5"/>
  <c r="AD113" i="5"/>
  <c r="AD112" i="5"/>
  <c r="AD111" i="5"/>
  <c r="AD110" i="5"/>
  <c r="AD109" i="5"/>
  <c r="AD108" i="5"/>
  <c r="AD107" i="5"/>
  <c r="AD106" i="5"/>
  <c r="AD105" i="5"/>
  <c r="AD104" i="5"/>
  <c r="AD103" i="5"/>
  <c r="AD102" i="5"/>
  <c r="AD101" i="5"/>
  <c r="AD100" i="5"/>
  <c r="AD99" i="5"/>
  <c r="AD98" i="5"/>
  <c r="AD97" i="5"/>
  <c r="AD96" i="5"/>
  <c r="AD95" i="5"/>
  <c r="AD94" i="5"/>
  <c r="AD93" i="5"/>
  <c r="AD92" i="5"/>
  <c r="AD91" i="5"/>
  <c r="AD90" i="5"/>
  <c r="AD89" i="5"/>
  <c r="AD88" i="5"/>
  <c r="AD87" i="5"/>
  <c r="AD86" i="5"/>
  <c r="AD85" i="5"/>
  <c r="AD84" i="5"/>
  <c r="AD83" i="5"/>
  <c r="AD82" i="5"/>
  <c r="AD81" i="5"/>
  <c r="AD80" i="5"/>
  <c r="AD79" i="5"/>
  <c r="AD78" i="5"/>
  <c r="AD77" i="5"/>
  <c r="AD76" i="5"/>
  <c r="AD75" i="5"/>
  <c r="AD74" i="5"/>
  <c r="AD73" i="5"/>
  <c r="AD72" i="5"/>
  <c r="AD71" i="5"/>
  <c r="AD70" i="5"/>
  <c r="AD69" i="5"/>
  <c r="AD68" i="5"/>
  <c r="AD67" i="5"/>
  <c r="AD66" i="5"/>
  <c r="AD65" i="5"/>
  <c r="AD64" i="5"/>
  <c r="AD63" i="5"/>
  <c r="AD62" i="5"/>
  <c r="AD61" i="5"/>
  <c r="AD60" i="5"/>
  <c r="AD59" i="5"/>
  <c r="AD58" i="5"/>
  <c r="AD57" i="5"/>
  <c r="AD56" i="5"/>
  <c r="AD55" i="5"/>
  <c r="AD54" i="5"/>
  <c r="AD53" i="5"/>
  <c r="AD52" i="5"/>
  <c r="AD51" i="5"/>
  <c r="AD50" i="5"/>
  <c r="AD49" i="5"/>
  <c r="AD48" i="5"/>
  <c r="AD47" i="5"/>
  <c r="AD46" i="5"/>
  <c r="AD45" i="5"/>
  <c r="AD44" i="5"/>
  <c r="AD43" i="5"/>
  <c r="AD42" i="5"/>
  <c r="AD41" i="5"/>
  <c r="AD40" i="5"/>
  <c r="AD39" i="5"/>
  <c r="AD38" i="5"/>
  <c r="AD37" i="5"/>
  <c r="AD36" i="5"/>
  <c r="AD35" i="5"/>
  <c r="AD34" i="5"/>
  <c r="AD33" i="5"/>
  <c r="AD32" i="5"/>
  <c r="AD31" i="5"/>
  <c r="AD30" i="5"/>
  <c r="AD29" i="5"/>
  <c r="AD28" i="5"/>
  <c r="AD27" i="5"/>
  <c r="AD26" i="5"/>
  <c r="AD25" i="5"/>
  <c r="AD24" i="5"/>
  <c r="AD23" i="5"/>
  <c r="AD22" i="5"/>
  <c r="AD21" i="5"/>
  <c r="AD20" i="5"/>
  <c r="AD19" i="5"/>
  <c r="AD18" i="5"/>
  <c r="AD17" i="5"/>
  <c r="AD16" i="5"/>
  <c r="AD15" i="5"/>
  <c r="AD14" i="5"/>
  <c r="AD13" i="5"/>
  <c r="AD12" i="5"/>
  <c r="AD11" i="5"/>
  <c r="AD10" i="5"/>
  <c r="AD9" i="5"/>
  <c r="AD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Q9" i="5"/>
  <c r="Q10" i="5"/>
  <c r="S10" i="5" s="1"/>
  <c r="V10" i="5" s="1"/>
  <c r="Q11" i="5"/>
  <c r="Q12" i="5"/>
  <c r="Q13" i="5"/>
  <c r="R13" i="5" s="1"/>
  <c r="U13" i="5" s="1"/>
  <c r="X13" i="5" s="1"/>
  <c r="Q14" i="5"/>
  <c r="Q15" i="5"/>
  <c r="Q16" i="5"/>
  <c r="T16" i="5" s="1"/>
  <c r="W16" i="5" s="1"/>
  <c r="Q17" i="5"/>
  <c r="R17" i="5" s="1"/>
  <c r="U17" i="5" s="1"/>
  <c r="X17" i="5" s="1"/>
  <c r="Q18" i="5"/>
  <c r="Q19" i="5"/>
  <c r="Q20" i="5"/>
  <c r="T20" i="5" s="1"/>
  <c r="W20" i="5" s="1"/>
  <c r="Q21" i="5"/>
  <c r="Q22" i="5"/>
  <c r="Q23" i="5"/>
  <c r="Q24" i="5"/>
  <c r="T24" i="5" s="1"/>
  <c r="W24" i="5" s="1"/>
  <c r="Q25" i="5"/>
  <c r="Q26" i="5"/>
  <c r="S26" i="5" s="1"/>
  <c r="V26" i="5" s="1"/>
  <c r="Q27" i="5"/>
  <c r="Q28" i="5"/>
  <c r="Q29" i="5"/>
  <c r="R29" i="5" s="1"/>
  <c r="U29" i="5" s="1"/>
  <c r="X29" i="5" s="1"/>
  <c r="Q30" i="5"/>
  <c r="Q31" i="5"/>
  <c r="Q32" i="5"/>
  <c r="T32" i="5" s="1"/>
  <c r="W32" i="5" s="1"/>
  <c r="Q33" i="5"/>
  <c r="R33" i="5" s="1"/>
  <c r="U33" i="5" s="1"/>
  <c r="X33" i="5" s="1"/>
  <c r="Q34" i="5"/>
  <c r="Q35" i="5"/>
  <c r="Q36" i="5"/>
  <c r="T36" i="5" s="1"/>
  <c r="W36" i="5" s="1"/>
  <c r="Q37" i="5"/>
  <c r="Q38" i="5"/>
  <c r="Q39" i="5"/>
  <c r="Q40" i="5"/>
  <c r="T40" i="5" s="1"/>
  <c r="W40" i="5" s="1"/>
  <c r="Q41" i="5"/>
  <c r="Q42" i="5"/>
  <c r="S42" i="5" s="1"/>
  <c r="V42" i="5" s="1"/>
  <c r="Q43" i="5"/>
  <c r="Q44" i="5"/>
  <c r="Q45" i="5"/>
  <c r="R45" i="5" s="1"/>
  <c r="U45" i="5" s="1"/>
  <c r="X45" i="5" s="1"/>
  <c r="Q46" i="5"/>
  <c r="Q47" i="5"/>
  <c r="Q48" i="5"/>
  <c r="T48" i="5" s="1"/>
  <c r="W48" i="5" s="1"/>
  <c r="Q49" i="5"/>
  <c r="R49" i="5" s="1"/>
  <c r="U49" i="5" s="1"/>
  <c r="X49" i="5" s="1"/>
  <c r="Q50" i="5"/>
  <c r="Q51" i="5"/>
  <c r="Q52" i="5"/>
  <c r="T52" i="5" s="1"/>
  <c r="W52" i="5" s="1"/>
  <c r="Q53" i="5"/>
  <c r="Q54" i="5"/>
  <c r="Q55" i="5"/>
  <c r="Q56" i="5"/>
  <c r="T56" i="5" s="1"/>
  <c r="W56" i="5" s="1"/>
  <c r="Q57" i="5"/>
  <c r="Q58" i="5"/>
  <c r="S58" i="5" s="1"/>
  <c r="V58" i="5" s="1"/>
  <c r="Q59" i="5"/>
  <c r="Q60" i="5"/>
  <c r="Q61" i="5"/>
  <c r="R61" i="5" s="1"/>
  <c r="U61" i="5" s="1"/>
  <c r="X61" i="5" s="1"/>
  <c r="Q62" i="5"/>
  <c r="Q63" i="5"/>
  <c r="Q64" i="5"/>
  <c r="T64" i="5" s="1"/>
  <c r="W64" i="5" s="1"/>
  <c r="Q65" i="5"/>
  <c r="R65" i="5" s="1"/>
  <c r="U65" i="5" s="1"/>
  <c r="X65" i="5" s="1"/>
  <c r="Q66" i="5"/>
  <c r="Q67" i="5"/>
  <c r="Q68" i="5"/>
  <c r="T68" i="5" s="1"/>
  <c r="W68" i="5" s="1"/>
  <c r="Q69" i="5"/>
  <c r="Q70" i="5"/>
  <c r="Q71" i="5"/>
  <c r="Q72" i="5"/>
  <c r="T72" i="5" s="1"/>
  <c r="W72" i="5" s="1"/>
  <c r="Q73" i="5"/>
  <c r="Q74" i="5"/>
  <c r="S74" i="5" s="1"/>
  <c r="V74" i="5" s="1"/>
  <c r="Q75" i="5"/>
  <c r="Q76" i="5"/>
  <c r="Q77" i="5"/>
  <c r="R77" i="5" s="1"/>
  <c r="U77" i="5" s="1"/>
  <c r="X77" i="5" s="1"/>
  <c r="Q78" i="5"/>
  <c r="Q79" i="5"/>
  <c r="Q80" i="5"/>
  <c r="T80" i="5" s="1"/>
  <c r="W80" i="5" s="1"/>
  <c r="Q81" i="5"/>
  <c r="R81" i="5" s="1"/>
  <c r="U81" i="5" s="1"/>
  <c r="X81" i="5" s="1"/>
  <c r="Q82" i="5"/>
  <c r="Q83" i="5"/>
  <c r="Q84" i="5"/>
  <c r="T84" i="5" s="1"/>
  <c r="W84" i="5" s="1"/>
  <c r="Q85" i="5"/>
  <c r="Q86" i="5"/>
  <c r="Q87" i="5"/>
  <c r="S87" i="5" s="1"/>
  <c r="V87" i="5" s="1"/>
  <c r="Q88" i="5"/>
  <c r="T88" i="5" s="1"/>
  <c r="W88" i="5" s="1"/>
  <c r="Q89" i="5"/>
  <c r="Q90" i="5"/>
  <c r="Q91" i="5"/>
  <c r="Q92" i="5"/>
  <c r="Q93" i="5"/>
  <c r="R93" i="5" s="1"/>
  <c r="U93" i="5" s="1"/>
  <c r="X93" i="5" s="1"/>
  <c r="Q94" i="5"/>
  <c r="Q95" i="5"/>
  <c r="Q96" i="5"/>
  <c r="T96" i="5" s="1"/>
  <c r="W96" i="5" s="1"/>
  <c r="Q97" i="5"/>
  <c r="R97" i="5" s="1"/>
  <c r="U97" i="5" s="1"/>
  <c r="X97" i="5" s="1"/>
  <c r="Q98" i="5"/>
  <c r="Q99" i="5"/>
  <c r="S99" i="5" s="1"/>
  <c r="V99" i="5" s="1"/>
  <c r="Q100" i="5"/>
  <c r="T100" i="5" s="1"/>
  <c r="W100" i="5" s="1"/>
  <c r="Q101" i="5"/>
  <c r="T101" i="5" s="1"/>
  <c r="W101" i="5" s="1"/>
  <c r="Q102" i="5"/>
  <c r="Q103" i="5"/>
  <c r="S103" i="5" s="1"/>
  <c r="V103" i="5" s="1"/>
  <c r="Q104" i="5"/>
  <c r="T104" i="5" s="1"/>
  <c r="W104" i="5" s="1"/>
  <c r="Q105" i="5"/>
  <c r="T105" i="5" s="1"/>
  <c r="W105" i="5" s="1"/>
  <c r="Q106" i="5"/>
  <c r="Q107" i="5"/>
  <c r="Q108" i="5"/>
  <c r="Q109" i="5"/>
  <c r="T109" i="5" s="1"/>
  <c r="W109" i="5" s="1"/>
  <c r="Q110" i="5"/>
  <c r="S110" i="5" s="1"/>
  <c r="V110" i="5" s="1"/>
  <c r="Q111" i="5"/>
  <c r="Q112" i="5"/>
  <c r="R112" i="5" s="1"/>
  <c r="U112" i="5" s="1"/>
  <c r="X112" i="5" s="1"/>
  <c r="Q113" i="5"/>
  <c r="T113" i="5" s="1"/>
  <c r="W113" i="5" s="1"/>
  <c r="Q114" i="5"/>
  <c r="S114" i="5" s="1"/>
  <c r="V114" i="5" s="1"/>
  <c r="Q115" i="5"/>
  <c r="Q116" i="5"/>
  <c r="R116" i="5" s="1"/>
  <c r="U116" i="5" s="1"/>
  <c r="X116" i="5" s="1"/>
  <c r="Q117" i="5"/>
  <c r="T117" i="5" s="1"/>
  <c r="W117" i="5" s="1"/>
  <c r="Q118" i="5"/>
  <c r="S118" i="5" s="1"/>
  <c r="V118" i="5" s="1"/>
  <c r="Q119" i="5"/>
  <c r="Q120" i="5"/>
  <c r="R120" i="5" s="1"/>
  <c r="U120" i="5" s="1"/>
  <c r="X120" i="5" s="1"/>
  <c r="Q121" i="5"/>
  <c r="T121" i="5" s="1"/>
  <c r="W121" i="5" s="1"/>
  <c r="Q122" i="5"/>
  <c r="S122" i="5" s="1"/>
  <c r="V122" i="5" s="1"/>
  <c r="Q123" i="5"/>
  <c r="Q124" i="5"/>
  <c r="R124" i="5" s="1"/>
  <c r="U124" i="5" s="1"/>
  <c r="X124" i="5" s="1"/>
  <c r="Q125" i="5"/>
  <c r="T125" i="5" s="1"/>
  <c r="W125" i="5" s="1"/>
  <c r="Q126" i="5"/>
  <c r="S126" i="5" s="1"/>
  <c r="V126" i="5" s="1"/>
  <c r="Q127" i="5"/>
  <c r="Q8" i="5"/>
  <c r="S8" i="5" s="1"/>
  <c r="AC8" i="5"/>
  <c r="S105" i="5" l="1"/>
  <c r="V105" i="5" s="1"/>
  <c r="T120" i="5"/>
  <c r="W120" i="5" s="1"/>
  <c r="Z120" i="5" s="1"/>
  <c r="R113" i="5"/>
  <c r="U113" i="5" s="1"/>
  <c r="X113" i="5" s="1"/>
  <c r="R119" i="5"/>
  <c r="U119" i="5" s="1"/>
  <c r="X119" i="5" s="1"/>
  <c r="T119" i="5"/>
  <c r="W119" i="5" s="1"/>
  <c r="Z119" i="5" s="1"/>
  <c r="R107" i="5"/>
  <c r="U107" i="5" s="1"/>
  <c r="X107" i="5" s="1"/>
  <c r="T107" i="5"/>
  <c r="W107" i="5" s="1"/>
  <c r="Y107" i="5" s="1"/>
  <c r="R95" i="5"/>
  <c r="U95" i="5" s="1"/>
  <c r="X95" i="5" s="1"/>
  <c r="T95" i="5"/>
  <c r="W95" i="5" s="1"/>
  <c r="R83" i="5"/>
  <c r="U83" i="5" s="1"/>
  <c r="X83" i="5" s="1"/>
  <c r="T83" i="5"/>
  <c r="W83" i="5" s="1"/>
  <c r="Z83" i="5" s="1"/>
  <c r="S71" i="5"/>
  <c r="V71" i="5" s="1"/>
  <c r="R71" i="5"/>
  <c r="U71" i="5" s="1"/>
  <c r="X71" i="5" s="1"/>
  <c r="T71" i="5"/>
  <c r="W71" i="5" s="1"/>
  <c r="S59" i="5"/>
  <c r="V59" i="5" s="1"/>
  <c r="R59" i="5"/>
  <c r="U59" i="5" s="1"/>
  <c r="X59" i="5" s="1"/>
  <c r="T59" i="5"/>
  <c r="W59" i="5" s="1"/>
  <c r="Y59" i="5" s="1"/>
  <c r="S51" i="5"/>
  <c r="V51" i="5" s="1"/>
  <c r="R51" i="5"/>
  <c r="U51" i="5" s="1"/>
  <c r="X51" i="5" s="1"/>
  <c r="T51" i="5"/>
  <c r="W51" i="5" s="1"/>
  <c r="Z51" i="5" s="1"/>
  <c r="S39" i="5"/>
  <c r="V39" i="5" s="1"/>
  <c r="R39" i="5"/>
  <c r="U39" i="5" s="1"/>
  <c r="X39" i="5" s="1"/>
  <c r="T39" i="5"/>
  <c r="W39" i="5" s="1"/>
  <c r="Y39" i="5" s="1"/>
  <c r="S27" i="5"/>
  <c r="V27" i="5" s="1"/>
  <c r="R27" i="5"/>
  <c r="U27" i="5" s="1"/>
  <c r="X27" i="5" s="1"/>
  <c r="T27" i="5"/>
  <c r="W27" i="5" s="1"/>
  <c r="Z27" i="5" s="1"/>
  <c r="S15" i="5"/>
  <c r="V15" i="5" s="1"/>
  <c r="R15" i="5"/>
  <c r="U15" i="5" s="1"/>
  <c r="X15" i="5" s="1"/>
  <c r="T15" i="5"/>
  <c r="W15" i="5" s="1"/>
  <c r="Y15" i="5" s="1"/>
  <c r="S83" i="5"/>
  <c r="V83" i="5" s="1"/>
  <c r="R126" i="5"/>
  <c r="U126" i="5" s="1"/>
  <c r="X126" i="5" s="1"/>
  <c r="T126" i="5"/>
  <c r="W126" i="5" s="1"/>
  <c r="Z126" i="5" s="1"/>
  <c r="R122" i="5"/>
  <c r="U122" i="5" s="1"/>
  <c r="X122" i="5" s="1"/>
  <c r="T122" i="5"/>
  <c r="W122" i="5" s="1"/>
  <c r="Z122" i="5" s="1"/>
  <c r="R118" i="5"/>
  <c r="U118" i="5" s="1"/>
  <c r="X118" i="5" s="1"/>
  <c r="T118" i="5"/>
  <c r="W118" i="5" s="1"/>
  <c r="Y118" i="5" s="1"/>
  <c r="R114" i="5"/>
  <c r="U114" i="5" s="1"/>
  <c r="X114" i="5" s="1"/>
  <c r="T114" i="5"/>
  <c r="W114" i="5" s="1"/>
  <c r="Y114" i="5" s="1"/>
  <c r="R110" i="5"/>
  <c r="U110" i="5" s="1"/>
  <c r="X110" i="5" s="1"/>
  <c r="T110" i="5"/>
  <c r="W110" i="5" s="1"/>
  <c r="Z110" i="5" s="1"/>
  <c r="R106" i="5"/>
  <c r="U106" i="5" s="1"/>
  <c r="X106" i="5" s="1"/>
  <c r="T106" i="5"/>
  <c r="W106" i="5" s="1"/>
  <c r="Y106" i="5" s="1"/>
  <c r="R102" i="5"/>
  <c r="U102" i="5" s="1"/>
  <c r="X102" i="5" s="1"/>
  <c r="T102" i="5"/>
  <c r="W102" i="5" s="1"/>
  <c r="Z102" i="5" s="1"/>
  <c r="R98" i="5"/>
  <c r="U98" i="5" s="1"/>
  <c r="X98" i="5" s="1"/>
  <c r="T98" i="5"/>
  <c r="W98" i="5" s="1"/>
  <c r="Y98" i="5" s="1"/>
  <c r="R94" i="5"/>
  <c r="U94" i="5" s="1"/>
  <c r="X94" i="5" s="1"/>
  <c r="T94" i="5"/>
  <c r="W94" i="5" s="1"/>
  <c r="Z94" i="5" s="1"/>
  <c r="R90" i="5"/>
  <c r="U90" i="5" s="1"/>
  <c r="X90" i="5" s="1"/>
  <c r="T90" i="5"/>
  <c r="W90" i="5" s="1"/>
  <c r="Z90" i="5" s="1"/>
  <c r="R86" i="5"/>
  <c r="U86" i="5" s="1"/>
  <c r="X86" i="5" s="1"/>
  <c r="T86" i="5"/>
  <c r="W86" i="5" s="1"/>
  <c r="Y86" i="5" s="1"/>
  <c r="R82" i="5"/>
  <c r="U82" i="5" s="1"/>
  <c r="X82" i="5" s="1"/>
  <c r="T82" i="5"/>
  <c r="W82" i="5" s="1"/>
  <c r="Y82" i="5" s="1"/>
  <c r="R78" i="5"/>
  <c r="U78" i="5" s="1"/>
  <c r="X78" i="5" s="1"/>
  <c r="T78" i="5"/>
  <c r="W78" i="5" s="1"/>
  <c r="Y78" i="5" s="1"/>
  <c r="R74" i="5"/>
  <c r="U74" i="5" s="1"/>
  <c r="X74" i="5" s="1"/>
  <c r="T74" i="5"/>
  <c r="W74" i="5" s="1"/>
  <c r="Y74" i="5" s="1"/>
  <c r="R70" i="5"/>
  <c r="U70" i="5" s="1"/>
  <c r="X70" i="5" s="1"/>
  <c r="T70" i="5"/>
  <c r="W70" i="5" s="1"/>
  <c r="Z70" i="5" s="1"/>
  <c r="R66" i="5"/>
  <c r="U66" i="5" s="1"/>
  <c r="X66" i="5" s="1"/>
  <c r="T66" i="5"/>
  <c r="W66" i="5" s="1"/>
  <c r="R62" i="5"/>
  <c r="U62" i="5" s="1"/>
  <c r="X62" i="5" s="1"/>
  <c r="T62" i="5"/>
  <c r="W62" i="5" s="1"/>
  <c r="Z62" i="5" s="1"/>
  <c r="R58" i="5"/>
  <c r="U58" i="5" s="1"/>
  <c r="X58" i="5" s="1"/>
  <c r="T58" i="5"/>
  <c r="W58" i="5" s="1"/>
  <c r="Y58" i="5" s="1"/>
  <c r="R54" i="5"/>
  <c r="U54" i="5" s="1"/>
  <c r="X54" i="5" s="1"/>
  <c r="T54" i="5"/>
  <c r="W54" i="5" s="1"/>
  <c r="Z54" i="5" s="1"/>
  <c r="R50" i="5"/>
  <c r="U50" i="5" s="1"/>
  <c r="X50" i="5" s="1"/>
  <c r="T50" i="5"/>
  <c r="W50" i="5" s="1"/>
  <c r="Y50" i="5" s="1"/>
  <c r="R46" i="5"/>
  <c r="U46" i="5" s="1"/>
  <c r="X46" i="5" s="1"/>
  <c r="T46" i="5"/>
  <c r="W46" i="5" s="1"/>
  <c r="Y46" i="5" s="1"/>
  <c r="R42" i="5"/>
  <c r="U42" i="5" s="1"/>
  <c r="X42" i="5" s="1"/>
  <c r="T42" i="5"/>
  <c r="W42" i="5" s="1"/>
  <c r="Y42" i="5" s="1"/>
  <c r="R38" i="5"/>
  <c r="U38" i="5" s="1"/>
  <c r="X38" i="5" s="1"/>
  <c r="T38" i="5"/>
  <c r="W38" i="5" s="1"/>
  <c r="Y38" i="5" s="1"/>
  <c r="R34" i="5"/>
  <c r="U34" i="5" s="1"/>
  <c r="X34" i="5" s="1"/>
  <c r="T34" i="5"/>
  <c r="W34" i="5" s="1"/>
  <c r="Y34" i="5" s="1"/>
  <c r="R30" i="5"/>
  <c r="U30" i="5" s="1"/>
  <c r="X30" i="5" s="1"/>
  <c r="T30" i="5"/>
  <c r="W30" i="5" s="1"/>
  <c r="Z30" i="5" s="1"/>
  <c r="R26" i="5"/>
  <c r="U26" i="5" s="1"/>
  <c r="X26" i="5" s="1"/>
  <c r="T26" i="5"/>
  <c r="W26" i="5" s="1"/>
  <c r="Y26" i="5" s="1"/>
  <c r="R22" i="5"/>
  <c r="U22" i="5" s="1"/>
  <c r="X22" i="5" s="1"/>
  <c r="T22" i="5"/>
  <c r="W22" i="5" s="1"/>
  <c r="Z22" i="5" s="1"/>
  <c r="R18" i="5"/>
  <c r="U18" i="5" s="1"/>
  <c r="X18" i="5" s="1"/>
  <c r="T18" i="5"/>
  <c r="W18" i="5" s="1"/>
  <c r="Y18" i="5" s="1"/>
  <c r="R14" i="5"/>
  <c r="U14" i="5" s="1"/>
  <c r="X14" i="5" s="1"/>
  <c r="T14" i="5"/>
  <c r="W14" i="5" s="1"/>
  <c r="Y14" i="5" s="1"/>
  <c r="R10" i="5"/>
  <c r="U10" i="5" s="1"/>
  <c r="X10" i="5" s="1"/>
  <c r="T10" i="5"/>
  <c r="W10" i="5" s="1"/>
  <c r="Z10" i="5" s="1"/>
  <c r="S125" i="5"/>
  <c r="V125" i="5" s="1"/>
  <c r="S121" i="5"/>
  <c r="V121" i="5" s="1"/>
  <c r="S117" i="5"/>
  <c r="V117" i="5" s="1"/>
  <c r="S113" i="5"/>
  <c r="V113" i="5" s="1"/>
  <c r="S109" i="5"/>
  <c r="V109" i="5" s="1"/>
  <c r="S98" i="5"/>
  <c r="V98" i="5" s="1"/>
  <c r="S90" i="5"/>
  <c r="V90" i="5" s="1"/>
  <c r="S82" i="5"/>
  <c r="V82" i="5" s="1"/>
  <c r="S70" i="5"/>
  <c r="V70" i="5" s="1"/>
  <c r="S54" i="5"/>
  <c r="V54" i="5" s="1"/>
  <c r="S38" i="5"/>
  <c r="V38" i="5" s="1"/>
  <c r="S22" i="5"/>
  <c r="V22" i="5" s="1"/>
  <c r="R125" i="5"/>
  <c r="U125" i="5" s="1"/>
  <c r="X125" i="5" s="1"/>
  <c r="R109" i="5"/>
  <c r="U109" i="5" s="1"/>
  <c r="X109" i="5" s="1"/>
  <c r="T116" i="5"/>
  <c r="W116" i="5" s="1"/>
  <c r="Z116" i="5" s="1"/>
  <c r="R127" i="5"/>
  <c r="U127" i="5" s="1"/>
  <c r="X127" i="5" s="1"/>
  <c r="T127" i="5"/>
  <c r="W127" i="5" s="1"/>
  <c r="Y127" i="5" s="1"/>
  <c r="R115" i="5"/>
  <c r="U115" i="5" s="1"/>
  <c r="X115" i="5" s="1"/>
  <c r="T115" i="5"/>
  <c r="W115" i="5" s="1"/>
  <c r="Y115" i="5" s="1"/>
  <c r="R103" i="5"/>
  <c r="U103" i="5" s="1"/>
  <c r="X103" i="5" s="1"/>
  <c r="T103" i="5"/>
  <c r="W103" i="5" s="1"/>
  <c r="Z103" i="5" s="1"/>
  <c r="R91" i="5"/>
  <c r="U91" i="5" s="1"/>
  <c r="X91" i="5" s="1"/>
  <c r="T91" i="5"/>
  <c r="W91" i="5" s="1"/>
  <c r="Y91" i="5" s="1"/>
  <c r="R79" i="5"/>
  <c r="U79" i="5" s="1"/>
  <c r="X79" i="5" s="1"/>
  <c r="T79" i="5"/>
  <c r="W79" i="5" s="1"/>
  <c r="Z79" i="5" s="1"/>
  <c r="S67" i="5"/>
  <c r="V67" i="5" s="1"/>
  <c r="R67" i="5"/>
  <c r="U67" i="5" s="1"/>
  <c r="X67" i="5" s="1"/>
  <c r="T67" i="5"/>
  <c r="W67" i="5" s="1"/>
  <c r="Y67" i="5" s="1"/>
  <c r="S55" i="5"/>
  <c r="V55" i="5" s="1"/>
  <c r="R55" i="5"/>
  <c r="U55" i="5" s="1"/>
  <c r="X55" i="5" s="1"/>
  <c r="T55" i="5"/>
  <c r="W55" i="5" s="1"/>
  <c r="Z55" i="5" s="1"/>
  <c r="S43" i="5"/>
  <c r="V43" i="5" s="1"/>
  <c r="R43" i="5"/>
  <c r="U43" i="5" s="1"/>
  <c r="X43" i="5" s="1"/>
  <c r="T43" i="5"/>
  <c r="W43" i="5" s="1"/>
  <c r="Z43" i="5" s="1"/>
  <c r="S31" i="5"/>
  <c r="V31" i="5" s="1"/>
  <c r="R31" i="5"/>
  <c r="U31" i="5" s="1"/>
  <c r="X31" i="5" s="1"/>
  <c r="T31" i="5"/>
  <c r="W31" i="5" s="1"/>
  <c r="Z31" i="5" s="1"/>
  <c r="S23" i="5"/>
  <c r="V23" i="5" s="1"/>
  <c r="R23" i="5"/>
  <c r="U23" i="5" s="1"/>
  <c r="X23" i="5" s="1"/>
  <c r="T23" i="5"/>
  <c r="W23" i="5" s="1"/>
  <c r="Y23" i="5" s="1"/>
  <c r="S11" i="5"/>
  <c r="V11" i="5" s="1"/>
  <c r="R11" i="5"/>
  <c r="U11" i="5" s="1"/>
  <c r="X11" i="5" s="1"/>
  <c r="T11" i="5"/>
  <c r="W11" i="5" s="1"/>
  <c r="Z11" i="5" s="1"/>
  <c r="S91" i="5"/>
  <c r="V91" i="5" s="1"/>
  <c r="T97" i="5"/>
  <c r="W97" i="5" s="1"/>
  <c r="Z97" i="5" s="1"/>
  <c r="S97" i="5"/>
  <c r="V97" i="5" s="1"/>
  <c r="T93" i="5"/>
  <c r="W93" i="5" s="1"/>
  <c r="Z93" i="5" s="1"/>
  <c r="S93" i="5"/>
  <c r="V93" i="5" s="1"/>
  <c r="T89" i="5"/>
  <c r="W89" i="5" s="1"/>
  <c r="Z89" i="5" s="1"/>
  <c r="S89" i="5"/>
  <c r="V89" i="5" s="1"/>
  <c r="T85" i="5"/>
  <c r="W85" i="5" s="1"/>
  <c r="Z85" i="5" s="1"/>
  <c r="S85" i="5"/>
  <c r="V85" i="5" s="1"/>
  <c r="T81" i="5"/>
  <c r="W81" i="5" s="1"/>
  <c r="Z81" i="5" s="1"/>
  <c r="S81" i="5"/>
  <c r="V81" i="5" s="1"/>
  <c r="T77" i="5"/>
  <c r="W77" i="5" s="1"/>
  <c r="Z77" i="5" s="1"/>
  <c r="S77" i="5"/>
  <c r="V77" i="5" s="1"/>
  <c r="T73" i="5"/>
  <c r="W73" i="5" s="1"/>
  <c r="Z73" i="5" s="1"/>
  <c r="S73" i="5"/>
  <c r="V73" i="5" s="1"/>
  <c r="T69" i="5"/>
  <c r="W69" i="5" s="1"/>
  <c r="Y69" i="5" s="1"/>
  <c r="S69" i="5"/>
  <c r="V69" i="5" s="1"/>
  <c r="T65" i="5"/>
  <c r="W65" i="5" s="1"/>
  <c r="Y65" i="5" s="1"/>
  <c r="S65" i="5"/>
  <c r="V65" i="5" s="1"/>
  <c r="T61" i="5"/>
  <c r="W61" i="5" s="1"/>
  <c r="Y61" i="5" s="1"/>
  <c r="S61" i="5"/>
  <c r="V61" i="5" s="1"/>
  <c r="T57" i="5"/>
  <c r="W57" i="5" s="1"/>
  <c r="Y57" i="5" s="1"/>
  <c r="S57" i="5"/>
  <c r="V57" i="5" s="1"/>
  <c r="T53" i="5"/>
  <c r="W53" i="5" s="1"/>
  <c r="Y53" i="5" s="1"/>
  <c r="S53" i="5"/>
  <c r="V53" i="5" s="1"/>
  <c r="T49" i="5"/>
  <c r="W49" i="5" s="1"/>
  <c r="Y49" i="5" s="1"/>
  <c r="S49" i="5"/>
  <c r="V49" i="5" s="1"/>
  <c r="T45" i="5"/>
  <c r="W45" i="5" s="1"/>
  <c r="Z45" i="5" s="1"/>
  <c r="S45" i="5"/>
  <c r="V45" i="5" s="1"/>
  <c r="T41" i="5"/>
  <c r="W41" i="5" s="1"/>
  <c r="Y41" i="5" s="1"/>
  <c r="S41" i="5"/>
  <c r="V41" i="5" s="1"/>
  <c r="T37" i="5"/>
  <c r="W37" i="5" s="1"/>
  <c r="Y37" i="5" s="1"/>
  <c r="S37" i="5"/>
  <c r="V37" i="5" s="1"/>
  <c r="T33" i="5"/>
  <c r="W33" i="5" s="1"/>
  <c r="Y33" i="5" s="1"/>
  <c r="S33" i="5"/>
  <c r="V33" i="5" s="1"/>
  <c r="T29" i="5"/>
  <c r="W29" i="5" s="1"/>
  <c r="Y29" i="5" s="1"/>
  <c r="S29" i="5"/>
  <c r="V29" i="5" s="1"/>
  <c r="T25" i="5"/>
  <c r="W25" i="5" s="1"/>
  <c r="Y25" i="5" s="1"/>
  <c r="S25" i="5"/>
  <c r="V25" i="5" s="1"/>
  <c r="T21" i="5"/>
  <c r="W21" i="5" s="1"/>
  <c r="Y21" i="5" s="1"/>
  <c r="S21" i="5"/>
  <c r="V21" i="5" s="1"/>
  <c r="T17" i="5"/>
  <c r="W17" i="5" s="1"/>
  <c r="Y17" i="5" s="1"/>
  <c r="S17" i="5"/>
  <c r="V17" i="5" s="1"/>
  <c r="T13" i="5"/>
  <c r="W13" i="5" s="1"/>
  <c r="Z13" i="5" s="1"/>
  <c r="S13" i="5"/>
  <c r="V13" i="5" s="1"/>
  <c r="T9" i="5"/>
  <c r="W9" i="5" s="1"/>
  <c r="Y9" i="5" s="1"/>
  <c r="S9" i="5"/>
  <c r="V9" i="5" s="1"/>
  <c r="S124" i="5"/>
  <c r="V124" i="5" s="1"/>
  <c r="S120" i="5"/>
  <c r="V120" i="5" s="1"/>
  <c r="S116" i="5"/>
  <c r="V116" i="5" s="1"/>
  <c r="S112" i="5"/>
  <c r="V112" i="5" s="1"/>
  <c r="S107" i="5"/>
  <c r="V107" i="5" s="1"/>
  <c r="S102" i="5"/>
  <c r="V102" i="5" s="1"/>
  <c r="S95" i="5"/>
  <c r="V95" i="5" s="1"/>
  <c r="S79" i="5"/>
  <c r="V79" i="5" s="1"/>
  <c r="S66" i="5"/>
  <c r="V66" i="5" s="1"/>
  <c r="S50" i="5"/>
  <c r="V50" i="5" s="1"/>
  <c r="S34" i="5"/>
  <c r="V34" i="5" s="1"/>
  <c r="S18" i="5"/>
  <c r="V18" i="5" s="1"/>
  <c r="R121" i="5"/>
  <c r="U121" i="5" s="1"/>
  <c r="X121" i="5" s="1"/>
  <c r="R105" i="5"/>
  <c r="U105" i="5" s="1"/>
  <c r="X105" i="5" s="1"/>
  <c r="R89" i="5"/>
  <c r="U89" i="5" s="1"/>
  <c r="X89" i="5" s="1"/>
  <c r="R73" i="5"/>
  <c r="U73" i="5" s="1"/>
  <c r="X73" i="5" s="1"/>
  <c r="R57" i="5"/>
  <c r="U57" i="5" s="1"/>
  <c r="X57" i="5" s="1"/>
  <c r="R41" i="5"/>
  <c r="U41" i="5" s="1"/>
  <c r="X41" i="5" s="1"/>
  <c r="R25" i="5"/>
  <c r="U25" i="5" s="1"/>
  <c r="X25" i="5" s="1"/>
  <c r="R9" i="5"/>
  <c r="U9" i="5" s="1"/>
  <c r="X9" i="5" s="1"/>
  <c r="T112" i="5"/>
  <c r="W112" i="5" s="1"/>
  <c r="Y112" i="5" s="1"/>
  <c r="R123" i="5"/>
  <c r="U123" i="5" s="1"/>
  <c r="X123" i="5" s="1"/>
  <c r="T123" i="5"/>
  <c r="W123" i="5" s="1"/>
  <c r="Z123" i="5" s="1"/>
  <c r="R111" i="5"/>
  <c r="U111" i="5" s="1"/>
  <c r="X111" i="5" s="1"/>
  <c r="T111" i="5"/>
  <c r="W111" i="5" s="1"/>
  <c r="Z111" i="5" s="1"/>
  <c r="R99" i="5"/>
  <c r="U99" i="5" s="1"/>
  <c r="X99" i="5" s="1"/>
  <c r="T99" i="5"/>
  <c r="W99" i="5" s="1"/>
  <c r="Y99" i="5" s="1"/>
  <c r="R87" i="5"/>
  <c r="U87" i="5" s="1"/>
  <c r="X87" i="5" s="1"/>
  <c r="T87" i="5"/>
  <c r="W87" i="5" s="1"/>
  <c r="Y87" i="5" s="1"/>
  <c r="S75" i="5"/>
  <c r="V75" i="5" s="1"/>
  <c r="R75" i="5"/>
  <c r="U75" i="5" s="1"/>
  <c r="X75" i="5" s="1"/>
  <c r="T75" i="5"/>
  <c r="W75" i="5" s="1"/>
  <c r="Y75" i="5" s="1"/>
  <c r="S63" i="5"/>
  <c r="V63" i="5" s="1"/>
  <c r="R63" i="5"/>
  <c r="U63" i="5" s="1"/>
  <c r="X63" i="5" s="1"/>
  <c r="T63" i="5"/>
  <c r="W63" i="5" s="1"/>
  <c r="Z63" i="5" s="1"/>
  <c r="S47" i="5"/>
  <c r="V47" i="5" s="1"/>
  <c r="R47" i="5"/>
  <c r="U47" i="5" s="1"/>
  <c r="X47" i="5" s="1"/>
  <c r="T47" i="5"/>
  <c r="W47" i="5" s="1"/>
  <c r="Z47" i="5" s="1"/>
  <c r="S35" i="5"/>
  <c r="V35" i="5" s="1"/>
  <c r="R35" i="5"/>
  <c r="U35" i="5" s="1"/>
  <c r="X35" i="5" s="1"/>
  <c r="T35" i="5"/>
  <c r="W35" i="5" s="1"/>
  <c r="Y35" i="5" s="1"/>
  <c r="S19" i="5"/>
  <c r="V19" i="5" s="1"/>
  <c r="R19" i="5"/>
  <c r="U19" i="5" s="1"/>
  <c r="X19" i="5" s="1"/>
  <c r="T19" i="5"/>
  <c r="W19" i="5" s="1"/>
  <c r="Z19" i="5" s="1"/>
  <c r="S108" i="5"/>
  <c r="V108" i="5" s="1"/>
  <c r="R108" i="5"/>
  <c r="U108" i="5" s="1"/>
  <c r="X108" i="5" s="1"/>
  <c r="S104" i="5"/>
  <c r="V104" i="5" s="1"/>
  <c r="R104" i="5"/>
  <c r="U104" i="5" s="1"/>
  <c r="X104" i="5" s="1"/>
  <c r="S100" i="5"/>
  <c r="V100" i="5" s="1"/>
  <c r="R100" i="5"/>
  <c r="U100" i="5" s="1"/>
  <c r="X100" i="5" s="1"/>
  <c r="S96" i="5"/>
  <c r="V96" i="5" s="1"/>
  <c r="R96" i="5"/>
  <c r="U96" i="5" s="1"/>
  <c r="X96" i="5" s="1"/>
  <c r="S92" i="5"/>
  <c r="V92" i="5" s="1"/>
  <c r="R92" i="5"/>
  <c r="U92" i="5" s="1"/>
  <c r="X92" i="5" s="1"/>
  <c r="S88" i="5"/>
  <c r="V88" i="5" s="1"/>
  <c r="R88" i="5"/>
  <c r="U88" i="5" s="1"/>
  <c r="X88" i="5" s="1"/>
  <c r="S84" i="5"/>
  <c r="V84" i="5" s="1"/>
  <c r="R84" i="5"/>
  <c r="U84" i="5" s="1"/>
  <c r="X84" i="5" s="1"/>
  <c r="S80" i="5"/>
  <c r="V80" i="5" s="1"/>
  <c r="R80" i="5"/>
  <c r="U80" i="5" s="1"/>
  <c r="X80" i="5" s="1"/>
  <c r="S76" i="5"/>
  <c r="V76" i="5" s="1"/>
  <c r="R76" i="5"/>
  <c r="U76" i="5" s="1"/>
  <c r="X76" i="5" s="1"/>
  <c r="S72" i="5"/>
  <c r="V72" i="5" s="1"/>
  <c r="R72" i="5"/>
  <c r="U72" i="5" s="1"/>
  <c r="X72" i="5" s="1"/>
  <c r="S68" i="5"/>
  <c r="V68" i="5" s="1"/>
  <c r="R68" i="5"/>
  <c r="U68" i="5" s="1"/>
  <c r="X68" i="5" s="1"/>
  <c r="S64" i="5"/>
  <c r="V64" i="5" s="1"/>
  <c r="R64" i="5"/>
  <c r="U64" i="5" s="1"/>
  <c r="X64" i="5" s="1"/>
  <c r="S60" i="5"/>
  <c r="V60" i="5" s="1"/>
  <c r="R60" i="5"/>
  <c r="U60" i="5" s="1"/>
  <c r="X60" i="5" s="1"/>
  <c r="S56" i="5"/>
  <c r="V56" i="5" s="1"/>
  <c r="R56" i="5"/>
  <c r="U56" i="5" s="1"/>
  <c r="X56" i="5" s="1"/>
  <c r="S52" i="5"/>
  <c r="V52" i="5" s="1"/>
  <c r="R52" i="5"/>
  <c r="U52" i="5" s="1"/>
  <c r="X52" i="5" s="1"/>
  <c r="S48" i="5"/>
  <c r="V48" i="5" s="1"/>
  <c r="R48" i="5"/>
  <c r="U48" i="5" s="1"/>
  <c r="X48" i="5" s="1"/>
  <c r="S44" i="5"/>
  <c r="V44" i="5" s="1"/>
  <c r="R44" i="5"/>
  <c r="U44" i="5" s="1"/>
  <c r="X44" i="5" s="1"/>
  <c r="S40" i="5"/>
  <c r="V40" i="5" s="1"/>
  <c r="R40" i="5"/>
  <c r="U40" i="5" s="1"/>
  <c r="X40" i="5" s="1"/>
  <c r="S36" i="5"/>
  <c r="V36" i="5" s="1"/>
  <c r="R36" i="5"/>
  <c r="U36" i="5" s="1"/>
  <c r="X36" i="5" s="1"/>
  <c r="S32" i="5"/>
  <c r="V32" i="5" s="1"/>
  <c r="R32" i="5"/>
  <c r="U32" i="5" s="1"/>
  <c r="X32" i="5" s="1"/>
  <c r="S28" i="5"/>
  <c r="V28" i="5" s="1"/>
  <c r="R28" i="5"/>
  <c r="U28" i="5" s="1"/>
  <c r="X28" i="5" s="1"/>
  <c r="S24" i="5"/>
  <c r="V24" i="5" s="1"/>
  <c r="R24" i="5"/>
  <c r="U24" i="5" s="1"/>
  <c r="X24" i="5" s="1"/>
  <c r="S20" i="5"/>
  <c r="V20" i="5" s="1"/>
  <c r="R20" i="5"/>
  <c r="U20" i="5" s="1"/>
  <c r="X20" i="5" s="1"/>
  <c r="S16" i="5"/>
  <c r="V16" i="5" s="1"/>
  <c r="R16" i="5"/>
  <c r="U16" i="5" s="1"/>
  <c r="X16" i="5" s="1"/>
  <c r="S12" i="5"/>
  <c r="V12" i="5" s="1"/>
  <c r="R12" i="5"/>
  <c r="U12" i="5" s="1"/>
  <c r="X12" i="5" s="1"/>
  <c r="S127" i="5"/>
  <c r="V127" i="5" s="1"/>
  <c r="S123" i="5"/>
  <c r="V123" i="5" s="1"/>
  <c r="S119" i="5"/>
  <c r="V119" i="5" s="1"/>
  <c r="S115" i="5"/>
  <c r="V115" i="5" s="1"/>
  <c r="S111" i="5"/>
  <c r="V111" i="5" s="1"/>
  <c r="S106" i="5"/>
  <c r="V106" i="5" s="1"/>
  <c r="S101" i="5"/>
  <c r="V101" i="5" s="1"/>
  <c r="S94" i="5"/>
  <c r="V94" i="5" s="1"/>
  <c r="S86" i="5"/>
  <c r="V86" i="5" s="1"/>
  <c r="S78" i="5"/>
  <c r="V78" i="5" s="1"/>
  <c r="S62" i="5"/>
  <c r="V62" i="5" s="1"/>
  <c r="S46" i="5"/>
  <c r="V46" i="5" s="1"/>
  <c r="S30" i="5"/>
  <c r="V30" i="5" s="1"/>
  <c r="S14" i="5"/>
  <c r="V14" i="5" s="1"/>
  <c r="R117" i="5"/>
  <c r="U117" i="5" s="1"/>
  <c r="X117" i="5" s="1"/>
  <c r="R101" i="5"/>
  <c r="U101" i="5" s="1"/>
  <c r="X101" i="5" s="1"/>
  <c r="R85" i="5"/>
  <c r="U85" i="5" s="1"/>
  <c r="X85" i="5" s="1"/>
  <c r="R69" i="5"/>
  <c r="U69" i="5" s="1"/>
  <c r="X69" i="5" s="1"/>
  <c r="R53" i="5"/>
  <c r="U53" i="5" s="1"/>
  <c r="X53" i="5" s="1"/>
  <c r="R37" i="5"/>
  <c r="U37" i="5" s="1"/>
  <c r="X37" i="5" s="1"/>
  <c r="R21" i="5"/>
  <c r="U21" i="5" s="1"/>
  <c r="X21" i="5" s="1"/>
  <c r="T124" i="5"/>
  <c r="W124" i="5" s="1"/>
  <c r="Z124" i="5" s="1"/>
  <c r="T108" i="5"/>
  <c r="W108" i="5" s="1"/>
  <c r="Y108" i="5" s="1"/>
  <c r="T92" i="5"/>
  <c r="W92" i="5" s="1"/>
  <c r="Z92" i="5" s="1"/>
  <c r="T76" i="5"/>
  <c r="W76" i="5" s="1"/>
  <c r="Y76" i="5" s="1"/>
  <c r="T60" i="5"/>
  <c r="W60" i="5" s="1"/>
  <c r="Y60" i="5" s="1"/>
  <c r="T44" i="5"/>
  <c r="W44" i="5" s="1"/>
  <c r="Y44" i="5" s="1"/>
  <c r="T28" i="5"/>
  <c r="W28" i="5" s="1"/>
  <c r="Z28" i="5" s="1"/>
  <c r="T12" i="5"/>
  <c r="W12" i="5" s="1"/>
  <c r="Y12" i="5" s="1"/>
  <c r="Y27" i="5"/>
  <c r="Z115" i="5"/>
  <c r="Z67" i="5"/>
  <c r="Z105" i="5"/>
  <c r="Y105" i="5"/>
  <c r="Z125" i="5"/>
  <c r="Y125" i="5"/>
  <c r="Z113" i="5"/>
  <c r="Y113" i="5"/>
  <c r="Y120" i="5"/>
  <c r="Y104" i="5"/>
  <c r="Z104" i="5"/>
  <c r="Y100" i="5"/>
  <c r="Z100" i="5"/>
  <c r="Y96" i="5"/>
  <c r="Z96" i="5"/>
  <c r="Y88" i="5"/>
  <c r="Z88" i="5"/>
  <c r="Y84" i="5"/>
  <c r="Z84" i="5"/>
  <c r="Y80" i="5"/>
  <c r="Z80" i="5"/>
  <c r="Y72" i="5"/>
  <c r="Z72" i="5"/>
  <c r="Y68" i="5"/>
  <c r="Z68" i="5"/>
  <c r="Y64" i="5"/>
  <c r="Z64" i="5"/>
  <c r="Y56" i="5"/>
  <c r="Z56" i="5"/>
  <c r="Y52" i="5"/>
  <c r="Z52" i="5"/>
  <c r="Y48" i="5"/>
  <c r="Z48" i="5"/>
  <c r="Y40" i="5"/>
  <c r="Z40" i="5"/>
  <c r="Y36" i="5"/>
  <c r="Z36" i="5"/>
  <c r="Y32" i="5"/>
  <c r="Z32" i="5"/>
  <c r="Y24" i="5"/>
  <c r="Z24" i="5"/>
  <c r="Y20" i="5"/>
  <c r="Z20" i="5"/>
  <c r="Y16" i="5"/>
  <c r="Z16" i="5"/>
  <c r="Y119" i="5"/>
  <c r="Z82" i="5"/>
  <c r="Z121" i="5"/>
  <c r="Y121" i="5"/>
  <c r="Z109" i="5"/>
  <c r="Y109" i="5"/>
  <c r="Z95" i="5"/>
  <c r="Y95" i="5"/>
  <c r="Z71" i="5"/>
  <c r="Y71" i="5"/>
  <c r="Z59" i="5"/>
  <c r="Z15" i="5"/>
  <c r="Z18" i="5"/>
  <c r="Z117" i="5"/>
  <c r="Y117" i="5"/>
  <c r="Z101" i="5"/>
  <c r="Y101" i="5"/>
  <c r="Y122" i="5"/>
  <c r="Z114" i="5"/>
  <c r="Z106" i="5"/>
  <c r="Z98" i="5"/>
  <c r="Z74" i="5"/>
  <c r="Y66" i="5"/>
  <c r="Z66" i="5"/>
  <c r="Z50" i="5"/>
  <c r="Z42" i="5"/>
  <c r="Z34" i="5"/>
  <c r="R8" i="5"/>
  <c r="U8" i="5" s="1"/>
  <c r="X8" i="5" s="1"/>
  <c r="T8" i="5"/>
  <c r="W8" i="5" s="1"/>
  <c r="V8" i="5"/>
  <c r="Y10" i="5" l="1"/>
  <c r="AB10" i="5" s="1"/>
  <c r="Z26" i="5"/>
  <c r="AB26" i="5" s="1"/>
  <c r="Y90" i="5"/>
  <c r="AB90" i="5" s="1"/>
  <c r="AB82" i="5"/>
  <c r="AB27" i="5"/>
  <c r="Z58" i="5"/>
  <c r="AB58" i="5" s="1"/>
  <c r="Z23" i="5"/>
  <c r="AB23" i="5" s="1"/>
  <c r="AB18" i="5"/>
  <c r="Y45" i="5"/>
  <c r="AB45" i="5" s="1"/>
  <c r="Y55" i="5"/>
  <c r="AB55" i="5" s="1"/>
  <c r="Z53" i="5"/>
  <c r="AB53" i="5" s="1"/>
  <c r="Z37" i="5"/>
  <c r="AB37" i="5" s="1"/>
  <c r="Y13" i="5"/>
  <c r="AB13" i="5" s="1"/>
  <c r="Y93" i="5"/>
  <c r="AB93" i="5" s="1"/>
  <c r="Z69" i="5"/>
  <c r="AB69" i="5" s="1"/>
  <c r="Z91" i="5"/>
  <c r="AB91" i="5" s="1"/>
  <c r="Z21" i="5"/>
  <c r="AB21" i="5" s="1"/>
  <c r="Y77" i="5"/>
  <c r="AB77" i="5" s="1"/>
  <c r="Z112" i="5"/>
  <c r="AB112" i="5" s="1"/>
  <c r="Y111" i="5"/>
  <c r="Y83" i="5"/>
  <c r="AB83" i="5" s="1"/>
  <c r="Y85" i="5"/>
  <c r="AB85" i="5" s="1"/>
  <c r="Y11" i="5"/>
  <c r="AB11" i="5" s="1"/>
  <c r="Z87" i="5"/>
  <c r="AB87" i="5" s="1"/>
  <c r="Y116" i="5"/>
  <c r="AB116" i="5" s="1"/>
  <c r="Z29" i="5"/>
  <c r="AB29" i="5" s="1"/>
  <c r="Z61" i="5"/>
  <c r="AB61" i="5" s="1"/>
  <c r="Z35" i="5"/>
  <c r="AB35" i="5" s="1"/>
  <c r="Y73" i="5"/>
  <c r="AB73" i="5" s="1"/>
  <c r="Y47" i="5"/>
  <c r="AB47" i="5" s="1"/>
  <c r="Z39" i="5"/>
  <c r="AB39" i="5" s="1"/>
  <c r="Z49" i="5"/>
  <c r="AB49" i="5" s="1"/>
  <c r="Z107" i="5"/>
  <c r="AB107" i="5" s="1"/>
  <c r="Z99" i="5"/>
  <c r="AB99" i="5" s="1"/>
  <c r="Z9" i="5"/>
  <c r="AB9" i="5" s="1"/>
  <c r="Z127" i="5"/>
  <c r="AB127" i="5" s="1"/>
  <c r="Z33" i="5"/>
  <c r="AB33" i="5" s="1"/>
  <c r="Y81" i="5"/>
  <c r="AB81" i="5" s="1"/>
  <c r="Z41" i="5"/>
  <c r="AB41" i="5" s="1"/>
  <c r="Z44" i="5"/>
  <c r="AB44" i="5" s="1"/>
  <c r="Y92" i="5"/>
  <c r="AB92" i="5" s="1"/>
  <c r="Z60" i="5"/>
  <c r="AB60" i="5" s="1"/>
  <c r="Z75" i="5"/>
  <c r="AB75" i="5" s="1"/>
  <c r="Y30" i="5"/>
  <c r="AB30" i="5" s="1"/>
  <c r="Y28" i="5"/>
  <c r="AB28" i="5" s="1"/>
  <c r="Z108" i="5"/>
  <c r="AB108" i="5" s="1"/>
  <c r="Y62" i="5"/>
  <c r="AB62" i="5" s="1"/>
  <c r="Y22" i="5"/>
  <c r="AB22" i="5" s="1"/>
  <c r="Y102" i="5"/>
  <c r="AB102" i="5" s="1"/>
  <c r="Z78" i="5"/>
  <c r="AB78" i="5" s="1"/>
  <c r="Y110" i="5"/>
  <c r="AB110" i="5" s="1"/>
  <c r="Y54" i="5"/>
  <c r="AB54" i="5" s="1"/>
  <c r="Z46" i="5"/>
  <c r="AB46" i="5" s="1"/>
  <c r="Y51" i="5"/>
  <c r="AB51" i="5" s="1"/>
  <c r="Z38" i="5"/>
  <c r="AB38" i="5" s="1"/>
  <c r="Z86" i="5"/>
  <c r="AB86" i="5" s="1"/>
  <c r="Y126" i="5"/>
  <c r="AB126" i="5" s="1"/>
  <c r="Y70" i="5"/>
  <c r="AB70" i="5" s="1"/>
  <c r="Z118" i="5"/>
  <c r="AB118" i="5" s="1"/>
  <c r="AB111" i="5"/>
  <c r="Y43" i="5"/>
  <c r="AB43" i="5" s="1"/>
  <c r="AB119" i="5"/>
  <c r="Z14" i="5"/>
  <c r="AB14" i="5" s="1"/>
  <c r="Y94" i="5"/>
  <c r="AB94" i="5" s="1"/>
  <c r="AB104" i="5"/>
  <c r="AB50" i="5"/>
  <c r="AB72" i="5"/>
  <c r="Y19" i="5"/>
  <c r="AB19" i="5" s="1"/>
  <c r="AB40" i="5"/>
  <c r="AB67" i="5"/>
  <c r="Y124" i="5"/>
  <c r="AB124" i="5" s="1"/>
  <c r="Z65" i="5"/>
  <c r="AB65" i="5" s="1"/>
  <c r="Y31" i="5"/>
  <c r="AB31" i="5" s="1"/>
  <c r="Y63" i="5"/>
  <c r="AB63" i="5" s="1"/>
  <c r="Y103" i="5"/>
  <c r="AB103" i="5" s="1"/>
  <c r="Y123" i="5"/>
  <c r="AB123" i="5" s="1"/>
  <c r="AB16" i="5"/>
  <c r="AB24" i="5"/>
  <c r="AB32" i="5"/>
  <c r="AB48" i="5"/>
  <c r="AB56" i="5"/>
  <c r="AB64" i="5"/>
  <c r="AB88" i="5"/>
  <c r="Y79" i="5"/>
  <c r="AB79" i="5" s="1"/>
  <c r="AB34" i="5"/>
  <c r="AB42" i="5"/>
  <c r="Y97" i="5"/>
  <c r="AB97" i="5" s="1"/>
  <c r="AB121" i="5"/>
  <c r="Z12" i="5"/>
  <c r="AB12" i="5" s="1"/>
  <c r="Z76" i="5"/>
  <c r="AB76" i="5" s="1"/>
  <c r="Z17" i="5"/>
  <c r="AB17" i="5" s="1"/>
  <c r="AB125" i="5"/>
  <c r="Z25" i="5"/>
  <c r="AB25" i="5" s="1"/>
  <c r="Z57" i="5"/>
  <c r="AB57" i="5" s="1"/>
  <c r="Y89" i="5"/>
  <c r="AB89" i="5" s="1"/>
  <c r="AB115" i="5"/>
  <c r="AB98" i="5"/>
  <c r="AB106" i="5"/>
  <c r="AB122" i="5"/>
  <c r="AB120" i="5"/>
  <c r="AB52" i="5"/>
  <c r="AB84" i="5"/>
  <c r="AB105" i="5"/>
  <c r="AB20" i="5"/>
  <c r="AB36" i="5"/>
  <c r="AB68" i="5"/>
  <c r="AB100" i="5"/>
  <c r="AB66" i="5"/>
  <c r="AB74" i="5"/>
  <c r="AB114" i="5"/>
  <c r="AB101" i="5"/>
  <c r="AB15" i="5"/>
  <c r="AB109" i="5"/>
  <c r="AB117" i="5"/>
  <c r="AB59" i="5"/>
  <c r="AB71" i="5"/>
  <c r="AB95" i="5"/>
  <c r="AB80" i="5"/>
  <c r="AB96" i="5"/>
  <c r="AB113" i="5"/>
  <c r="Z8" i="5"/>
  <c r="Y8" i="5"/>
  <c r="AB8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tc={065BA349-6760-4798-BA1E-6DDE2C8E97D1}</author>
  </authors>
  <commentList>
    <comment ref="D7" authorId="0" shapeId="0" xr:uid="{065BA349-6760-4798-BA1E-6DDE2C8E97D1}">
      <text>
        <t>[Threaded comment]
Your version of Excel allows you to read this threaded comment; however, any edits to it will get removed if the file is opened in a newer version of Excel. Learn more: https://go.microsoft.com/fwlink/?linkid=870924
Comment:
    Modulised Ln Inputs, Physics Uncertain</t>
      </text>
    </comment>
  </commentList>
</comments>
</file>

<file path=xl/sharedStrings.xml><?xml version="1.0" encoding="utf-8"?>
<sst xmlns="http://schemas.openxmlformats.org/spreadsheetml/2006/main" count="106" uniqueCount="55">
  <si>
    <t>Channels</t>
  </si>
  <si>
    <t>Data Source Id</t>
  </si>
  <si>
    <t>Data Interval (ms)</t>
  </si>
  <si>
    <t>Baud Rate</t>
  </si>
  <si>
    <t>USB Serial Device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</si>
  <si>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</si>
  <si>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</si>
  <si>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</si>
  <si>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</si>
  <si>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</si>
  <si>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</si>
  <si>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</si>
  <si>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</si>
  <si>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</si>
  <si>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</si>
  <si>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</si>
  <si>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</si>
  <si>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</si>
  <si>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</si>
  <si>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</si>
  <si>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</si>
  <si>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</si>
  <si>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</si>
  <si>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</si>
  <si>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</si>
  <si>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</si>
  <si>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</si>
  <si>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</si>
  <si>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</si>
  <si>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</si>
  <si>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</si>
  <si>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</si>
  <si>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USB Serial Device (COM7))</t>
  </si>
  <si>
    <t>Data coming from the current data source will appear below as it is received.</t>
  </si>
  <si>
    <t>Current Data</t>
  </si>
  <si>
    <t>TIME</t>
  </si>
  <si>
    <t>Historical Data</t>
  </si>
  <si>
    <t>track velocity</t>
  </si>
  <si>
    <t>a</t>
  </si>
  <si>
    <t>b</t>
  </si>
  <si>
    <t>c</t>
  </si>
  <si>
    <t>Tc</t>
  </si>
  <si>
    <t>k (AB)</t>
  </si>
  <si>
    <t>k (BC)</t>
  </si>
  <si>
    <t xml:space="preserve">k (AC) </t>
  </si>
  <si>
    <t>Th (AB)</t>
  </si>
  <si>
    <t>Th (BC)</t>
  </si>
  <si>
    <t>Th (AC)</t>
  </si>
  <si>
    <t>Th! (AB)</t>
  </si>
  <si>
    <t>Th! (BC)</t>
  </si>
  <si>
    <t>Th! (AC)</t>
  </si>
  <si>
    <t>Th Pred</t>
  </si>
  <si>
    <t>Th test</t>
  </si>
  <si>
    <t>4E6B12F7-85B8-4FB6-AD3E-B253D0CC9C38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</si>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</sst>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horizontal="left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15" fillId="2" borderId="15" xfId="0" applyFont="1" applyFill="1" applyBorder="1" applyAlignment="1" applyProtection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02D6195C-76BF-46ED-89A6-F4E4CE7B7129}"/>
  </tableStyles>
  <colors>
    <mruColors>
      <color rgb="FF4BD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Prediction</a:t>
            </a:r>
            <a:r>
              <a:rPr lang="en-GB" baseline="0"/>
              <a:t> vs Validation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387780588137507E-2"/>
          <c:y val="0.13870986468758054"/>
          <c:w val="0.94715232377870673"/>
          <c:h val="0.69363453071881753"/>
        </c:manualLayout>
      </c:layout>
      <c:lineChart>
        <c:grouping val="standard"/>
        <c:varyColors val="0"/>
        <c:ser>
          <c:idx val="0"/>
          <c:order val="0"/>
          <c:tx>
            <c:v>Prediction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In'!$AB$8:$AB$86</c:f>
              <c:numCache>
                <c:formatCode>General</c:formatCode>
                <c:ptCount val="79"/>
                <c:pt idx="0">
                  <c:v>51.579813546294623</c:v>
                </c:pt>
                <c:pt idx="1">
                  <c:v>50.771036926343378</c:v>
                </c:pt>
                <c:pt idx="2">
                  <c:v>50.416243778626068</c:v>
                </c:pt>
                <c:pt idx="3">
                  <c:v>49.833996881860998</c:v>
                </c:pt>
                <c:pt idx="4">
                  <c:v>48.916067147468176</c:v>
                </c:pt>
                <c:pt idx="5">
                  <c:v>48.344141644519993</c:v>
                </c:pt>
                <c:pt idx="6">
                  <c:v>47.68484074266069</c:v>
                </c:pt>
                <c:pt idx="7">
                  <c:v>47.195201454799019</c:v>
                </c:pt>
                <c:pt idx="8">
                  <c:v>47.0385337723813</c:v>
                </c:pt>
                <c:pt idx="9">
                  <c:v>47.093312149519683</c:v>
                </c:pt>
                <c:pt idx="10">
                  <c:v>46.292560745455773</c:v>
                </c:pt>
                <c:pt idx="11">
                  <c:v>45.897992048069192</c:v>
                </c:pt>
                <c:pt idx="12">
                  <c:v>45.921709881506764</c:v>
                </c:pt>
                <c:pt idx="13">
                  <c:v>45.463812433703765</c:v>
                </c:pt>
                <c:pt idx="14">
                  <c:v>45.743684388478208</c:v>
                </c:pt>
                <c:pt idx="15">
                  <c:v>45.39562061123339</c:v>
                </c:pt>
                <c:pt idx="16">
                  <c:v>44.97988925459277</c:v>
                </c:pt>
                <c:pt idx="17">
                  <c:v>44.635240344041257</c:v>
                </c:pt>
                <c:pt idx="18">
                  <c:v>44.256966766459243</c:v>
                </c:pt>
                <c:pt idx="19">
                  <c:v>44.223940329910114</c:v>
                </c:pt>
                <c:pt idx="20">
                  <c:v>43.656094948285158</c:v>
                </c:pt>
                <c:pt idx="21">
                  <c:v>43.450211011891945</c:v>
                </c:pt>
                <c:pt idx="22">
                  <c:v>42.940992267826317</c:v>
                </c:pt>
                <c:pt idx="23">
                  <c:v>43.169234135216762</c:v>
                </c:pt>
                <c:pt idx="24">
                  <c:v>42.765423879244715</c:v>
                </c:pt>
                <c:pt idx="25">
                  <c:v>42.560670962296456</c:v>
                </c:pt>
                <c:pt idx="26">
                  <c:v>42.320848213569533</c:v>
                </c:pt>
                <c:pt idx="27">
                  <c:v>41.78385909889095</c:v>
                </c:pt>
                <c:pt idx="28">
                  <c:v>41.851933794938823</c:v>
                </c:pt>
                <c:pt idx="29">
                  <c:v>41.504142183621887</c:v>
                </c:pt>
                <c:pt idx="30">
                  <c:v>41.131981142184415</c:v>
                </c:pt>
                <c:pt idx="31">
                  <c:v>41.139532890470569</c:v>
                </c:pt>
                <c:pt idx="32">
                  <c:v>40.928074716073439</c:v>
                </c:pt>
                <c:pt idx="33">
                  <c:v>40.558981736854655</c:v>
                </c:pt>
                <c:pt idx="34">
                  <c:v>40.651296496092066</c:v>
                </c:pt>
                <c:pt idx="35">
                  <c:v>40.142224840357322</c:v>
                </c:pt>
                <c:pt idx="36">
                  <c:v>40.183390942993164</c:v>
                </c:pt>
                <c:pt idx="37">
                  <c:v>39.935554525476284</c:v>
                </c:pt>
                <c:pt idx="38">
                  <c:v>39.507422085146544</c:v>
                </c:pt>
                <c:pt idx="39">
                  <c:v>39.672390965605196</c:v>
                </c:pt>
                <c:pt idx="40">
                  <c:v>39.692312354920311</c:v>
                </c:pt>
                <c:pt idx="41">
                  <c:v>39.355866484870205</c:v>
                </c:pt>
                <c:pt idx="42">
                  <c:v>39.359262631448956</c:v>
                </c:pt>
                <c:pt idx="43">
                  <c:v>38.63014590914198</c:v>
                </c:pt>
                <c:pt idx="44">
                  <c:v>38.556753139889324</c:v>
                </c:pt>
                <c:pt idx="45">
                  <c:v>38.406457896641079</c:v>
                </c:pt>
                <c:pt idx="46">
                  <c:v>38.391322770505596</c:v>
                </c:pt>
                <c:pt idx="47">
                  <c:v>37.799969725230689</c:v>
                </c:pt>
                <c:pt idx="48">
                  <c:v>37.731651208886461</c:v>
                </c:pt>
                <c:pt idx="49">
                  <c:v>37.44346989394743</c:v>
                </c:pt>
                <c:pt idx="50">
                  <c:v>37.55528467670694</c:v>
                </c:pt>
                <c:pt idx="51">
                  <c:v>37.074464495093061</c:v>
                </c:pt>
                <c:pt idx="52">
                  <c:v>37.267648744937212</c:v>
                </c:pt>
                <c:pt idx="53">
                  <c:v>36.602911109077219</c:v>
                </c:pt>
                <c:pt idx="54">
                  <c:v>36.810151684316246</c:v>
                </c:pt>
                <c:pt idx="55">
                  <c:v>36.662528550306462</c:v>
                </c:pt>
                <c:pt idx="56">
                  <c:v>36.860398035241737</c:v>
                </c:pt>
                <c:pt idx="57">
                  <c:v>36.944685947279488</c:v>
                </c:pt>
                <c:pt idx="58">
                  <c:v>36.035403836117958</c:v>
                </c:pt>
                <c:pt idx="59">
                  <c:v>36.280938078396794</c:v>
                </c:pt>
                <c:pt idx="60">
                  <c:v>35.892735857879053</c:v>
                </c:pt>
                <c:pt idx="61">
                  <c:v>35.916362933036503</c:v>
                </c:pt>
                <c:pt idx="62">
                  <c:v>35.940049763382852</c:v>
                </c:pt>
                <c:pt idx="63">
                  <c:v>35.549244296630782</c:v>
                </c:pt>
                <c:pt idx="64">
                  <c:v>35.90576838875527</c:v>
                </c:pt>
                <c:pt idx="65">
                  <c:v>35.519490285758103</c:v>
                </c:pt>
                <c:pt idx="66">
                  <c:v>35.313717719601073</c:v>
                </c:pt>
                <c:pt idx="67">
                  <c:v>35.245383697258568</c:v>
                </c:pt>
                <c:pt idx="68">
                  <c:v>35.006701524322899</c:v>
                </c:pt>
                <c:pt idx="69">
                  <c:v>35.004939675973809</c:v>
                </c:pt>
                <c:pt idx="70">
                  <c:v>35.022067038625906</c:v>
                </c:pt>
                <c:pt idx="71">
                  <c:v>34.644008551189899</c:v>
                </c:pt>
                <c:pt idx="72">
                  <c:v>34.531893409760094</c:v>
                </c:pt>
                <c:pt idx="73">
                  <c:v>34.302616417809013</c:v>
                </c:pt>
                <c:pt idx="74">
                  <c:v>34.434603188953837</c:v>
                </c:pt>
                <c:pt idx="75">
                  <c:v>34.131659054567727</c:v>
                </c:pt>
                <c:pt idx="76">
                  <c:v>34.139479594650105</c:v>
                </c:pt>
                <c:pt idx="77">
                  <c:v>34.148656206514147</c:v>
                </c:pt>
                <c:pt idx="78">
                  <c:v>34.047688293228113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1-4F31-80F9-C01F8A68FD90}"/>
            </c:ext>
          </c:extLst>
        </c:ser>
        <c:ser>
          <c:idx val="1"/>
          <c:order val="1"/>
          <c:tx>
            <c:v>Validation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'Data In'!$AC$8:$AC$86</c:f>
              <c:numCache>
                <c:formatCode>General</c:formatCode>
                <c:ptCount val="79"/>
                <c:pt idx="0">
                  <c:v>50.09</c:v>
                </c:pt>
                <c:pt idx="1">
                  <c:v>49.91</c:v>
                </c:pt>
                <c:pt idx="2">
                  <c:v>49.27</c:v>
                </c:pt>
                <c:pt idx="3">
                  <c:v>48.99</c:v>
                </c:pt>
                <c:pt idx="4">
                  <c:v>48.59</c:v>
                </c:pt>
                <c:pt idx="5">
                  <c:v>48.41</c:v>
                </c:pt>
                <c:pt idx="6">
                  <c:v>47.57</c:v>
                </c:pt>
                <c:pt idx="7">
                  <c:v>47.21</c:v>
                </c:pt>
                <c:pt idx="8">
                  <c:v>46.83</c:v>
                </c:pt>
                <c:pt idx="9">
                  <c:v>46.61</c:v>
                </c:pt>
                <c:pt idx="10">
                  <c:v>46.51</c:v>
                </c:pt>
                <c:pt idx="11">
                  <c:v>45.93</c:v>
                </c:pt>
                <c:pt idx="12">
                  <c:v>45.73</c:v>
                </c:pt>
                <c:pt idx="13">
                  <c:v>45.39</c:v>
                </c:pt>
                <c:pt idx="14">
                  <c:v>45.31</c:v>
                </c:pt>
                <c:pt idx="15">
                  <c:v>45.05</c:v>
                </c:pt>
                <c:pt idx="16">
                  <c:v>44.55</c:v>
                </c:pt>
                <c:pt idx="17">
                  <c:v>44.51</c:v>
                </c:pt>
                <c:pt idx="18">
                  <c:v>44.09</c:v>
                </c:pt>
                <c:pt idx="19">
                  <c:v>43.73</c:v>
                </c:pt>
                <c:pt idx="20">
                  <c:v>43.49</c:v>
                </c:pt>
                <c:pt idx="21">
                  <c:v>43.27</c:v>
                </c:pt>
                <c:pt idx="22">
                  <c:v>43.03</c:v>
                </c:pt>
                <c:pt idx="23">
                  <c:v>42.71</c:v>
                </c:pt>
                <c:pt idx="24">
                  <c:v>42.67</c:v>
                </c:pt>
                <c:pt idx="25">
                  <c:v>42.39</c:v>
                </c:pt>
                <c:pt idx="26">
                  <c:v>42.15</c:v>
                </c:pt>
                <c:pt idx="27">
                  <c:v>41.97</c:v>
                </c:pt>
                <c:pt idx="28">
                  <c:v>41.53</c:v>
                </c:pt>
                <c:pt idx="29">
                  <c:v>41.55</c:v>
                </c:pt>
                <c:pt idx="30">
                  <c:v>41.27</c:v>
                </c:pt>
                <c:pt idx="31">
                  <c:v>40.97</c:v>
                </c:pt>
                <c:pt idx="32">
                  <c:v>41.01</c:v>
                </c:pt>
                <c:pt idx="33">
                  <c:v>40.61</c:v>
                </c:pt>
                <c:pt idx="34">
                  <c:v>40.53</c:v>
                </c:pt>
                <c:pt idx="35">
                  <c:v>40.19</c:v>
                </c:pt>
                <c:pt idx="36">
                  <c:v>39.99</c:v>
                </c:pt>
                <c:pt idx="37">
                  <c:v>39.89</c:v>
                </c:pt>
                <c:pt idx="38">
                  <c:v>39.75</c:v>
                </c:pt>
                <c:pt idx="39">
                  <c:v>39.57</c:v>
                </c:pt>
                <c:pt idx="40">
                  <c:v>39.51</c:v>
                </c:pt>
                <c:pt idx="41">
                  <c:v>39.03</c:v>
                </c:pt>
                <c:pt idx="42">
                  <c:v>38.75</c:v>
                </c:pt>
                <c:pt idx="43">
                  <c:v>38.79</c:v>
                </c:pt>
                <c:pt idx="44">
                  <c:v>38.549999999999997</c:v>
                </c:pt>
                <c:pt idx="45">
                  <c:v>38.33</c:v>
                </c:pt>
                <c:pt idx="46">
                  <c:v>38.090000000000003</c:v>
                </c:pt>
                <c:pt idx="47">
                  <c:v>38.17</c:v>
                </c:pt>
                <c:pt idx="48">
                  <c:v>37.950000000000003</c:v>
                </c:pt>
                <c:pt idx="49">
                  <c:v>37.53</c:v>
                </c:pt>
                <c:pt idx="50">
                  <c:v>37.53</c:v>
                </c:pt>
                <c:pt idx="51">
                  <c:v>37.25</c:v>
                </c:pt>
                <c:pt idx="52">
                  <c:v>37.270000000000003</c:v>
                </c:pt>
                <c:pt idx="53">
                  <c:v>37.049999999999997</c:v>
                </c:pt>
                <c:pt idx="54">
                  <c:v>37.090000000000003</c:v>
                </c:pt>
                <c:pt idx="55">
                  <c:v>37.01</c:v>
                </c:pt>
                <c:pt idx="56">
                  <c:v>36.65</c:v>
                </c:pt>
                <c:pt idx="57">
                  <c:v>36.47</c:v>
                </c:pt>
                <c:pt idx="58">
                  <c:v>36.39</c:v>
                </c:pt>
                <c:pt idx="59">
                  <c:v>36.15</c:v>
                </c:pt>
                <c:pt idx="60">
                  <c:v>36.21</c:v>
                </c:pt>
                <c:pt idx="61">
                  <c:v>35.75</c:v>
                </c:pt>
                <c:pt idx="62">
                  <c:v>35.89</c:v>
                </c:pt>
                <c:pt idx="63">
                  <c:v>35.81</c:v>
                </c:pt>
                <c:pt idx="64">
                  <c:v>35.69</c:v>
                </c:pt>
                <c:pt idx="65">
                  <c:v>35.229999999999997</c:v>
                </c:pt>
                <c:pt idx="66">
                  <c:v>35.31</c:v>
                </c:pt>
                <c:pt idx="67">
                  <c:v>35.29</c:v>
                </c:pt>
                <c:pt idx="68">
                  <c:v>35.049999999999997</c:v>
                </c:pt>
                <c:pt idx="69">
                  <c:v>34.97</c:v>
                </c:pt>
                <c:pt idx="70">
                  <c:v>34.83</c:v>
                </c:pt>
                <c:pt idx="71">
                  <c:v>34.770000000000003</c:v>
                </c:pt>
                <c:pt idx="72">
                  <c:v>34.43</c:v>
                </c:pt>
                <c:pt idx="73">
                  <c:v>34.51</c:v>
                </c:pt>
                <c:pt idx="74">
                  <c:v>34.33</c:v>
                </c:pt>
                <c:pt idx="75">
                  <c:v>34.43</c:v>
                </c:pt>
                <c:pt idx="76">
                  <c:v>33.79</c:v>
                </c:pt>
                <c:pt idx="77">
                  <c:v>33.909999999999997</c:v>
                </c:pt>
                <c:pt idx="78">
                  <c:v>34.99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1-4F31-80F9-C01F8A68F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689696"/>
        <c:axId val="857693960"/>
      </c:lineChart>
      <c:catAx>
        <c:axId val="85768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693960"/>
        <c:crosses val="autoZero"/>
        <c:auto val="1"/>
        <c:lblAlgn val="ctr"/>
        <c:lblOffset val="100"/>
        <c:noMultiLvlLbl val="0"/>
      </c:catAx>
      <c:valAx>
        <c:axId val="857693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68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519247594050744E-2"/>
          <c:y val="0.11387722368037329"/>
          <c:w val="0.89521062992125988"/>
          <c:h val="0.777361111111111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'[1]Data In'!$AD$7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 In'!$AD$8:$AD$86</c:f>
              <c:numCache>
                <c:formatCode>General</c:formatCode>
                <c:ptCount val="79"/>
                <c:pt idx="0">
                  <c:v>1.48981354629462</c:v>
                </c:pt>
                <c:pt idx="1">
                  <c:v>0.86103692634338103</c:v>
                </c:pt>
                <c:pt idx="2">
                  <c:v>1.1462437786260651</c:v>
                </c:pt>
                <c:pt idx="3">
                  <c:v>0.84399688186099553</c:v>
                </c:pt>
                <c:pt idx="4">
                  <c:v>0.32606714746817289</c:v>
                </c:pt>
                <c:pt idx="5">
                  <c:v>-6.5858355480003183E-2</c:v>
                </c:pt>
                <c:pt idx="6">
                  <c:v>0.11484074266068944</c:v>
                </c:pt>
                <c:pt idx="7">
                  <c:v>-1.4798545200982005E-2</c:v>
                </c:pt>
                <c:pt idx="8">
                  <c:v>0.20853377238130122</c:v>
                </c:pt>
                <c:pt idx="9">
                  <c:v>0.48331214951968349</c:v>
                </c:pt>
                <c:pt idx="10">
                  <c:v>-0.21743925454422453</c:v>
                </c:pt>
                <c:pt idx="11">
                  <c:v>-3.2007951930808076E-2</c:v>
                </c:pt>
                <c:pt idx="12">
                  <c:v>0.19170988150676749</c:v>
                </c:pt>
                <c:pt idx="13">
                  <c:v>7.3812433703764668E-2</c:v>
                </c:pt>
                <c:pt idx="14">
                  <c:v>0.43368438847820556</c:v>
                </c:pt>
                <c:pt idx="15">
                  <c:v>0.34562061123339305</c:v>
                </c:pt>
                <c:pt idx="16">
                  <c:v>0.42988925459277283</c:v>
                </c:pt>
                <c:pt idx="17">
                  <c:v>0.12524034404125928</c:v>
                </c:pt>
                <c:pt idx="18">
                  <c:v>0.16696676645923958</c:v>
                </c:pt>
                <c:pt idx="19">
                  <c:v>0.49394032991011727</c:v>
                </c:pt>
                <c:pt idx="20">
                  <c:v>0.16609494828515636</c:v>
                </c:pt>
                <c:pt idx="21">
                  <c:v>0.18021101189194155</c:v>
                </c:pt>
                <c:pt idx="22">
                  <c:v>-8.9007732173683962E-2</c:v>
                </c:pt>
                <c:pt idx="23">
                  <c:v>0.45923413521676082</c:v>
                </c:pt>
                <c:pt idx="24">
                  <c:v>9.542387924471285E-2</c:v>
                </c:pt>
                <c:pt idx="25">
                  <c:v>0.17067096229645529</c:v>
                </c:pt>
                <c:pt idx="26">
                  <c:v>0.17084821356953483</c:v>
                </c:pt>
                <c:pt idx="27">
                  <c:v>-0.18614090110904868</c:v>
                </c:pt>
                <c:pt idx="28">
                  <c:v>0.3219337949388219</c:v>
                </c:pt>
                <c:pt idx="29">
                  <c:v>-4.5857816378109817E-2</c:v>
                </c:pt>
                <c:pt idx="30">
                  <c:v>-0.13801885781558809</c:v>
                </c:pt>
                <c:pt idx="31">
                  <c:v>0.16953289047057041</c:v>
                </c:pt>
                <c:pt idx="32">
                  <c:v>-8.1925283926558734E-2</c:v>
                </c:pt>
                <c:pt idx="33">
                  <c:v>-5.1018263145344633E-2</c:v>
                </c:pt>
                <c:pt idx="34">
                  <c:v>0.12129649609206439</c:v>
                </c:pt>
                <c:pt idx="35">
                  <c:v>-4.7775159642675646E-2</c:v>
                </c:pt>
                <c:pt idx="36">
                  <c:v>0.19339094299316173</c:v>
                </c:pt>
                <c:pt idx="37">
                  <c:v>4.5554525476283914E-2</c:v>
                </c:pt>
                <c:pt idx="38">
                  <c:v>-0.24257791485345592</c:v>
                </c:pt>
                <c:pt idx="39">
                  <c:v>0.10239096560519556</c:v>
                </c:pt>
                <c:pt idx="40">
                  <c:v>0.18231235492031317</c:v>
                </c:pt>
                <c:pt idx="41">
                  <c:v>0.32586648487020398</c:v>
                </c:pt>
                <c:pt idx="42">
                  <c:v>0.60926263144895643</c:v>
                </c:pt>
                <c:pt idx="43">
                  <c:v>-0.15985409085801905</c:v>
                </c:pt>
                <c:pt idx="44">
                  <c:v>6.7531398893265759E-3</c:v>
                </c:pt>
                <c:pt idx="45">
                  <c:v>7.6457896641080936E-2</c:v>
                </c:pt>
                <c:pt idx="46">
                  <c:v>0.30132277050559253</c:v>
                </c:pt>
                <c:pt idx="47">
                  <c:v>-0.37003027476931294</c:v>
                </c:pt>
                <c:pt idx="48">
                  <c:v>-0.21834879111354155</c:v>
                </c:pt>
                <c:pt idx="49">
                  <c:v>-8.6530106052570943E-2</c:v>
                </c:pt>
                <c:pt idx="50">
                  <c:v>2.5284676706938569E-2</c:v>
                </c:pt>
                <c:pt idx="51">
                  <c:v>-0.17553550490693937</c:v>
                </c:pt>
                <c:pt idx="52">
                  <c:v>-2.3512550627913242E-3</c:v>
                </c:pt>
                <c:pt idx="53">
                  <c:v>-0.44708889092277815</c:v>
                </c:pt>
                <c:pt idx="54">
                  <c:v>-0.27984831568375768</c:v>
                </c:pt>
                <c:pt idx="55">
                  <c:v>-0.34747144969353627</c:v>
                </c:pt>
                <c:pt idx="56">
                  <c:v>0.21039803524173806</c:v>
                </c:pt>
                <c:pt idx="57">
                  <c:v>0.47468594727948954</c:v>
                </c:pt>
                <c:pt idx="58">
                  <c:v>-0.35459616388204296</c:v>
                </c:pt>
                <c:pt idx="59">
                  <c:v>0.13093807839679528</c:v>
                </c:pt>
                <c:pt idx="60">
                  <c:v>-0.31726414212094767</c:v>
                </c:pt>
                <c:pt idx="61">
                  <c:v>0.16636293303650262</c:v>
                </c:pt>
                <c:pt idx="62">
                  <c:v>5.0049763382851609E-2</c:v>
                </c:pt>
                <c:pt idx="63">
                  <c:v>-0.26075570336922027</c:v>
                </c:pt>
                <c:pt idx="64">
                  <c:v>0.21576838875527216</c:v>
                </c:pt>
                <c:pt idx="65">
                  <c:v>0.28949028575810587</c:v>
                </c:pt>
                <c:pt idx="66">
                  <c:v>3.7177196010702573E-3</c:v>
                </c:pt>
                <c:pt idx="67">
                  <c:v>-4.4616302741431468E-2</c:v>
                </c:pt>
                <c:pt idx="68">
                  <c:v>-4.329847567709777E-2</c:v>
                </c:pt>
                <c:pt idx="69">
                  <c:v>3.4939675973809869E-2</c:v>
                </c:pt>
                <c:pt idx="70">
                  <c:v>0.19206703862590757</c:v>
                </c:pt>
                <c:pt idx="71">
                  <c:v>-0.1259914488101046</c:v>
                </c:pt>
                <c:pt idx="72">
                  <c:v>0.10189340976009476</c:v>
                </c:pt>
                <c:pt idx="73">
                  <c:v>-0.20738358219098529</c:v>
                </c:pt>
                <c:pt idx="74">
                  <c:v>0.10460318895383836</c:v>
                </c:pt>
                <c:pt idx="75">
                  <c:v>-0.29834094543227252</c:v>
                </c:pt>
                <c:pt idx="76">
                  <c:v>0.3494795946501057</c:v>
                </c:pt>
                <c:pt idx="77">
                  <c:v>0.23865620651415043</c:v>
                </c:pt>
                <c:pt idx="78">
                  <c:v>-0.94231170677188913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5-47DE-A321-B16F647AD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621616"/>
        <c:axId val="901623584"/>
      </c:barChart>
      <c:catAx>
        <c:axId val="90162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23584"/>
        <c:crosses val="autoZero"/>
        <c:auto val="1"/>
        <c:lblAlgn val="ctr"/>
        <c:lblOffset val="100"/>
        <c:noMultiLvlLbl val="0"/>
      </c:catAx>
      <c:valAx>
        <c:axId val="901623584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2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 dirty="0">
                <a:effectLst/>
              </a:rPr>
              <a:t>Temperature Against Distance from Hot Point: Spacing 150mmm, 70°C, 5m/min</a:t>
            </a:r>
            <a:endParaRPr lang="en-GB" dirty="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3267211865467075E-2"/>
          <c:y val="0.2148226727537256"/>
          <c:w val="0.90456425363555792"/>
          <c:h val="0.6946400296465991"/>
        </c:manualLayout>
      </c:layout>
      <c:scatterChart>
        <c:scatterStyle val="lineMarker"/>
        <c:varyColors val="0"/>
        <c:ser>
          <c:idx val="16"/>
          <c:order val="0"/>
          <c:tx>
            <c:strRef>
              <c:f>'Data In'!$AE$37</c:f>
              <c:strCache>
                <c:ptCount val="1"/>
                <c:pt idx="0">
                  <c:v>1</c:v>
                </c:pt>
              </c:strCache>
            </c:strRef>
          </c:tx>
          <c:spPr>
            <a:ln w="19050">
              <a:noFill/>
            </a:ln>
          </c:spPr>
          <c:xVal>
            <c:numRef>
              <c:f>'Data In'!$AJ$37:$AL$37</c:f>
              <c:numCache>
                <c:formatCode>General</c:formatCode>
                <c:ptCount val="3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</c:numCache>
            </c:numRef>
          </c:xVal>
          <c:yVal>
            <c:numRef>
              <c:f>'Data In'!$AF$37:$AI$37</c:f>
              <c:numCache>
                <c:formatCode>General</c:formatCode>
                <c:ptCount val="4"/>
                <c:pt idx="0">
                  <c:v>36.450000000000003</c:v>
                </c:pt>
                <c:pt idx="1">
                  <c:v>34.29</c:v>
                </c:pt>
                <c:pt idx="2">
                  <c:v>33.909999999999997</c:v>
                </c:pt>
                <c:pt idx="3">
                  <c:v>33.93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B2-49B0-8776-46D04BDE8193}"/>
            </c:ext>
          </c:extLst>
        </c:ser>
        <c:ser>
          <c:idx val="17"/>
          <c:order val="1"/>
          <c:tx>
            <c:strRef>
              <c:f>'Data In'!$AE$38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'Data In'!$AJ$37:$AL$37</c:f>
              <c:numCache>
                <c:formatCode>General</c:formatCode>
                <c:ptCount val="3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</c:numCache>
            </c:numRef>
          </c:xVal>
          <c:yVal>
            <c:numRef>
              <c:f>'Data In'!$AF$38:$AI$38</c:f>
              <c:numCache>
                <c:formatCode>General</c:formatCode>
                <c:ptCount val="4"/>
                <c:pt idx="0">
                  <c:v>37.75</c:v>
                </c:pt>
                <c:pt idx="1">
                  <c:v>34.07</c:v>
                </c:pt>
                <c:pt idx="2">
                  <c:v>33.43</c:v>
                </c:pt>
                <c:pt idx="3">
                  <c:v>33.47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B2-49B0-8776-46D04BDE8193}"/>
            </c:ext>
          </c:extLst>
        </c:ser>
        <c:ser>
          <c:idx val="18"/>
          <c:order val="2"/>
          <c:tx>
            <c:strRef>
              <c:f>'Data In'!$AE$39</c:f>
              <c:strCache>
                <c:ptCount val="1"/>
                <c:pt idx="0">
                  <c:v>3</c:v>
                </c:pt>
              </c:strCache>
            </c:strRef>
          </c:tx>
          <c:spPr>
            <a:ln w="19050">
              <a:noFill/>
            </a:ln>
          </c:spPr>
          <c:xVal>
            <c:numRef>
              <c:f>'Data In'!$AJ$37:$AL$37</c:f>
              <c:numCache>
                <c:formatCode>General</c:formatCode>
                <c:ptCount val="3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</c:numCache>
            </c:numRef>
          </c:xVal>
          <c:yVal>
            <c:numRef>
              <c:f>'Data In'!$AF$39:$AI$39</c:f>
              <c:numCache>
                <c:formatCode>General</c:formatCode>
                <c:ptCount val="4"/>
                <c:pt idx="0">
                  <c:v>38.85</c:v>
                </c:pt>
                <c:pt idx="1">
                  <c:v>35.909999999999997</c:v>
                </c:pt>
                <c:pt idx="2">
                  <c:v>33.270000000000003</c:v>
                </c:pt>
                <c:pt idx="3">
                  <c:v>33.549999999999997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B2-49B0-8776-46D04BDE8193}"/>
            </c:ext>
          </c:extLst>
        </c:ser>
        <c:ser>
          <c:idx val="19"/>
          <c:order val="3"/>
          <c:tx>
            <c:strRef>
              <c:f>'Data In'!$AE$38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'Data In'!$AJ$37:$AL$37</c:f>
              <c:numCache>
                <c:formatCode>General</c:formatCode>
                <c:ptCount val="3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</c:numCache>
            </c:numRef>
          </c:xVal>
          <c:yVal>
            <c:numRef>
              <c:f>'Data In'!$AF$38:$AI$38</c:f>
              <c:numCache>
                <c:formatCode>General</c:formatCode>
                <c:ptCount val="4"/>
                <c:pt idx="0">
                  <c:v>37.75</c:v>
                </c:pt>
                <c:pt idx="1">
                  <c:v>34.07</c:v>
                </c:pt>
                <c:pt idx="2">
                  <c:v>33.43</c:v>
                </c:pt>
                <c:pt idx="3">
                  <c:v>33.47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B2-49B0-8776-46D04BDE8193}"/>
            </c:ext>
          </c:extLst>
        </c:ser>
        <c:ser>
          <c:idx val="20"/>
          <c:order val="4"/>
          <c:tx>
            <c:strRef>
              <c:f>'Data In'!$AE$37</c:f>
              <c:strCache>
                <c:ptCount val="1"/>
                <c:pt idx="0">
                  <c:v>1</c:v>
                </c:pt>
              </c:strCache>
            </c:strRef>
          </c:tx>
          <c:spPr>
            <a:ln w="19050">
              <a:noFill/>
            </a:ln>
          </c:spPr>
          <c:xVal>
            <c:numRef>
              <c:f>'Data In'!$AJ$37:$AL$37</c:f>
              <c:numCache>
                <c:formatCode>General</c:formatCode>
                <c:ptCount val="3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</c:numCache>
            </c:numRef>
          </c:xVal>
          <c:yVal>
            <c:numRef>
              <c:f>'Data In'!$AF$37:$AI$37</c:f>
              <c:numCache>
                <c:formatCode>General</c:formatCode>
                <c:ptCount val="4"/>
                <c:pt idx="0">
                  <c:v>36.450000000000003</c:v>
                </c:pt>
                <c:pt idx="1">
                  <c:v>34.29</c:v>
                </c:pt>
                <c:pt idx="2">
                  <c:v>33.909999999999997</c:v>
                </c:pt>
                <c:pt idx="3">
                  <c:v>33.93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B2-49B0-8776-46D04BDE8193}"/>
            </c:ext>
          </c:extLst>
        </c:ser>
        <c:ser>
          <c:idx val="21"/>
          <c:order val="5"/>
          <c:tx>
            <c:strRef>
              <c:f>'Data In'!$AE$38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'Data In'!$AJ$37:$AL$37</c:f>
              <c:numCache>
                <c:formatCode>General</c:formatCode>
                <c:ptCount val="3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</c:numCache>
            </c:numRef>
          </c:xVal>
          <c:yVal>
            <c:numRef>
              <c:f>'Data In'!$AF$38:$AI$38</c:f>
              <c:numCache>
                <c:formatCode>General</c:formatCode>
                <c:ptCount val="4"/>
                <c:pt idx="0">
                  <c:v>37.75</c:v>
                </c:pt>
                <c:pt idx="1">
                  <c:v>34.07</c:v>
                </c:pt>
                <c:pt idx="2">
                  <c:v>33.43</c:v>
                </c:pt>
                <c:pt idx="3">
                  <c:v>33.47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B2-49B0-8776-46D04BDE8193}"/>
            </c:ext>
          </c:extLst>
        </c:ser>
        <c:ser>
          <c:idx val="22"/>
          <c:order val="6"/>
          <c:tx>
            <c:strRef>
              <c:f>'Data In'!$AE$39</c:f>
              <c:strCache>
                <c:ptCount val="1"/>
                <c:pt idx="0">
                  <c:v>3</c:v>
                </c:pt>
              </c:strCache>
            </c:strRef>
          </c:tx>
          <c:spPr>
            <a:ln w="19050">
              <a:noFill/>
            </a:ln>
          </c:spPr>
          <c:xVal>
            <c:numRef>
              <c:f>'Data In'!$AJ$37:$AL$37</c:f>
              <c:numCache>
                <c:formatCode>General</c:formatCode>
                <c:ptCount val="3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</c:numCache>
            </c:numRef>
          </c:xVal>
          <c:yVal>
            <c:numRef>
              <c:f>'Data In'!$AF$39:$AI$39</c:f>
              <c:numCache>
                <c:formatCode>General</c:formatCode>
                <c:ptCount val="4"/>
                <c:pt idx="0">
                  <c:v>38.85</c:v>
                </c:pt>
                <c:pt idx="1">
                  <c:v>35.909999999999997</c:v>
                </c:pt>
                <c:pt idx="2">
                  <c:v>33.270000000000003</c:v>
                </c:pt>
                <c:pt idx="3">
                  <c:v>33.549999999999997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B2-49B0-8776-46D04BDE8193}"/>
            </c:ext>
          </c:extLst>
        </c:ser>
        <c:ser>
          <c:idx val="23"/>
          <c:order val="7"/>
          <c:tx>
            <c:strRef>
              <c:f>'Data In'!$AE$40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'Data In'!$AJ$37:$AL$37</c:f>
              <c:numCache>
                <c:formatCode>General</c:formatCode>
                <c:ptCount val="3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</c:numCache>
            </c:numRef>
          </c:xVal>
          <c:yVal>
            <c:numRef>
              <c:f>'Data In'!$AF$40:$AI$40</c:f>
              <c:numCache>
                <c:formatCode>General</c:formatCode>
                <c:ptCount val="4"/>
                <c:pt idx="0">
                  <c:v>41.17</c:v>
                </c:pt>
                <c:pt idx="1">
                  <c:v>35.85</c:v>
                </c:pt>
                <c:pt idx="2">
                  <c:v>33.33</c:v>
                </c:pt>
                <c:pt idx="3">
                  <c:v>33.409999999999997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1B2-49B0-8776-46D04BDE8193}"/>
            </c:ext>
          </c:extLst>
        </c:ser>
        <c:ser>
          <c:idx val="24"/>
          <c:order val="8"/>
          <c:tx>
            <c:strRef>
              <c:f>'Data In'!$AE$37</c:f>
              <c:strCache>
                <c:ptCount val="1"/>
                <c:pt idx="0">
                  <c:v>1</c:v>
                </c:pt>
              </c:strCache>
            </c:strRef>
          </c:tx>
          <c:spPr>
            <a:ln w="19050">
              <a:noFill/>
            </a:ln>
          </c:spPr>
          <c:xVal>
            <c:numRef>
              <c:f>'Data In'!$AJ$37:$AL$37</c:f>
              <c:numCache>
                <c:formatCode>General</c:formatCode>
                <c:ptCount val="3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</c:numCache>
            </c:numRef>
          </c:xVal>
          <c:yVal>
            <c:numRef>
              <c:f>'Data In'!$AF$37:$AI$37</c:f>
              <c:numCache>
                <c:formatCode>General</c:formatCode>
                <c:ptCount val="4"/>
                <c:pt idx="0">
                  <c:v>36.450000000000003</c:v>
                </c:pt>
                <c:pt idx="1">
                  <c:v>34.29</c:v>
                </c:pt>
                <c:pt idx="2">
                  <c:v>33.909999999999997</c:v>
                </c:pt>
                <c:pt idx="3">
                  <c:v>33.93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1B2-49B0-8776-46D04BDE8193}"/>
            </c:ext>
          </c:extLst>
        </c:ser>
        <c:ser>
          <c:idx val="25"/>
          <c:order val="9"/>
          <c:tx>
            <c:strRef>
              <c:f>'Data In'!$AE$38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'Data In'!$AJ$37:$AL$37</c:f>
              <c:numCache>
                <c:formatCode>General</c:formatCode>
                <c:ptCount val="3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</c:numCache>
            </c:numRef>
          </c:xVal>
          <c:yVal>
            <c:numRef>
              <c:f>'Data In'!$AF$38:$AI$38</c:f>
              <c:numCache>
                <c:formatCode>General</c:formatCode>
                <c:ptCount val="4"/>
                <c:pt idx="0">
                  <c:v>37.75</c:v>
                </c:pt>
                <c:pt idx="1">
                  <c:v>34.07</c:v>
                </c:pt>
                <c:pt idx="2">
                  <c:v>33.43</c:v>
                </c:pt>
                <c:pt idx="3">
                  <c:v>33.47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1B2-49B0-8776-46D04BDE8193}"/>
            </c:ext>
          </c:extLst>
        </c:ser>
        <c:ser>
          <c:idx val="26"/>
          <c:order val="10"/>
          <c:tx>
            <c:strRef>
              <c:f>'Data In'!$AE$39</c:f>
              <c:strCache>
                <c:ptCount val="1"/>
                <c:pt idx="0">
                  <c:v>3</c:v>
                </c:pt>
              </c:strCache>
            </c:strRef>
          </c:tx>
          <c:spPr>
            <a:ln w="19050">
              <a:noFill/>
            </a:ln>
          </c:spPr>
          <c:xVal>
            <c:numRef>
              <c:f>'Data In'!$AJ$37:$AL$37</c:f>
              <c:numCache>
                <c:formatCode>General</c:formatCode>
                <c:ptCount val="3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</c:numCache>
            </c:numRef>
          </c:xVal>
          <c:yVal>
            <c:numRef>
              <c:f>'Data In'!$AF$39:$AI$39</c:f>
              <c:numCache>
                <c:formatCode>General</c:formatCode>
                <c:ptCount val="4"/>
                <c:pt idx="0">
                  <c:v>38.85</c:v>
                </c:pt>
                <c:pt idx="1">
                  <c:v>35.909999999999997</c:v>
                </c:pt>
                <c:pt idx="2">
                  <c:v>33.270000000000003</c:v>
                </c:pt>
                <c:pt idx="3">
                  <c:v>33.549999999999997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1B2-49B0-8776-46D04BDE8193}"/>
            </c:ext>
          </c:extLst>
        </c:ser>
        <c:ser>
          <c:idx val="27"/>
          <c:order val="11"/>
          <c:tx>
            <c:strRef>
              <c:f>'Data In'!$AE$38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'Data In'!$AJ$37:$AL$37</c:f>
              <c:numCache>
                <c:formatCode>General</c:formatCode>
                <c:ptCount val="3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</c:numCache>
            </c:numRef>
          </c:xVal>
          <c:yVal>
            <c:numRef>
              <c:f>'Data In'!$AF$38:$AI$38</c:f>
              <c:numCache>
                <c:formatCode>General</c:formatCode>
                <c:ptCount val="4"/>
                <c:pt idx="0">
                  <c:v>37.75</c:v>
                </c:pt>
                <c:pt idx="1">
                  <c:v>34.07</c:v>
                </c:pt>
                <c:pt idx="2">
                  <c:v>33.43</c:v>
                </c:pt>
                <c:pt idx="3">
                  <c:v>33.47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1B2-49B0-8776-46D04BDE8193}"/>
            </c:ext>
          </c:extLst>
        </c:ser>
        <c:ser>
          <c:idx val="28"/>
          <c:order val="12"/>
          <c:tx>
            <c:strRef>
              <c:f>'Data In'!$AE$37</c:f>
              <c:strCache>
                <c:ptCount val="1"/>
                <c:pt idx="0">
                  <c:v>1</c:v>
                </c:pt>
              </c:strCache>
            </c:strRef>
          </c:tx>
          <c:spPr>
            <a:ln w="19050">
              <a:noFill/>
            </a:ln>
          </c:spPr>
          <c:xVal>
            <c:numRef>
              <c:f>'Data In'!$AJ$37:$AL$37</c:f>
              <c:numCache>
                <c:formatCode>General</c:formatCode>
                <c:ptCount val="3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</c:numCache>
            </c:numRef>
          </c:xVal>
          <c:yVal>
            <c:numRef>
              <c:f>'Data In'!$AF$37:$AI$37</c:f>
              <c:numCache>
                <c:formatCode>General</c:formatCode>
                <c:ptCount val="4"/>
                <c:pt idx="0">
                  <c:v>36.450000000000003</c:v>
                </c:pt>
                <c:pt idx="1">
                  <c:v>34.29</c:v>
                </c:pt>
                <c:pt idx="2">
                  <c:v>33.909999999999997</c:v>
                </c:pt>
                <c:pt idx="3">
                  <c:v>33.93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1B2-49B0-8776-46D04BDE8193}"/>
            </c:ext>
          </c:extLst>
        </c:ser>
        <c:ser>
          <c:idx val="29"/>
          <c:order val="13"/>
          <c:tx>
            <c:strRef>
              <c:f>'Data In'!$AE$38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'Data In'!$AJ$37:$AL$37</c:f>
              <c:numCache>
                <c:formatCode>General</c:formatCode>
                <c:ptCount val="3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</c:numCache>
            </c:numRef>
          </c:xVal>
          <c:yVal>
            <c:numRef>
              <c:f>'Data In'!$AF$38:$AI$38</c:f>
              <c:numCache>
                <c:formatCode>General</c:formatCode>
                <c:ptCount val="4"/>
                <c:pt idx="0">
                  <c:v>37.75</c:v>
                </c:pt>
                <c:pt idx="1">
                  <c:v>34.07</c:v>
                </c:pt>
                <c:pt idx="2">
                  <c:v>33.43</c:v>
                </c:pt>
                <c:pt idx="3">
                  <c:v>33.47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1B2-49B0-8776-46D04BDE8193}"/>
            </c:ext>
          </c:extLst>
        </c:ser>
        <c:ser>
          <c:idx val="30"/>
          <c:order val="14"/>
          <c:tx>
            <c:strRef>
              <c:f>'Data In'!$AE$39</c:f>
              <c:strCache>
                <c:ptCount val="1"/>
                <c:pt idx="0">
                  <c:v>3</c:v>
                </c:pt>
              </c:strCache>
            </c:strRef>
          </c:tx>
          <c:spPr>
            <a:ln w="19050">
              <a:noFill/>
            </a:ln>
          </c:spPr>
          <c:xVal>
            <c:numRef>
              <c:f>'Data In'!$AJ$37:$AL$37</c:f>
              <c:numCache>
                <c:formatCode>General</c:formatCode>
                <c:ptCount val="3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</c:numCache>
            </c:numRef>
          </c:xVal>
          <c:yVal>
            <c:numRef>
              <c:f>'Data In'!$AF$39:$AI$39</c:f>
              <c:numCache>
                <c:formatCode>General</c:formatCode>
                <c:ptCount val="4"/>
                <c:pt idx="0">
                  <c:v>38.85</c:v>
                </c:pt>
                <c:pt idx="1">
                  <c:v>35.909999999999997</c:v>
                </c:pt>
                <c:pt idx="2">
                  <c:v>33.270000000000003</c:v>
                </c:pt>
                <c:pt idx="3">
                  <c:v>33.549999999999997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1B2-49B0-8776-46D04BDE8193}"/>
            </c:ext>
          </c:extLst>
        </c:ser>
        <c:ser>
          <c:idx val="31"/>
          <c:order val="15"/>
          <c:tx>
            <c:strRef>
              <c:f>'Data In'!$AE$41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'Data In'!$AJ$37:$AL$37</c:f>
              <c:numCache>
                <c:formatCode>General</c:formatCode>
                <c:ptCount val="3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</c:numCache>
            </c:numRef>
          </c:xVal>
          <c:yVal>
            <c:numRef>
              <c:f>'Data In'!$AF$41:$AI$41</c:f>
              <c:numCache>
                <c:formatCode>General</c:formatCode>
                <c:ptCount val="4"/>
                <c:pt idx="0">
                  <c:v>44.77</c:v>
                </c:pt>
                <c:pt idx="1">
                  <c:v>36.71</c:v>
                </c:pt>
                <c:pt idx="2">
                  <c:v>33.99</c:v>
                </c:pt>
                <c:pt idx="3">
                  <c:v>33.270000000000003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1B2-49B0-8776-46D04BDE8193}"/>
            </c:ext>
          </c:extLst>
        </c:ser>
        <c:ser>
          <c:idx val="8"/>
          <c:order val="16"/>
          <c:tx>
            <c:strRef>
              <c:f>'Data In'!$AE$37</c:f>
              <c:strCache>
                <c:ptCount val="1"/>
                <c:pt idx="0">
                  <c:v>1</c:v>
                </c:pt>
              </c:strCache>
            </c:strRef>
          </c:tx>
          <c:spPr>
            <a:ln w="19050">
              <a:noFill/>
            </a:ln>
          </c:spPr>
          <c:xVal>
            <c:numRef>
              <c:f>'Data In'!$AJ$37:$AL$37</c:f>
              <c:numCache>
                <c:formatCode>General</c:formatCode>
                <c:ptCount val="3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</c:numCache>
            </c:numRef>
          </c:xVal>
          <c:yVal>
            <c:numRef>
              <c:f>'Data In'!$AF$37:$AI$37</c:f>
              <c:numCache>
                <c:formatCode>General</c:formatCode>
                <c:ptCount val="4"/>
                <c:pt idx="0">
                  <c:v>36.450000000000003</c:v>
                </c:pt>
                <c:pt idx="1">
                  <c:v>34.29</c:v>
                </c:pt>
                <c:pt idx="2">
                  <c:v>33.909999999999997</c:v>
                </c:pt>
                <c:pt idx="3">
                  <c:v>33.93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1B2-49B0-8776-46D04BDE8193}"/>
            </c:ext>
          </c:extLst>
        </c:ser>
        <c:ser>
          <c:idx val="9"/>
          <c:order val="17"/>
          <c:tx>
            <c:strRef>
              <c:f>'Data In'!$AE$38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'Data In'!$AJ$37:$AL$37</c:f>
              <c:numCache>
                <c:formatCode>General</c:formatCode>
                <c:ptCount val="3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</c:numCache>
            </c:numRef>
          </c:xVal>
          <c:yVal>
            <c:numRef>
              <c:f>'Data In'!$AF$38:$AI$38</c:f>
              <c:numCache>
                <c:formatCode>General</c:formatCode>
                <c:ptCount val="4"/>
                <c:pt idx="0">
                  <c:v>37.75</c:v>
                </c:pt>
                <c:pt idx="1">
                  <c:v>34.07</c:v>
                </c:pt>
                <c:pt idx="2">
                  <c:v>33.43</c:v>
                </c:pt>
                <c:pt idx="3">
                  <c:v>33.47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1B2-49B0-8776-46D04BDE8193}"/>
            </c:ext>
          </c:extLst>
        </c:ser>
        <c:ser>
          <c:idx val="10"/>
          <c:order val="18"/>
          <c:tx>
            <c:strRef>
              <c:f>'Data In'!$AE$39</c:f>
              <c:strCache>
                <c:ptCount val="1"/>
                <c:pt idx="0">
                  <c:v>3</c:v>
                </c:pt>
              </c:strCache>
            </c:strRef>
          </c:tx>
          <c:spPr>
            <a:ln w="19050">
              <a:noFill/>
            </a:ln>
          </c:spPr>
          <c:xVal>
            <c:numRef>
              <c:f>'Data In'!$AJ$37:$AL$37</c:f>
              <c:numCache>
                <c:formatCode>General</c:formatCode>
                <c:ptCount val="3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</c:numCache>
            </c:numRef>
          </c:xVal>
          <c:yVal>
            <c:numRef>
              <c:f>'Data In'!$AF$39:$AI$39</c:f>
              <c:numCache>
                <c:formatCode>General</c:formatCode>
                <c:ptCount val="4"/>
                <c:pt idx="0">
                  <c:v>38.85</c:v>
                </c:pt>
                <c:pt idx="1">
                  <c:v>35.909999999999997</c:v>
                </c:pt>
                <c:pt idx="2">
                  <c:v>33.270000000000003</c:v>
                </c:pt>
                <c:pt idx="3">
                  <c:v>33.549999999999997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1B2-49B0-8776-46D04BDE8193}"/>
            </c:ext>
          </c:extLst>
        </c:ser>
        <c:ser>
          <c:idx val="11"/>
          <c:order val="19"/>
          <c:tx>
            <c:strRef>
              <c:f>'Data In'!$AE$38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'Data In'!$AJ$37:$AL$37</c:f>
              <c:numCache>
                <c:formatCode>General</c:formatCode>
                <c:ptCount val="3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</c:numCache>
            </c:numRef>
          </c:xVal>
          <c:yVal>
            <c:numRef>
              <c:f>'Data In'!$AF$38:$AI$38</c:f>
              <c:numCache>
                <c:formatCode>General</c:formatCode>
                <c:ptCount val="4"/>
                <c:pt idx="0">
                  <c:v>37.75</c:v>
                </c:pt>
                <c:pt idx="1">
                  <c:v>34.07</c:v>
                </c:pt>
                <c:pt idx="2">
                  <c:v>33.43</c:v>
                </c:pt>
                <c:pt idx="3">
                  <c:v>33.47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1B2-49B0-8776-46D04BDE8193}"/>
            </c:ext>
          </c:extLst>
        </c:ser>
        <c:ser>
          <c:idx val="12"/>
          <c:order val="20"/>
          <c:tx>
            <c:strRef>
              <c:f>'Data In'!$AE$37</c:f>
              <c:strCache>
                <c:ptCount val="1"/>
                <c:pt idx="0">
                  <c:v>1</c:v>
                </c:pt>
              </c:strCache>
            </c:strRef>
          </c:tx>
          <c:spPr>
            <a:ln w="19050">
              <a:noFill/>
            </a:ln>
          </c:spPr>
          <c:xVal>
            <c:numRef>
              <c:f>'Data In'!$AJ$37:$AL$37</c:f>
              <c:numCache>
                <c:formatCode>General</c:formatCode>
                <c:ptCount val="3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</c:numCache>
            </c:numRef>
          </c:xVal>
          <c:yVal>
            <c:numRef>
              <c:f>'Data In'!$AF$37:$AI$37</c:f>
              <c:numCache>
                <c:formatCode>General</c:formatCode>
                <c:ptCount val="4"/>
                <c:pt idx="0">
                  <c:v>36.450000000000003</c:v>
                </c:pt>
                <c:pt idx="1">
                  <c:v>34.29</c:v>
                </c:pt>
                <c:pt idx="2">
                  <c:v>33.909999999999997</c:v>
                </c:pt>
                <c:pt idx="3">
                  <c:v>33.93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1B2-49B0-8776-46D04BDE8193}"/>
            </c:ext>
          </c:extLst>
        </c:ser>
        <c:ser>
          <c:idx val="13"/>
          <c:order val="21"/>
          <c:tx>
            <c:strRef>
              <c:f>'Data In'!$AE$38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'Data In'!$AJ$37:$AL$37</c:f>
              <c:numCache>
                <c:formatCode>General</c:formatCode>
                <c:ptCount val="3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</c:numCache>
            </c:numRef>
          </c:xVal>
          <c:yVal>
            <c:numRef>
              <c:f>'Data In'!$AF$38:$AI$38</c:f>
              <c:numCache>
                <c:formatCode>General</c:formatCode>
                <c:ptCount val="4"/>
                <c:pt idx="0">
                  <c:v>37.75</c:v>
                </c:pt>
                <c:pt idx="1">
                  <c:v>34.07</c:v>
                </c:pt>
                <c:pt idx="2">
                  <c:v>33.43</c:v>
                </c:pt>
                <c:pt idx="3">
                  <c:v>33.47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1B2-49B0-8776-46D04BDE8193}"/>
            </c:ext>
          </c:extLst>
        </c:ser>
        <c:ser>
          <c:idx val="14"/>
          <c:order val="22"/>
          <c:tx>
            <c:strRef>
              <c:f>'Data In'!$AE$39</c:f>
              <c:strCache>
                <c:ptCount val="1"/>
                <c:pt idx="0">
                  <c:v>3</c:v>
                </c:pt>
              </c:strCache>
            </c:strRef>
          </c:tx>
          <c:spPr>
            <a:ln w="19050">
              <a:noFill/>
            </a:ln>
          </c:spPr>
          <c:xVal>
            <c:numRef>
              <c:f>'Data In'!$AJ$37:$AL$37</c:f>
              <c:numCache>
                <c:formatCode>General</c:formatCode>
                <c:ptCount val="3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</c:numCache>
            </c:numRef>
          </c:xVal>
          <c:yVal>
            <c:numRef>
              <c:f>'Data In'!$AF$39:$AI$39</c:f>
              <c:numCache>
                <c:formatCode>General</c:formatCode>
                <c:ptCount val="4"/>
                <c:pt idx="0">
                  <c:v>38.85</c:v>
                </c:pt>
                <c:pt idx="1">
                  <c:v>35.909999999999997</c:v>
                </c:pt>
                <c:pt idx="2">
                  <c:v>33.270000000000003</c:v>
                </c:pt>
                <c:pt idx="3">
                  <c:v>33.549999999999997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1B2-49B0-8776-46D04BDE8193}"/>
            </c:ext>
          </c:extLst>
        </c:ser>
        <c:ser>
          <c:idx val="15"/>
          <c:order val="23"/>
          <c:tx>
            <c:strRef>
              <c:f>'Data In'!$AE$42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trendline>
            <c:trendlineType val="exp"/>
            <c:dispRSqr val="0"/>
            <c:dispEq val="0"/>
          </c:trendline>
          <c:xVal>
            <c:numRef>
              <c:f>'Data In'!$AJ$37:$AL$37</c:f>
              <c:numCache>
                <c:formatCode>General</c:formatCode>
                <c:ptCount val="3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</c:numCache>
            </c:numRef>
          </c:xVal>
          <c:yVal>
            <c:numRef>
              <c:f>'Data In'!$AF$42:$AI$42</c:f>
              <c:numCache>
                <c:formatCode>General</c:formatCode>
                <c:ptCount val="4"/>
                <c:pt idx="0">
                  <c:v>49.95</c:v>
                </c:pt>
                <c:pt idx="1">
                  <c:v>38.67</c:v>
                </c:pt>
                <c:pt idx="2">
                  <c:v>35.15</c:v>
                </c:pt>
                <c:pt idx="3">
                  <c:v>33.19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1B2-49B0-8776-46D04BDE8193}"/>
            </c:ext>
          </c:extLst>
        </c:ser>
        <c:ser>
          <c:idx val="4"/>
          <c:order val="24"/>
          <c:tx>
            <c:strRef>
              <c:f>'Data In'!$AE$37</c:f>
              <c:strCache>
                <c:ptCount val="1"/>
                <c:pt idx="0">
                  <c:v>1</c:v>
                </c:pt>
              </c:strCache>
            </c:strRef>
          </c:tx>
          <c:spPr>
            <a:ln w="19050">
              <a:noFill/>
            </a:ln>
          </c:spPr>
          <c:xVal>
            <c:numRef>
              <c:f>'Data In'!$AJ$37:$AL$37</c:f>
              <c:numCache>
                <c:formatCode>General</c:formatCode>
                <c:ptCount val="3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</c:numCache>
            </c:numRef>
          </c:xVal>
          <c:yVal>
            <c:numRef>
              <c:f>'Data In'!$AF$37:$AI$37</c:f>
              <c:numCache>
                <c:formatCode>General</c:formatCode>
                <c:ptCount val="4"/>
                <c:pt idx="0">
                  <c:v>36.450000000000003</c:v>
                </c:pt>
                <c:pt idx="1">
                  <c:v>34.29</c:v>
                </c:pt>
                <c:pt idx="2">
                  <c:v>33.909999999999997</c:v>
                </c:pt>
                <c:pt idx="3">
                  <c:v>33.93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1B2-49B0-8776-46D04BDE8193}"/>
            </c:ext>
          </c:extLst>
        </c:ser>
        <c:ser>
          <c:idx val="5"/>
          <c:order val="25"/>
          <c:tx>
            <c:strRef>
              <c:f>'Data In'!$AE$38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'Data In'!$AJ$37:$AL$37</c:f>
              <c:numCache>
                <c:formatCode>General</c:formatCode>
                <c:ptCount val="3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</c:numCache>
            </c:numRef>
          </c:xVal>
          <c:yVal>
            <c:numRef>
              <c:f>'Data In'!$AF$38:$AI$38</c:f>
              <c:numCache>
                <c:formatCode>General</c:formatCode>
                <c:ptCount val="4"/>
                <c:pt idx="0">
                  <c:v>37.75</c:v>
                </c:pt>
                <c:pt idx="1">
                  <c:v>34.07</c:v>
                </c:pt>
                <c:pt idx="2">
                  <c:v>33.43</c:v>
                </c:pt>
                <c:pt idx="3">
                  <c:v>33.47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1B2-49B0-8776-46D04BDE8193}"/>
            </c:ext>
          </c:extLst>
        </c:ser>
        <c:ser>
          <c:idx val="6"/>
          <c:order val="26"/>
          <c:tx>
            <c:strRef>
              <c:f>'Data In'!$AE$39</c:f>
              <c:strCache>
                <c:ptCount val="1"/>
                <c:pt idx="0">
                  <c:v>3</c:v>
                </c:pt>
              </c:strCache>
            </c:strRef>
          </c:tx>
          <c:spPr>
            <a:ln w="19050">
              <a:noFill/>
            </a:ln>
          </c:spPr>
          <c:xVal>
            <c:numRef>
              <c:f>'Data In'!$AJ$37:$AL$37</c:f>
              <c:numCache>
                <c:formatCode>General</c:formatCode>
                <c:ptCount val="3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</c:numCache>
            </c:numRef>
          </c:xVal>
          <c:yVal>
            <c:numRef>
              <c:f>'Data In'!$AF$39:$AI$39</c:f>
              <c:numCache>
                <c:formatCode>General</c:formatCode>
                <c:ptCount val="4"/>
                <c:pt idx="0">
                  <c:v>38.85</c:v>
                </c:pt>
                <c:pt idx="1">
                  <c:v>35.909999999999997</c:v>
                </c:pt>
                <c:pt idx="2">
                  <c:v>33.270000000000003</c:v>
                </c:pt>
                <c:pt idx="3">
                  <c:v>33.549999999999997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1B2-49B0-8776-46D04BDE8193}"/>
            </c:ext>
          </c:extLst>
        </c:ser>
        <c:ser>
          <c:idx val="7"/>
          <c:order val="27"/>
          <c:tx>
            <c:strRef>
              <c:f>'Data In'!$AE$38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'Data In'!$AJ$37:$AL$37</c:f>
              <c:numCache>
                <c:formatCode>General</c:formatCode>
                <c:ptCount val="3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</c:numCache>
            </c:numRef>
          </c:xVal>
          <c:yVal>
            <c:numRef>
              <c:f>'Data In'!$AF$38:$AI$38</c:f>
              <c:numCache>
                <c:formatCode>General</c:formatCode>
                <c:ptCount val="4"/>
                <c:pt idx="0">
                  <c:v>37.75</c:v>
                </c:pt>
                <c:pt idx="1">
                  <c:v>34.07</c:v>
                </c:pt>
                <c:pt idx="2">
                  <c:v>33.43</c:v>
                </c:pt>
                <c:pt idx="3">
                  <c:v>33.47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81B2-49B0-8776-46D04BDE8193}"/>
            </c:ext>
          </c:extLst>
        </c:ser>
        <c:ser>
          <c:idx val="2"/>
          <c:order val="28"/>
          <c:tx>
            <c:strRef>
              <c:f>'Data In'!$AE$37</c:f>
              <c:strCache>
                <c:ptCount val="1"/>
                <c:pt idx="0">
                  <c:v>1</c:v>
                </c:pt>
              </c:strCache>
            </c:strRef>
          </c:tx>
          <c:spPr>
            <a:ln w="19050">
              <a:noFill/>
            </a:ln>
          </c:spPr>
          <c:xVal>
            <c:numRef>
              <c:f>'Data In'!$AJ$37:$AL$37</c:f>
              <c:numCache>
                <c:formatCode>General</c:formatCode>
                <c:ptCount val="3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</c:numCache>
            </c:numRef>
          </c:xVal>
          <c:yVal>
            <c:numRef>
              <c:f>'Data In'!$AF$37:$AI$37</c:f>
              <c:numCache>
                <c:formatCode>General</c:formatCode>
                <c:ptCount val="4"/>
                <c:pt idx="0">
                  <c:v>36.450000000000003</c:v>
                </c:pt>
                <c:pt idx="1">
                  <c:v>34.29</c:v>
                </c:pt>
                <c:pt idx="2">
                  <c:v>33.909999999999997</c:v>
                </c:pt>
                <c:pt idx="3">
                  <c:v>33.93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81B2-49B0-8776-46D04BDE8193}"/>
            </c:ext>
          </c:extLst>
        </c:ser>
        <c:ser>
          <c:idx val="3"/>
          <c:order val="29"/>
          <c:tx>
            <c:strRef>
              <c:f>'Data In'!$AE$38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'Data In'!$AJ$37:$AL$37</c:f>
              <c:numCache>
                <c:formatCode>General</c:formatCode>
                <c:ptCount val="3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</c:numCache>
            </c:numRef>
          </c:xVal>
          <c:yVal>
            <c:numRef>
              <c:f>'Data In'!$AF$38:$AI$38</c:f>
              <c:numCache>
                <c:formatCode>General</c:formatCode>
                <c:ptCount val="4"/>
                <c:pt idx="0">
                  <c:v>37.75</c:v>
                </c:pt>
                <c:pt idx="1">
                  <c:v>34.07</c:v>
                </c:pt>
                <c:pt idx="2">
                  <c:v>33.43</c:v>
                </c:pt>
                <c:pt idx="3">
                  <c:v>33.47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81B2-49B0-8776-46D04BDE8193}"/>
            </c:ext>
          </c:extLst>
        </c:ser>
        <c:ser>
          <c:idx val="1"/>
          <c:order val="30"/>
          <c:tx>
            <c:strRef>
              <c:f>'Data In'!$AE$39</c:f>
              <c:strCache>
                <c:ptCount val="1"/>
                <c:pt idx="0">
                  <c:v>3</c:v>
                </c:pt>
              </c:strCache>
            </c:strRef>
          </c:tx>
          <c:spPr>
            <a:ln w="19050">
              <a:noFill/>
            </a:ln>
          </c:spPr>
          <c:xVal>
            <c:numRef>
              <c:f>'Data In'!$AJ$37:$AL$37</c:f>
              <c:numCache>
                <c:formatCode>General</c:formatCode>
                <c:ptCount val="3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</c:numCache>
            </c:numRef>
          </c:xVal>
          <c:yVal>
            <c:numRef>
              <c:f>'Data In'!$AF$39:$AI$39</c:f>
              <c:numCache>
                <c:formatCode>General</c:formatCode>
                <c:ptCount val="4"/>
                <c:pt idx="0">
                  <c:v>38.85</c:v>
                </c:pt>
                <c:pt idx="1">
                  <c:v>35.909999999999997</c:v>
                </c:pt>
                <c:pt idx="2">
                  <c:v>33.270000000000003</c:v>
                </c:pt>
                <c:pt idx="3">
                  <c:v>33.549999999999997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81B2-49B0-8776-46D04BDE8193}"/>
            </c:ext>
          </c:extLst>
        </c:ser>
        <c:ser>
          <c:idx val="0"/>
          <c:order val="31"/>
          <c:tx>
            <c:strRef>
              <c:f>'Data In'!$AE$41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In'!$AJ$37:$AL$37</c:f>
              <c:numCache>
                <c:formatCode>General</c:formatCode>
                <c:ptCount val="3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</c:numCache>
            </c:numRef>
          </c:xVal>
          <c:yVal>
            <c:numRef>
              <c:f>'Data In'!$AF$41:$AI$41</c:f>
              <c:numCache>
                <c:formatCode>General</c:formatCode>
                <c:ptCount val="4"/>
                <c:pt idx="0">
                  <c:v>44.77</c:v>
                </c:pt>
                <c:pt idx="1">
                  <c:v>36.71</c:v>
                </c:pt>
                <c:pt idx="2">
                  <c:v>33.99</c:v>
                </c:pt>
                <c:pt idx="3">
                  <c:v>33.270000000000003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81B2-49B0-8776-46D04BDE8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278368"/>
        <c:axId val="611277712"/>
      </c:scatterChart>
      <c:valAx>
        <c:axId val="61127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77712"/>
        <c:crosses val="autoZero"/>
        <c:crossBetween val="midCat"/>
      </c:valAx>
      <c:valAx>
        <c:axId val="61127771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7836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126</xdr:row>
      <xdr:rowOff>0</xdr:rowOff>
    </xdr:from>
    <xdr:to>
      <xdr:col>12</xdr:col>
      <xdr:colOff>0</xdr:colOff>
      <xdr:row>127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6477D798-2468-41B2-9B84-6C24E2E6460C}"/>
            </a:ext>
          </a:extLst>
        </xdr:cNvPr>
        <xdr:cNvSpPr/>
      </xdr:nvSpPr>
      <xdr:spPr>
        <a:xfrm>
          <a:off x="8451850" y="31553150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1100">
              <a:solidFill>
                <a:srgbClr val="000000"/>
              </a:solidFill>
            </a:rPr>
            <a:t>◀ Newest</a:t>
          </a:r>
        </a:p>
      </xdr:txBody>
    </xdr:sp>
    <xdr:clientData/>
  </xdr:twoCellAnchor>
  <xdr:twoCellAnchor>
    <xdr:from>
      <xdr:col>30</xdr:col>
      <xdr:colOff>0</xdr:colOff>
      <xdr:row>6</xdr:row>
      <xdr:rowOff>0</xdr:rowOff>
    </xdr:from>
    <xdr:to>
      <xdr:col>37</xdr:col>
      <xdr:colOff>300790</xdr:colOff>
      <xdr:row>19</xdr:row>
      <xdr:rowOff>224143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50456B-CACB-4178-83DE-A1F52AD3D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20</xdr:row>
      <xdr:rowOff>0</xdr:rowOff>
    </xdr:from>
    <xdr:to>
      <xdr:col>37</xdr:col>
      <xdr:colOff>230605</xdr:colOff>
      <xdr:row>34</xdr:row>
      <xdr:rowOff>146161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F50566-8DD3-498A-B242-8BC69DBE1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222807</xdr:colOff>
      <xdr:row>48</xdr:row>
      <xdr:rowOff>189386</xdr:rowOff>
    </xdr:from>
    <xdr:to>
      <xdr:col>33</xdr:col>
      <xdr:colOff>345086</xdr:colOff>
      <xdr:row>59</xdr:row>
      <xdr:rowOff>46159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896B42-A893-4ADA-898F-2FA926409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 In"/>
      <sheetName val="Data Out"/>
      <sheetName val="Settings"/>
      <sheetName val="Manifest"/>
    </sheetNames>
    <sheetDataSet>
      <sheetData sheetId="0"/>
      <sheetData sheetId="1">
        <row r="7">
          <cell r="AD7" t="str">
            <v>Delta</v>
          </cell>
        </row>
      </sheetData>
      <sheetData sheetId="2"/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han, Vadan" id="{E4F14297-8A6F-44F5-9DD8-52E62A137950}" userId="Khan, Vadan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83034F-AED4-4056-A9EA-E81C3BB6DDF8}" name="TBL_CUR" displayName="TBL_CUR" ref="A4:K5" totalsRowShown="0" headerRowDxfId="25" dataDxfId="24">
  <autoFilter ref="A4:K5" xr:uid="{9783034F-AED4-4056-A9EA-E81C3BB6DDF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85E2174D-ADE1-4858-8A7B-9C9124BEA7D3}" name="TIME" dataDxfId="23"/>
    <tableColumn id="2" xr3:uid="{A165AD61-43E3-43A3-AA7C-A73366ED7E27}" name="CH1" dataDxfId="22"/>
    <tableColumn id="3" xr3:uid="{7142F650-2F50-4B84-8DF9-62C42ED626E5}" name="CH2" dataDxfId="21"/>
    <tableColumn id="4" xr3:uid="{72439386-D98C-4E5E-8899-4F7BDA91D475}" name="CH3" dataDxfId="20"/>
    <tableColumn id="5" xr3:uid="{5B20ABEE-09F8-4EFC-B458-4E6C2FB21AF4}" name="CH4" dataDxfId="19"/>
    <tableColumn id="6" xr3:uid="{436CF818-3D6D-46FF-BDC7-3E4A94989C20}" name="CH5" dataDxfId="18"/>
    <tableColumn id="7" xr3:uid="{DCF740D8-6FF7-4EF2-8F89-FF8EE55B79C5}" name="CH6" dataDxfId="17"/>
    <tableColumn id="8" xr3:uid="{4F208740-7AE5-465D-A0A2-E2DE0B144A39}" name="CH7" dataDxfId="16"/>
    <tableColumn id="9" xr3:uid="{8508952E-C6EB-4039-B6FB-032E10A7C02E}" name="CH8" dataDxfId="15"/>
    <tableColumn id="10" xr3:uid="{3C10D125-F877-46D8-945D-18AC919E2228}" name="CH9" dataDxfId="14"/>
    <tableColumn id="11" xr3:uid="{FBF1A978-A28A-4876-BDCF-6AC68A38DFB3}" name="CH10" dataDxfId="13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C7779E-858E-4EDF-900D-E400FF5EA930}" name="TBL_HST" displayName="TBL_HST" ref="A7:K127" totalsRowShown="0" headerRowDxfId="12" dataDxfId="11">
  <autoFilter ref="A7:K127" xr:uid="{9DC7779E-858E-4EDF-900D-E400FF5EA93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5" xr3:uid="{6353415B-A363-4EA1-8EFA-4301388C9D20}" name="TIME" dataDxfId="10"/>
    <tableColumn id="16" xr3:uid="{8EFF16EA-A51B-457C-A666-CCE7E913848D}" name="CH1" dataDxfId="9"/>
    <tableColumn id="17" xr3:uid="{FF290097-58C9-4B78-8C4B-BC56F949A5CD}" name="CH2" dataDxfId="8"/>
    <tableColumn id="18" xr3:uid="{B465C572-8084-4636-B2C7-33AD09D34A4C}" name="CH3" dataDxfId="7"/>
    <tableColumn id="19" xr3:uid="{2805AD4B-A31F-48D5-8150-C3C562FBD598}" name="CH4" dataDxfId="6"/>
    <tableColumn id="20" xr3:uid="{8A9043A9-8022-4E15-973A-64BC0593C0F4}" name="CH5" dataDxfId="5"/>
    <tableColumn id="21" xr3:uid="{1508C7B1-F6B6-45F1-8DCD-3A54263A404A}" name="CH6" dataDxfId="4"/>
    <tableColumn id="22" xr3:uid="{A5C32100-39A3-432E-BC37-5AB14644AE61}" name="CH7" dataDxfId="3"/>
    <tableColumn id="23" xr3:uid="{671675D9-51FE-4342-8577-DEA25A83D99D}" name="CH8" dataDxfId="2"/>
    <tableColumn id="24" xr3:uid="{55612FC3-A123-4996-8361-909D37277C0C}" name="CH9" dataDxfId="1"/>
    <tableColumn id="25" xr3:uid="{74229FD8-425C-4E2E-AFE5-C4F2F2A523A3}" name="CH10" dataDxfId="0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7" dT="2022-07-21T10:48:42.35" personId="{E4F14297-8A6F-44F5-9DD8-52E62A137950}" id="{065BA349-6760-4798-BA1E-6DDE2C8E97D1}">
    <text>Modulised Ln Inputs, Physics Uncertain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596C0-C2CA-426B-BDFC-C3EBD7027F8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5CA7F-A709-481A-BA74-7C54B121BC7C}">
  <dimension ref="A1:AM127"/>
  <sheetViews>
    <sheetView tabSelected="1" topLeftCell="W37" zoomScale="57" zoomScaleNormal="57" workbookViewId="0">
      <selection activeCell="AJ37" sqref="AJ37"/>
    </sheetView>
  </sheetViews>
  <sheetFormatPr defaultRowHeight="14.5" x14ac:dyDescent="0.35"/>
  <cols>
    <col min="1" max="1" width="14.6328125" style="1" customWidth="1"/>
    <col min="2" max="11" width="10.6328125" style="1" customWidth="1"/>
    <col min="12" max="12" width="16.6328125" style="1" customWidth="1"/>
    <col min="13" max="29" width="8.7265625" style="1" customWidth="1"/>
    <col min="30" max="39" width="15.6328125" style="1" customWidth="1"/>
    <col min="40" max="16384" width="8.7265625" style="1"/>
  </cols>
  <sheetData>
    <row r="1" spans="1:30" ht="29" x14ac:dyDescent="0.75">
      <c r="A1" s="31" t="s">
        <v>32</v>
      </c>
      <c r="B1" s="31"/>
      <c r="C1" s="31"/>
      <c r="D1" s="31"/>
      <c r="E1" s="31"/>
      <c r="F1" s="31"/>
      <c r="G1" s="31"/>
      <c r="H1" s="31"/>
      <c r="I1" s="31"/>
      <c r="J1" s="31"/>
    </row>
    <row r="2" spans="1:30" ht="16.5" x14ac:dyDescent="0.35">
      <c r="A2" s="32" t="s">
        <v>33</v>
      </c>
      <c r="B2" s="32"/>
      <c r="C2" s="32"/>
      <c r="D2" s="32"/>
      <c r="E2" s="32"/>
      <c r="F2" s="32"/>
      <c r="G2" s="32"/>
      <c r="H2" s="32"/>
      <c r="I2" s="32"/>
      <c r="J2" s="32"/>
    </row>
    <row r="3" spans="1:30" ht="33.5" customHeight="1" x14ac:dyDescent="0.55000000000000004">
      <c r="A3" s="33" t="s">
        <v>34</v>
      </c>
      <c r="B3" s="33"/>
      <c r="C3" s="33"/>
      <c r="D3" s="33"/>
      <c r="E3" s="33"/>
      <c r="F3" s="33"/>
      <c r="G3" s="33"/>
      <c r="H3" s="33"/>
      <c r="I3" s="33"/>
      <c r="J3" s="33"/>
      <c r="K3" s="33"/>
    </row>
    <row r="4" spans="1:30" ht="16" x14ac:dyDescent="0.35">
      <c r="A4" s="21" t="s">
        <v>35</v>
      </c>
      <c r="B4" s="21" t="s">
        <v>11</v>
      </c>
      <c r="C4" s="21" t="s">
        <v>13</v>
      </c>
      <c r="D4" s="21" t="s">
        <v>14</v>
      </c>
      <c r="E4" s="21" t="s">
        <v>15</v>
      </c>
      <c r="F4" s="21" t="s">
        <v>16</v>
      </c>
      <c r="G4" s="21" t="s">
        <v>17</v>
      </c>
      <c r="H4" s="21" t="s">
        <v>18</v>
      </c>
      <c r="I4" s="21" t="s">
        <v>19</v>
      </c>
      <c r="J4" s="21" t="s">
        <v>20</v>
      </c>
      <c r="K4" s="21" t="s">
        <v>21</v>
      </c>
    </row>
    <row r="5" spans="1:30" ht="19.5" customHeight="1" x14ac:dyDescent="0.35">
      <c r="A5" s="23">
        <v>44775.578749050925</v>
      </c>
      <c r="B5" s="22">
        <v>40.25</v>
      </c>
      <c r="C5" s="22">
        <v>41.49</v>
      </c>
      <c r="D5" s="22">
        <v>51.79</v>
      </c>
      <c r="E5" s="22">
        <v>29.05</v>
      </c>
      <c r="F5" s="22">
        <v>29.53</v>
      </c>
      <c r="G5" s="22">
        <v>29.91</v>
      </c>
      <c r="H5" s="22">
        <v>41.63</v>
      </c>
      <c r="I5" s="22">
        <v>29.51</v>
      </c>
      <c r="J5" s="22"/>
      <c r="K5" s="22"/>
    </row>
    <row r="6" spans="1:30" ht="33.5" customHeight="1" x14ac:dyDescent="0.55000000000000004">
      <c r="A6" s="34" t="s">
        <v>36</v>
      </c>
      <c r="B6" s="34"/>
      <c r="C6" s="34"/>
      <c r="D6" s="34"/>
      <c r="E6" s="34"/>
      <c r="F6" s="34"/>
      <c r="G6" s="34"/>
      <c r="H6" s="34"/>
      <c r="I6" s="34"/>
      <c r="J6" s="34"/>
      <c r="K6" s="34"/>
    </row>
    <row r="7" spans="1:30" ht="16" x14ac:dyDescent="0.35">
      <c r="A7" s="21" t="s">
        <v>35</v>
      </c>
      <c r="B7" s="21" t="s">
        <v>11</v>
      </c>
      <c r="C7" s="21" t="s">
        <v>13</v>
      </c>
      <c r="D7" s="21" t="s">
        <v>14</v>
      </c>
      <c r="E7" s="21" t="s">
        <v>15</v>
      </c>
      <c r="F7" s="21" t="s">
        <v>16</v>
      </c>
      <c r="G7" s="21" t="s">
        <v>17</v>
      </c>
      <c r="H7" s="21" t="s">
        <v>18</v>
      </c>
      <c r="I7" s="21" t="s">
        <v>19</v>
      </c>
      <c r="J7" s="21" t="s">
        <v>20</v>
      </c>
      <c r="K7" s="21" t="s">
        <v>21</v>
      </c>
      <c r="M7" s="1" t="s">
        <v>37</v>
      </c>
      <c r="N7" s="1" t="s">
        <v>38</v>
      </c>
      <c r="O7" s="1" t="s">
        <v>39</v>
      </c>
      <c r="P7" s="1" t="s">
        <v>40</v>
      </c>
      <c r="Q7" s="1" t="s">
        <v>41</v>
      </c>
      <c r="R7" s="1" t="s">
        <v>42</v>
      </c>
      <c r="S7" s="1" t="s">
        <v>43</v>
      </c>
      <c r="T7" s="1" t="s">
        <v>44</v>
      </c>
      <c r="U7" s="1" t="s">
        <v>45</v>
      </c>
      <c r="V7" s="1" t="s">
        <v>46</v>
      </c>
      <c r="W7" s="1" t="s">
        <v>47</v>
      </c>
      <c r="X7" s="1" t="s">
        <v>48</v>
      </c>
      <c r="Y7" s="1" t="s">
        <v>49</v>
      </c>
      <c r="Z7" s="1" t="s">
        <v>50</v>
      </c>
      <c r="AB7" s="1" t="s">
        <v>51</v>
      </c>
      <c r="AC7" s="1" t="s">
        <v>52</v>
      </c>
      <c r="AD7" s="1" t="s">
        <v>54</v>
      </c>
    </row>
    <row r="8" spans="1:30" ht="19.5" customHeight="1" x14ac:dyDescent="0.35">
      <c r="A8" s="26">
        <v>44775.578046631941</v>
      </c>
      <c r="B8" s="24">
        <v>51.03</v>
      </c>
      <c r="C8" s="24">
        <v>51.21</v>
      </c>
      <c r="D8" s="24">
        <v>49.31</v>
      </c>
      <c r="E8" s="24">
        <v>28.69</v>
      </c>
      <c r="F8" s="24">
        <v>29.05</v>
      </c>
      <c r="G8" s="24">
        <v>29.39</v>
      </c>
      <c r="H8" s="24">
        <v>50.09</v>
      </c>
      <c r="I8" s="24">
        <v>29.31</v>
      </c>
      <c r="J8" s="24"/>
      <c r="K8" s="24"/>
      <c r="M8" s="1">
        <v>0.05</v>
      </c>
      <c r="N8" s="1">
        <v>0.15</v>
      </c>
      <c r="O8" s="1">
        <v>0.3</v>
      </c>
      <c r="P8" s="1">
        <v>0.45</v>
      </c>
      <c r="Q8" s="1">
        <f>AVERAGE(TBL_HST[[#This Row],[CH4]],TBL_HST[[#This Row],[CH5]],TBL_HST[[#This Row],[CH6]])</f>
        <v>29.043333333333333</v>
      </c>
      <c r="R8" s="1">
        <f>(M8/(O8-N8))*LN(((TBL_HST[[#This Row],[CH1]]-Q8)/(TBL_HST[[#This Row],[CH2]]-Q8)))</f>
        <v>-2.7178166568034142E-3</v>
      </c>
      <c r="S8" s="1">
        <f>(M8/(P8-O8))*LN(((TBL_HST[[#This Row],[CH2]]-Q8)/(TBL_HST[[#This Row],[CH3]]-Q8)))</f>
        <v>2.9870719563229044E-2</v>
      </c>
      <c r="T8" s="1">
        <f>(M8/(P8-N8))*LN(((TBL_HST[[#This Row],[CH1]]-Q8)/(TBL_HST[[#This Row],[CH3]]-Q8)))</f>
        <v>1.3576451453212806E-2</v>
      </c>
      <c r="U8" s="1">
        <f>(TBL_HST[[#This Row],[CH1]]-Q8)/(EXP(-R8*N8/M8)) + Q8</f>
        <v>50.851461654135335</v>
      </c>
      <c r="V8" s="1">
        <f>(TBL_HST[[#This Row],[CH2]]-Q8)/(EXP(-S8*O8/M8)) + Q8</f>
        <v>55.561074218750001</v>
      </c>
      <c r="W8" s="1">
        <f>(TBL_HST[[#This Row],[CH1]]-Q8)/(EXP(-T8*N8/M8)) + Q8</f>
        <v>51.943989492374278</v>
      </c>
      <c r="X8" s="1">
        <f>IFERROR(U8, " ")</f>
        <v>50.851461654135335</v>
      </c>
      <c r="Y8" s="1">
        <f>IFERROR(W8, " ")</f>
        <v>51.943989492374278</v>
      </c>
      <c r="Z8" s="1">
        <f>IFERROR(W8, " ")</f>
        <v>51.943989492374278</v>
      </c>
      <c r="AB8" s="1">
        <f>AVERAGE(X8,Y8,Z8)</f>
        <v>51.579813546294623</v>
      </c>
      <c r="AC8" s="1">
        <f>TBL_HST[[#This Row],[CH7]]</f>
        <v>50.09</v>
      </c>
      <c r="AD8" s="1">
        <f>AB8-AC8</f>
        <v>1.48981354629462</v>
      </c>
    </row>
    <row r="9" spans="1:30" ht="19.5" customHeight="1" x14ac:dyDescent="0.35">
      <c r="A9" s="27">
        <v>44775.578052511577</v>
      </c>
      <c r="B9" s="25">
        <v>50.53</v>
      </c>
      <c r="C9" s="25">
        <v>50.87</v>
      </c>
      <c r="D9" s="25">
        <v>49.51</v>
      </c>
      <c r="E9" s="25">
        <v>28.69</v>
      </c>
      <c r="F9" s="25">
        <v>29.03</v>
      </c>
      <c r="G9" s="25">
        <v>29.41</v>
      </c>
      <c r="H9" s="25">
        <v>49.91</v>
      </c>
      <c r="I9" s="25">
        <v>29.37</v>
      </c>
      <c r="J9" s="25"/>
      <c r="K9" s="25"/>
      <c r="M9" s="1">
        <v>0.05</v>
      </c>
      <c r="N9" s="1">
        <v>0.15</v>
      </c>
      <c r="O9" s="1">
        <v>0.3</v>
      </c>
      <c r="P9" s="1">
        <v>0.45</v>
      </c>
      <c r="Q9" s="1">
        <f>AVERAGE(TBL_HST[[#This Row],[CH4]],TBL_HST[[#This Row],[CH5]],TBL_HST[[#This Row],[CH6]])</f>
        <v>29.043333333333333</v>
      </c>
      <c r="R9" s="1">
        <f>(M9/(O9-N9))*LN(((TBL_HST[[#This Row],[CH1]]-Q9)/(TBL_HST[[#This Row],[CH2]]-Q9)))</f>
        <v>-5.2332920385473871E-3</v>
      </c>
      <c r="S9" s="1">
        <f>(M9/(P9-O9))*LN(((TBL_HST[[#This Row],[CH2]]-Q9)/(TBL_HST[[#This Row],[CH3]]-Q9)))</f>
        <v>2.1444972449945757E-2</v>
      </c>
      <c r="T9" s="1">
        <f>(M9/(P9-N9))*LN(((TBL_HST[[#This Row],[CH1]]-Q9)/(TBL_HST[[#This Row],[CH3]]-Q9)))</f>
        <v>8.1058402056992003E-3</v>
      </c>
      <c r="U9" s="1">
        <f>(TBL_HST[[#This Row],[CH1]]-Q9)/(EXP(-R9*N9/M9)) + Q9</f>
        <v>50.19529627367136</v>
      </c>
      <c r="V9" s="1">
        <f>(TBL_HST[[#This Row],[CH2]]-Q9)/(EXP(-S9*O9/M9)) + Q9</f>
        <v>53.867119137603574</v>
      </c>
      <c r="W9" s="1">
        <f>(TBL_HST[[#This Row],[CH1]]-Q9)/(EXP(-T9*N9/M9)) + Q9</f>
        <v>51.05890725267939</v>
      </c>
      <c r="X9" s="1">
        <f t="shared" ref="X9:X72" si="0">IFERROR(U9, " ")</f>
        <v>50.19529627367136</v>
      </c>
      <c r="Y9" s="1">
        <f t="shared" ref="Y9:Y72" si="1">IFERROR(W9, " ")</f>
        <v>51.05890725267939</v>
      </c>
      <c r="Z9" s="1">
        <f t="shared" ref="Z9:Z72" si="2">IFERROR(W9, " ")</f>
        <v>51.05890725267939</v>
      </c>
      <c r="AB9" s="1">
        <f t="shared" ref="AB9:AB72" si="3">AVERAGE(X9,Y9,Z9)</f>
        <v>50.771036926343378</v>
      </c>
      <c r="AC9" s="1">
        <f>TBL_HST[[#This Row],[CH7]]</f>
        <v>49.91</v>
      </c>
      <c r="AD9" s="1">
        <f t="shared" ref="AD9:AD72" si="4">AB9-AC9</f>
        <v>0.86103692634338103</v>
      </c>
    </row>
    <row r="10" spans="1:30" ht="19.5" customHeight="1" x14ac:dyDescent="0.35">
      <c r="A10" s="27">
        <v>44775.578058437502</v>
      </c>
      <c r="B10" s="25">
        <v>50.19</v>
      </c>
      <c r="C10" s="25">
        <v>50.51</v>
      </c>
      <c r="D10" s="25">
        <v>49.23</v>
      </c>
      <c r="E10" s="25">
        <v>28.71</v>
      </c>
      <c r="F10" s="25">
        <v>29.01</v>
      </c>
      <c r="G10" s="25">
        <v>29.39</v>
      </c>
      <c r="H10" s="25">
        <v>49.27</v>
      </c>
      <c r="I10" s="25">
        <v>29.37</v>
      </c>
      <c r="J10" s="25"/>
      <c r="K10" s="25"/>
      <c r="M10" s="1">
        <v>0.05</v>
      </c>
      <c r="N10" s="1">
        <v>0.15</v>
      </c>
      <c r="O10" s="1">
        <v>0.3</v>
      </c>
      <c r="P10" s="1">
        <v>0.45</v>
      </c>
      <c r="Q10" s="1">
        <f>AVERAGE(TBL_HST[[#This Row],[CH4]],TBL_HST[[#This Row],[CH5]],TBL_HST[[#This Row],[CH6]])</f>
        <v>29.036666666666665</v>
      </c>
      <c r="R10" s="1">
        <f>(M10/(O10-N10))*LN(((TBL_HST[[#This Row],[CH1]]-Q10)/(TBL_HST[[#This Row],[CH2]]-Q10)))</f>
        <v>-5.0047859160010809E-3</v>
      </c>
      <c r="S10" s="1">
        <f>(M10/(P10-O10))*LN(((TBL_HST[[#This Row],[CH2]]-Q10)/(TBL_HST[[#This Row],[CH3]]-Q10)))</f>
        <v>2.0486446101320513E-2</v>
      </c>
      <c r="T10" s="1">
        <f>(M10/(P10-N10))*LN(((TBL_HST[[#This Row],[CH1]]-Q10)/(TBL_HST[[#This Row],[CH3]]-Q10)))</f>
        <v>7.7408300926597312E-3</v>
      </c>
      <c r="U10" s="1">
        <f>(TBL_HST[[#This Row],[CH1]]-Q10)/(EXP(-R10*N10/M10)) + Q10</f>
        <v>49.874768705370997</v>
      </c>
      <c r="V10" s="1">
        <f>(TBL_HST[[#This Row],[CH2]]-Q10)/(EXP(-S10*O10/M10)) + Q10</f>
        <v>53.318550033728101</v>
      </c>
      <c r="W10" s="1">
        <f>(TBL_HST[[#This Row],[CH1]]-Q10)/(EXP(-T10*N10/M10)) + Q10</f>
        <v>50.686981315253604</v>
      </c>
      <c r="X10" s="1">
        <f t="shared" si="0"/>
        <v>49.874768705370997</v>
      </c>
      <c r="Y10" s="1">
        <f t="shared" si="1"/>
        <v>50.686981315253604</v>
      </c>
      <c r="Z10" s="1">
        <f t="shared" si="2"/>
        <v>50.686981315253604</v>
      </c>
      <c r="AB10" s="1">
        <f t="shared" si="3"/>
        <v>50.416243778626068</v>
      </c>
      <c r="AC10" s="1">
        <f>TBL_HST[[#This Row],[CH7]]</f>
        <v>49.27</v>
      </c>
      <c r="AD10" s="1">
        <f t="shared" si="4"/>
        <v>1.1462437786260651</v>
      </c>
    </row>
    <row r="11" spans="1:30" ht="19.5" customHeight="1" x14ac:dyDescent="0.35">
      <c r="A11" s="27">
        <v>44775.578064317131</v>
      </c>
      <c r="B11" s="25">
        <v>49.71</v>
      </c>
      <c r="C11" s="25">
        <v>50.15</v>
      </c>
      <c r="D11" s="25">
        <v>48.93</v>
      </c>
      <c r="E11" s="25">
        <v>28.71</v>
      </c>
      <c r="F11" s="25">
        <v>29.03</v>
      </c>
      <c r="G11" s="25">
        <v>29.43</v>
      </c>
      <c r="H11" s="25">
        <v>48.99</v>
      </c>
      <c r="I11" s="25">
        <v>29.31</v>
      </c>
      <c r="J11" s="25"/>
      <c r="K11" s="25"/>
      <c r="M11" s="1">
        <v>0.05</v>
      </c>
      <c r="N11" s="1">
        <v>0.15</v>
      </c>
      <c r="O11" s="1">
        <v>0.3</v>
      </c>
      <c r="P11" s="1">
        <v>0.45</v>
      </c>
      <c r="Q11" s="1">
        <f>AVERAGE(TBL_HST[[#This Row],[CH4]],TBL_HST[[#This Row],[CH5]],TBL_HST[[#This Row],[CH6]])</f>
        <v>29.056666666666668</v>
      </c>
      <c r="R11" s="1">
        <f>(M11/(O11-N11))*LN(((TBL_HST[[#This Row],[CH1]]-Q11)/(TBL_HST[[#This Row],[CH2]]-Q11)))</f>
        <v>-7.0267693035768091E-3</v>
      </c>
      <c r="S11" s="1">
        <f>(M11/(P11-O11))*LN(((TBL_HST[[#This Row],[CH2]]-Q11)/(TBL_HST[[#This Row],[CH3]]-Q11)))</f>
        <v>1.9859411736490976E-2</v>
      </c>
      <c r="T11" s="1">
        <f>(M11/(P11-N11))*LN(((TBL_HST[[#This Row],[CH1]]-Q11)/(TBL_HST[[#This Row],[CH3]]-Q11)))</f>
        <v>6.4163212164570745E-3</v>
      </c>
      <c r="U11" s="1">
        <f>(TBL_HST[[#This Row],[CH1]]-Q11)/(EXP(-R11*N11/M11)) + Q11</f>
        <v>49.279178255372955</v>
      </c>
      <c r="V11" s="1">
        <f>(TBL_HST[[#This Row],[CH2]]-Q11)/(EXP(-S11*O11/M11)) + Q11</f>
        <v>52.819280665055125</v>
      </c>
      <c r="W11" s="1">
        <f>(TBL_HST[[#This Row],[CH1]]-Q11)/(EXP(-T11*N11/M11)) + Q11</f>
        <v>50.111406195105019</v>
      </c>
      <c r="X11" s="1">
        <f t="shared" si="0"/>
        <v>49.279178255372955</v>
      </c>
      <c r="Y11" s="1">
        <f t="shared" si="1"/>
        <v>50.111406195105019</v>
      </c>
      <c r="Z11" s="1">
        <f t="shared" si="2"/>
        <v>50.111406195105019</v>
      </c>
      <c r="AB11" s="1">
        <f t="shared" si="3"/>
        <v>49.833996881860998</v>
      </c>
      <c r="AC11" s="1">
        <f>TBL_HST[[#This Row],[CH7]]</f>
        <v>48.99</v>
      </c>
      <c r="AD11" s="1">
        <f t="shared" si="4"/>
        <v>0.84399688186099553</v>
      </c>
    </row>
    <row r="12" spans="1:30" ht="19.5" customHeight="1" x14ac:dyDescent="0.35">
      <c r="A12" s="27">
        <v>44775.578070243057</v>
      </c>
      <c r="B12" s="25">
        <v>49.03</v>
      </c>
      <c r="C12" s="25">
        <v>49.61</v>
      </c>
      <c r="D12" s="25">
        <v>48.81</v>
      </c>
      <c r="E12" s="25">
        <v>28.73</v>
      </c>
      <c r="F12" s="25">
        <v>29.01</v>
      </c>
      <c r="G12" s="25">
        <v>29.43</v>
      </c>
      <c r="H12" s="25">
        <v>48.59</v>
      </c>
      <c r="I12" s="25">
        <v>29.31</v>
      </c>
      <c r="J12" s="25"/>
      <c r="K12" s="25"/>
      <c r="M12" s="1">
        <v>0.05</v>
      </c>
      <c r="N12" s="1">
        <v>0.15</v>
      </c>
      <c r="O12" s="1">
        <v>0.3</v>
      </c>
      <c r="P12" s="1">
        <v>0.45</v>
      </c>
      <c r="Q12" s="1">
        <f>AVERAGE(TBL_HST[[#This Row],[CH4]],TBL_HST[[#This Row],[CH5]],TBL_HST[[#This Row],[CH6]])</f>
        <v>29.056666666666668</v>
      </c>
      <c r="R12" s="1">
        <f>(M12/(O12-N12))*LN(((TBL_HST[[#This Row],[CH1]]-Q12)/(TBL_HST[[#This Row],[CH2]]-Q12)))</f>
        <v>-9.5416944163467417E-3</v>
      </c>
      <c r="S12" s="1">
        <f>(M12/(P12-O12))*LN(((TBL_HST[[#This Row],[CH2]]-Q12)/(TBL_HST[[#This Row],[CH3]]-Q12)))</f>
        <v>1.3233626770861654E-2</v>
      </c>
      <c r="T12" s="1">
        <f>(M12/(P12-N12))*LN(((TBL_HST[[#This Row],[CH1]]-Q12)/(TBL_HST[[#This Row],[CH3]]-Q12)))</f>
        <v>1.8459661772574579E-3</v>
      </c>
      <c r="U12" s="1">
        <f>(TBL_HST[[#This Row],[CH1]]-Q12)/(EXP(-R12*N12/M12)) + Q12</f>
        <v>48.466367174829713</v>
      </c>
      <c r="V12" s="1">
        <f>(TBL_HST[[#This Row],[CH2]]-Q12)/(EXP(-S12*O12/M12)) + Q12</f>
        <v>51.308510952210796</v>
      </c>
      <c r="W12" s="1">
        <f>(TBL_HST[[#This Row],[CH1]]-Q12)/(EXP(-T12*N12/M12)) + Q12</f>
        <v>49.140917133787411</v>
      </c>
      <c r="X12" s="1">
        <f t="shared" si="0"/>
        <v>48.466367174829713</v>
      </c>
      <c r="Y12" s="1">
        <f t="shared" si="1"/>
        <v>49.140917133787411</v>
      </c>
      <c r="Z12" s="1">
        <f t="shared" si="2"/>
        <v>49.140917133787411</v>
      </c>
      <c r="AB12" s="1">
        <f t="shared" si="3"/>
        <v>48.916067147468176</v>
      </c>
      <c r="AC12" s="1">
        <f>TBL_HST[[#This Row],[CH7]]</f>
        <v>48.59</v>
      </c>
      <c r="AD12" s="1">
        <f t="shared" si="4"/>
        <v>0.32606714746817289</v>
      </c>
    </row>
    <row r="13" spans="1:30" ht="19.5" customHeight="1" x14ac:dyDescent="0.35">
      <c r="A13" s="27">
        <v>44775.578076134261</v>
      </c>
      <c r="B13" s="25">
        <v>48.51</v>
      </c>
      <c r="C13" s="25">
        <v>49.17</v>
      </c>
      <c r="D13" s="25">
        <v>48.37</v>
      </c>
      <c r="E13" s="25">
        <v>28.73</v>
      </c>
      <c r="F13" s="25">
        <v>29.03</v>
      </c>
      <c r="G13" s="25">
        <v>29.43</v>
      </c>
      <c r="H13" s="25">
        <v>48.41</v>
      </c>
      <c r="I13" s="25">
        <v>29.31</v>
      </c>
      <c r="J13" s="25"/>
      <c r="K13" s="25"/>
      <c r="M13" s="1">
        <v>0.05</v>
      </c>
      <c r="N13" s="1">
        <v>0.15</v>
      </c>
      <c r="O13" s="1">
        <v>0.3</v>
      </c>
      <c r="P13" s="1">
        <v>0.45</v>
      </c>
      <c r="Q13" s="1">
        <f>AVERAGE(TBL_HST[[#This Row],[CH4]],TBL_HST[[#This Row],[CH5]],TBL_HST[[#This Row],[CH6]])</f>
        <v>29.063333333333333</v>
      </c>
      <c r="R13" s="1">
        <f>(M13/(O13-N13))*LN(((TBL_HST[[#This Row],[CH1]]-Q13)/(TBL_HST[[#This Row],[CH2]]-Q13)))</f>
        <v>-1.1125253086708472E-2</v>
      </c>
      <c r="S13" s="1">
        <f>(M13/(P13-O13))*LN(((TBL_HST[[#This Row],[CH2]]-Q13)/(TBL_HST[[#This Row],[CH3]]-Q13)))</f>
        <v>1.3533658540746625E-2</v>
      </c>
      <c r="T13" s="1">
        <f>(M13/(P13-N13))*LN(((TBL_HST[[#This Row],[CH1]]-Q13)/(TBL_HST[[#This Row],[CH3]]-Q13)))</f>
        <v>1.2042027270190957E-3</v>
      </c>
      <c r="U13" s="1">
        <f>(TBL_HST[[#This Row],[CH1]]-Q13)/(EXP(-R13*N13/M13)) + Q13</f>
        <v>47.871664456233418</v>
      </c>
      <c r="V13" s="1">
        <f>(TBL_HST[[#This Row],[CH2]]-Q13)/(EXP(-S13*O13/M13)) + Q13</f>
        <v>50.870821098257082</v>
      </c>
      <c r="W13" s="1">
        <f>(TBL_HST[[#This Row],[CH1]]-Q13)/(EXP(-T13*N13/M13)) + Q13</f>
        <v>48.580380238663288</v>
      </c>
      <c r="X13" s="1">
        <f t="shared" si="0"/>
        <v>47.871664456233418</v>
      </c>
      <c r="Y13" s="1">
        <f t="shared" si="1"/>
        <v>48.580380238663288</v>
      </c>
      <c r="Z13" s="1">
        <f t="shared" si="2"/>
        <v>48.580380238663288</v>
      </c>
      <c r="AB13" s="1">
        <f t="shared" si="3"/>
        <v>48.344141644519993</v>
      </c>
      <c r="AC13" s="1">
        <f>TBL_HST[[#This Row],[CH7]]</f>
        <v>48.41</v>
      </c>
      <c r="AD13" s="1">
        <f t="shared" si="4"/>
        <v>-6.5858355480003183E-2</v>
      </c>
    </row>
    <row r="14" spans="1:30" ht="19.5" customHeight="1" x14ac:dyDescent="0.35">
      <c r="A14" s="27">
        <v>44775.578082037035</v>
      </c>
      <c r="B14" s="25">
        <v>47.99</v>
      </c>
      <c r="C14" s="25">
        <v>48.93</v>
      </c>
      <c r="D14" s="25">
        <v>48.01</v>
      </c>
      <c r="E14" s="25">
        <v>28.71</v>
      </c>
      <c r="F14" s="25">
        <v>29.09</v>
      </c>
      <c r="G14" s="25">
        <v>29.43</v>
      </c>
      <c r="H14" s="25">
        <v>47.57</v>
      </c>
      <c r="I14" s="25">
        <v>29.31</v>
      </c>
      <c r="J14" s="25"/>
      <c r="K14" s="25"/>
      <c r="M14" s="1">
        <v>0.05</v>
      </c>
      <c r="N14" s="1">
        <v>0.15</v>
      </c>
      <c r="O14" s="1">
        <v>0.3</v>
      </c>
      <c r="P14" s="1">
        <v>0.45</v>
      </c>
      <c r="Q14" s="1">
        <f>AVERAGE(TBL_HST[[#This Row],[CH4]],TBL_HST[[#This Row],[CH5]],TBL_HST[[#This Row],[CH6]])</f>
        <v>29.076666666666664</v>
      </c>
      <c r="R14" s="1">
        <f>(M14/(O14-N14))*LN(((TBL_HST[[#This Row],[CH1]]-Q14)/(TBL_HST[[#This Row],[CH2]]-Q14)))</f>
        <v>-1.6168259478367617E-2</v>
      </c>
      <c r="S14" s="1">
        <f>(M14/(P14-O14))*LN(((TBL_HST[[#This Row],[CH2]]-Q14)/(TBL_HST[[#This Row],[CH3]]-Q14)))</f>
        <v>1.5815960696234203E-2</v>
      </c>
      <c r="T14" s="1">
        <f>(M14/(P14-N14))*LN(((TBL_HST[[#This Row],[CH1]]-Q14)/(TBL_HST[[#This Row],[CH3]]-Q14)))</f>
        <v>-1.7614939106670128E-4</v>
      </c>
      <c r="U14" s="1">
        <f>(TBL_HST[[#This Row],[CH1]]-Q14)/(EXP(-R14*N14/M14)) + Q14</f>
        <v>47.09450638012089</v>
      </c>
      <c r="V14" s="1">
        <f>(TBL_HST[[#This Row],[CH2]]-Q14)/(EXP(-S14*O14/M14)) + Q14</f>
        <v>50.906284923626266</v>
      </c>
      <c r="W14" s="1">
        <f>(TBL_HST[[#This Row],[CH1]]-Q14)/(EXP(-T14*N14/M14)) + Q14</f>
        <v>47.980007923930586</v>
      </c>
      <c r="X14" s="1">
        <f t="shared" si="0"/>
        <v>47.09450638012089</v>
      </c>
      <c r="Y14" s="1">
        <f t="shared" si="1"/>
        <v>47.980007923930586</v>
      </c>
      <c r="Z14" s="1">
        <f t="shared" si="2"/>
        <v>47.980007923930586</v>
      </c>
      <c r="AB14" s="1">
        <f t="shared" si="3"/>
        <v>47.68484074266069</v>
      </c>
      <c r="AC14" s="1">
        <f>TBL_HST[[#This Row],[CH7]]</f>
        <v>47.57</v>
      </c>
      <c r="AD14" s="1">
        <f t="shared" si="4"/>
        <v>0.11484074266068944</v>
      </c>
    </row>
    <row r="15" spans="1:30" ht="19.5" customHeight="1" x14ac:dyDescent="0.35">
      <c r="A15" s="27">
        <v>44775.578087928239</v>
      </c>
      <c r="B15" s="25">
        <v>47.65</v>
      </c>
      <c r="C15" s="25">
        <v>49.03</v>
      </c>
      <c r="D15" s="25">
        <v>47.73</v>
      </c>
      <c r="E15" s="25">
        <v>28.71</v>
      </c>
      <c r="F15" s="25">
        <v>29.05</v>
      </c>
      <c r="G15" s="25">
        <v>29.41</v>
      </c>
      <c r="H15" s="25">
        <v>47.21</v>
      </c>
      <c r="I15" s="25">
        <v>29.31</v>
      </c>
      <c r="J15" s="25"/>
      <c r="K15" s="25"/>
      <c r="M15" s="1">
        <v>0.05</v>
      </c>
      <c r="N15" s="1">
        <v>0.15</v>
      </c>
      <c r="O15" s="1">
        <v>0.3</v>
      </c>
      <c r="P15" s="1">
        <v>0.45</v>
      </c>
      <c r="Q15" s="1">
        <f>AVERAGE(TBL_HST[[#This Row],[CH4]],TBL_HST[[#This Row],[CH5]],TBL_HST[[#This Row],[CH6]])</f>
        <v>29.056666666666668</v>
      </c>
      <c r="R15" s="1">
        <f>(M15/(O15-N15))*LN(((TBL_HST[[#This Row],[CH1]]-Q15)/(TBL_HST[[#This Row],[CH2]]-Q15)))</f>
        <v>-2.3864985669873776E-2</v>
      </c>
      <c r="S15" s="1">
        <f>(M15/(P15-O15))*LN(((TBL_HST[[#This Row],[CH2]]-Q15)/(TBL_HST[[#This Row],[CH3]]-Q15)))</f>
        <v>2.2433856459000624E-2</v>
      </c>
      <c r="T15" s="1">
        <f>(M15/(P15-N15))*LN(((TBL_HST[[#This Row],[CH1]]-Q15)/(TBL_HST[[#This Row],[CH3]]-Q15)))</f>
        <v>-7.1556460543658273E-4</v>
      </c>
      <c r="U15" s="1">
        <f>(TBL_HST[[#This Row],[CH1]]-Q15)/(EXP(-R15*N15/M15)) + Q15</f>
        <v>46.365347129506006</v>
      </c>
      <c r="V15" s="1">
        <f>(TBL_HST[[#This Row],[CH2]]-Q15)/(EXP(-S15*O15/M15)) + Q15</f>
        <v>51.907810839475538</v>
      </c>
      <c r="W15" s="1">
        <f>(TBL_HST[[#This Row],[CH1]]-Q15)/(EXP(-T15*N15/M15)) + Q15</f>
        <v>47.610128617445525</v>
      </c>
      <c r="X15" s="1">
        <f t="shared" si="0"/>
        <v>46.365347129506006</v>
      </c>
      <c r="Y15" s="1">
        <f t="shared" si="1"/>
        <v>47.610128617445525</v>
      </c>
      <c r="Z15" s="1">
        <f t="shared" si="2"/>
        <v>47.610128617445525</v>
      </c>
      <c r="AB15" s="1">
        <f t="shared" si="3"/>
        <v>47.195201454799019</v>
      </c>
      <c r="AC15" s="1">
        <f>TBL_HST[[#This Row],[CH7]]</f>
        <v>47.21</v>
      </c>
      <c r="AD15" s="1">
        <f t="shared" si="4"/>
        <v>-1.4798545200982005E-2</v>
      </c>
    </row>
    <row r="16" spans="1:30" ht="19.5" customHeight="1" x14ac:dyDescent="0.35">
      <c r="A16" s="27">
        <v>44775.578093842596</v>
      </c>
      <c r="B16" s="25">
        <v>47.55</v>
      </c>
      <c r="C16" s="25">
        <v>48.81</v>
      </c>
      <c r="D16" s="25">
        <v>47.91</v>
      </c>
      <c r="E16" s="25">
        <v>28.73</v>
      </c>
      <c r="F16" s="25">
        <v>29.05</v>
      </c>
      <c r="G16" s="25">
        <v>29.43</v>
      </c>
      <c r="H16" s="25">
        <v>46.83</v>
      </c>
      <c r="I16" s="25">
        <v>29.31</v>
      </c>
      <c r="J16" s="25"/>
      <c r="K16" s="25"/>
      <c r="M16" s="1">
        <v>0.05</v>
      </c>
      <c r="N16" s="1">
        <v>0.15</v>
      </c>
      <c r="O16" s="1">
        <v>0.3</v>
      </c>
      <c r="P16" s="1">
        <v>0.45</v>
      </c>
      <c r="Q16" s="1">
        <f>AVERAGE(TBL_HST[[#This Row],[CH4]],TBL_HST[[#This Row],[CH5]],TBL_HST[[#This Row],[CH6]])</f>
        <v>29.070000000000004</v>
      </c>
      <c r="R16" s="1">
        <f>(M16/(O16-N16))*LN(((TBL_HST[[#This Row],[CH1]]-Q16)/(TBL_HST[[#This Row],[CH2]]-Q16)))</f>
        <v>-2.1985989263932589E-2</v>
      </c>
      <c r="S16" s="1">
        <f>(M16/(P16-O16))*LN(((TBL_HST[[#This Row],[CH2]]-Q16)/(TBL_HST[[#This Row],[CH3]]-Q16)))</f>
        <v>1.5554921619039611E-2</v>
      </c>
      <c r="T16" s="1">
        <f>(M16/(P16-N16))*LN(((TBL_HST[[#This Row],[CH1]]-Q16)/(TBL_HST[[#This Row],[CH3]]-Q16)))</f>
        <v>-3.2155338224464825E-3</v>
      </c>
      <c r="U16" s="1">
        <f>(TBL_HST[[#This Row],[CH1]]-Q16)/(EXP(-R16*N16/M16)) + Q16</f>
        <v>46.37042553191489</v>
      </c>
      <c r="V16" s="1">
        <f>(TBL_HST[[#This Row],[CH2]]-Q16)/(EXP(-S16*O16/M16)) + Q16</f>
        <v>50.741034727575169</v>
      </c>
      <c r="W16" s="1">
        <f>(TBL_HST[[#This Row],[CH1]]-Q16)/(EXP(-T16*N16/M16)) + Q16</f>
        <v>47.372587892614504</v>
      </c>
      <c r="X16" s="1">
        <f t="shared" si="0"/>
        <v>46.37042553191489</v>
      </c>
      <c r="Y16" s="1">
        <f t="shared" si="1"/>
        <v>47.372587892614504</v>
      </c>
      <c r="Z16" s="1">
        <f t="shared" si="2"/>
        <v>47.372587892614504</v>
      </c>
      <c r="AB16" s="1">
        <f t="shared" si="3"/>
        <v>47.0385337723813</v>
      </c>
      <c r="AC16" s="1">
        <f>TBL_HST[[#This Row],[CH7]]</f>
        <v>46.83</v>
      </c>
      <c r="AD16" s="1">
        <f t="shared" si="4"/>
        <v>0.20853377238130122</v>
      </c>
    </row>
    <row r="17" spans="1:30" ht="19.5" customHeight="1" x14ac:dyDescent="0.35">
      <c r="A17" s="27">
        <v>44775.578099733793</v>
      </c>
      <c r="B17" s="25">
        <v>47.43</v>
      </c>
      <c r="C17" s="25">
        <v>48.41</v>
      </c>
      <c r="D17" s="25">
        <v>47.51</v>
      </c>
      <c r="E17" s="25">
        <v>28.73</v>
      </c>
      <c r="F17" s="25">
        <v>29.05</v>
      </c>
      <c r="G17" s="25">
        <v>29.45</v>
      </c>
      <c r="H17" s="25">
        <v>46.61</v>
      </c>
      <c r="I17" s="25">
        <v>29.33</v>
      </c>
      <c r="J17" s="25"/>
      <c r="K17" s="25"/>
      <c r="M17" s="1">
        <v>0.05</v>
      </c>
      <c r="N17" s="1">
        <v>0.15</v>
      </c>
      <c r="O17" s="1">
        <v>0.3</v>
      </c>
      <c r="P17" s="1">
        <v>0.45</v>
      </c>
      <c r="Q17" s="1">
        <f>AVERAGE(TBL_HST[[#This Row],[CH4]],TBL_HST[[#This Row],[CH5]],TBL_HST[[#This Row],[CH6]])</f>
        <v>29.076666666666668</v>
      </c>
      <c r="R17" s="1">
        <f>(M17/(O17-N17))*LN(((TBL_HST[[#This Row],[CH1]]-Q17)/(TBL_HST[[#This Row],[CH2]]-Q17)))</f>
        <v>-1.7339836943985974E-2</v>
      </c>
      <c r="S17" s="1">
        <f>(M17/(P17-O17))*LN(((TBL_HST[[#This Row],[CH2]]-Q17)/(TBL_HST[[#This Row],[CH3]]-Q17)))</f>
        <v>1.5890034006043406E-2</v>
      </c>
      <c r="T17" s="1">
        <f>(M17/(P17-N17))*LN(((TBL_HST[[#This Row],[CH1]]-Q17)/(TBL_HST[[#This Row],[CH3]]-Q17)))</f>
        <v>-7.2490146897130061E-4</v>
      </c>
      <c r="U17" s="1">
        <f>(TBL_HST[[#This Row],[CH1]]-Q17)/(EXP(-R17*N17/M17)) + Q17</f>
        <v>46.499675862068969</v>
      </c>
      <c r="V17" s="1">
        <f>(TBL_HST[[#This Row],[CH2]]-Q17)/(EXP(-S17*O17/M17)) + Q17</f>
        <v>50.343971858251393</v>
      </c>
      <c r="W17" s="1">
        <f>(TBL_HST[[#This Row],[CH1]]-Q17)/(EXP(-T17*N17/M17)) + Q17</f>
        <v>47.390130293245043</v>
      </c>
      <c r="X17" s="1">
        <f t="shared" si="0"/>
        <v>46.499675862068969</v>
      </c>
      <c r="Y17" s="1">
        <f t="shared" si="1"/>
        <v>47.390130293245043</v>
      </c>
      <c r="Z17" s="1">
        <f t="shared" si="2"/>
        <v>47.390130293245043</v>
      </c>
      <c r="AB17" s="1">
        <f t="shared" si="3"/>
        <v>47.093312149519683</v>
      </c>
      <c r="AC17" s="1">
        <f>TBL_HST[[#This Row],[CH7]]</f>
        <v>46.61</v>
      </c>
      <c r="AD17" s="1">
        <f t="shared" si="4"/>
        <v>0.48331214951968349</v>
      </c>
    </row>
    <row r="18" spans="1:30" ht="19.5" customHeight="1" x14ac:dyDescent="0.35">
      <c r="A18" s="27">
        <v>44775.578105659719</v>
      </c>
      <c r="B18" s="25">
        <v>46.81</v>
      </c>
      <c r="C18" s="25">
        <v>48.05</v>
      </c>
      <c r="D18" s="25">
        <v>47.21</v>
      </c>
      <c r="E18" s="25">
        <v>28.71</v>
      </c>
      <c r="F18" s="25">
        <v>29.05</v>
      </c>
      <c r="G18" s="25">
        <v>29.47</v>
      </c>
      <c r="H18" s="25">
        <v>46.51</v>
      </c>
      <c r="I18" s="25">
        <v>29.31</v>
      </c>
      <c r="J18" s="25"/>
      <c r="K18" s="25"/>
      <c r="M18" s="1">
        <v>0.05</v>
      </c>
      <c r="N18" s="1">
        <v>0.15</v>
      </c>
      <c r="O18" s="1">
        <v>0.3</v>
      </c>
      <c r="P18" s="1">
        <v>0.45</v>
      </c>
      <c r="Q18" s="1">
        <f>AVERAGE(TBL_HST[[#This Row],[CH4]],TBL_HST[[#This Row],[CH5]],TBL_HST[[#This Row],[CH6]])</f>
        <v>29.076666666666668</v>
      </c>
      <c r="R18" s="1">
        <f>(M18/(O18-N18))*LN(((TBL_HST[[#This Row],[CH1]]-Q18)/(TBL_HST[[#This Row],[CH2]]-Q18)))</f>
        <v>-2.2529458958017549E-2</v>
      </c>
      <c r="S18" s="1">
        <f>(M18/(P18-O18))*LN(((TBL_HST[[#This Row],[CH2]]-Q18)/(TBL_HST[[#This Row],[CH3]]-Q18)))</f>
        <v>1.5094206453251506E-2</v>
      </c>
      <c r="T18" s="1">
        <f>(M18/(P18-N18))*LN(((TBL_HST[[#This Row],[CH1]]-Q18)/(TBL_HST[[#This Row],[CH3]]-Q18)))</f>
        <v>-3.7176262523830267E-3</v>
      </c>
      <c r="U18" s="1">
        <f>(TBL_HST[[#This Row],[CH1]]-Q18)/(EXP(-R18*N18/M18)) + Q18</f>
        <v>45.651040056219259</v>
      </c>
      <c r="V18" s="1">
        <f>(TBL_HST[[#This Row],[CH2]]-Q18)/(EXP(-S18*O18/M18)) + Q18</f>
        <v>49.848537824394455</v>
      </c>
      <c r="W18" s="1">
        <f>(TBL_HST[[#This Row],[CH1]]-Q18)/(EXP(-T18*N18/M18)) + Q18</f>
        <v>46.613321090074038</v>
      </c>
      <c r="X18" s="1">
        <f t="shared" si="0"/>
        <v>45.651040056219259</v>
      </c>
      <c r="Y18" s="1">
        <f t="shared" si="1"/>
        <v>46.613321090074038</v>
      </c>
      <c r="Z18" s="1">
        <f t="shared" si="2"/>
        <v>46.613321090074038</v>
      </c>
      <c r="AB18" s="1">
        <f t="shared" si="3"/>
        <v>46.292560745455773</v>
      </c>
      <c r="AC18" s="1">
        <f>TBL_HST[[#This Row],[CH7]]</f>
        <v>46.51</v>
      </c>
      <c r="AD18" s="1">
        <f t="shared" si="4"/>
        <v>-0.21743925454422453</v>
      </c>
    </row>
    <row r="19" spans="1:30" ht="19.5" customHeight="1" x14ac:dyDescent="0.35">
      <c r="A19" s="27">
        <v>44775.578111539355</v>
      </c>
      <c r="B19" s="25">
        <v>46.45</v>
      </c>
      <c r="C19" s="25">
        <v>47.57</v>
      </c>
      <c r="D19" s="25">
        <v>47.07</v>
      </c>
      <c r="E19" s="25">
        <v>28.73</v>
      </c>
      <c r="F19" s="25">
        <v>29.09</v>
      </c>
      <c r="G19" s="25">
        <v>29.43</v>
      </c>
      <c r="H19" s="25">
        <v>45.93</v>
      </c>
      <c r="I19" s="25">
        <v>29.33</v>
      </c>
      <c r="J19" s="25"/>
      <c r="K19" s="25"/>
      <c r="M19" s="1">
        <v>0.05</v>
      </c>
      <c r="N19" s="1">
        <v>0.15</v>
      </c>
      <c r="O19" s="1">
        <v>0.3</v>
      </c>
      <c r="P19" s="1">
        <v>0.45</v>
      </c>
      <c r="Q19" s="1">
        <f>AVERAGE(TBL_HST[[#This Row],[CH4]],TBL_HST[[#This Row],[CH5]],TBL_HST[[#This Row],[CH6]])</f>
        <v>29.083333333333332</v>
      </c>
      <c r="R19" s="1">
        <f>(M19/(O19-N19))*LN(((TBL_HST[[#This Row],[CH1]]-Q19)/(TBL_HST[[#This Row],[CH2]]-Q19)))</f>
        <v>-2.0832363809436861E-2</v>
      </c>
      <c r="S19" s="1">
        <f>(M19/(P19-O19))*LN(((TBL_HST[[#This Row],[CH2]]-Q19)/(TBL_HST[[#This Row],[CH3]]-Q19)))</f>
        <v>9.1396696160256103E-3</v>
      </c>
      <c r="T19" s="1">
        <f>(M19/(P19-N19))*LN(((TBL_HST[[#This Row],[CH1]]-Q19)/(TBL_HST[[#This Row],[CH3]]-Q19)))</f>
        <v>-5.8463470967056296E-3</v>
      </c>
      <c r="U19" s="1">
        <f>(TBL_HST[[#This Row],[CH1]]-Q19)/(EXP(-R19*N19/M19)) + Q19</f>
        <v>45.397854309412196</v>
      </c>
      <c r="V19" s="1">
        <f>(TBL_HST[[#This Row],[CH2]]-Q19)/(EXP(-S19*O19/M19)) + Q19</f>
        <v>48.612083928407557</v>
      </c>
      <c r="W19" s="1">
        <f>(TBL_HST[[#This Row],[CH1]]-Q19)/(EXP(-T19*N19/M19)) + Q19</f>
        <v>46.148060917397679</v>
      </c>
      <c r="X19" s="1">
        <f t="shared" si="0"/>
        <v>45.397854309412196</v>
      </c>
      <c r="Y19" s="1">
        <f t="shared" si="1"/>
        <v>46.148060917397679</v>
      </c>
      <c r="Z19" s="1">
        <f t="shared" si="2"/>
        <v>46.148060917397679</v>
      </c>
      <c r="AB19" s="1">
        <f t="shared" si="3"/>
        <v>45.897992048069192</v>
      </c>
      <c r="AC19" s="1">
        <f>TBL_HST[[#This Row],[CH7]]</f>
        <v>45.93</v>
      </c>
      <c r="AD19" s="1">
        <f t="shared" si="4"/>
        <v>-3.2007951930808076E-2</v>
      </c>
    </row>
    <row r="20" spans="1:30" ht="19.5" customHeight="1" x14ac:dyDescent="0.35">
      <c r="A20" s="27">
        <v>44775.57811746528</v>
      </c>
      <c r="B20" s="25">
        <v>46.37</v>
      </c>
      <c r="C20" s="25">
        <v>47.27</v>
      </c>
      <c r="D20" s="25">
        <v>46.87</v>
      </c>
      <c r="E20" s="25">
        <v>28.77</v>
      </c>
      <c r="F20" s="25">
        <v>29.05</v>
      </c>
      <c r="G20" s="25">
        <v>29.43</v>
      </c>
      <c r="H20" s="25">
        <v>45.73</v>
      </c>
      <c r="I20" s="25">
        <v>29.33</v>
      </c>
      <c r="J20" s="25"/>
      <c r="K20" s="25"/>
      <c r="M20" s="1">
        <v>0.05</v>
      </c>
      <c r="N20" s="1">
        <v>0.15</v>
      </c>
      <c r="O20" s="1">
        <v>0.3</v>
      </c>
      <c r="P20" s="1">
        <v>0.45</v>
      </c>
      <c r="Q20" s="1">
        <f>AVERAGE(TBL_HST[[#This Row],[CH4]],TBL_HST[[#This Row],[CH5]],TBL_HST[[#This Row],[CH6]])</f>
        <v>29.083333333333332</v>
      </c>
      <c r="R20" s="1">
        <f>(M20/(O20-N20))*LN(((TBL_HST[[#This Row],[CH1]]-Q20)/(TBL_HST[[#This Row],[CH2]]-Q20)))</f>
        <v>-1.6917744474896215E-2</v>
      </c>
      <c r="S20" s="1">
        <f>(M20/(P20-O20))*LN(((TBL_HST[[#This Row],[CH2]]-Q20)/(TBL_HST[[#This Row],[CH3]]-Q20)))</f>
        <v>7.4132039759462649E-3</v>
      </c>
      <c r="T20" s="1">
        <f>(M20/(P20-N20))*LN(((TBL_HST[[#This Row],[CH1]]-Q20)/(TBL_HST[[#This Row],[CH3]]-Q20)))</f>
        <v>-4.752270249474987E-3</v>
      </c>
      <c r="U20" s="1">
        <f>(TBL_HST[[#This Row],[CH1]]-Q20)/(EXP(-R20*N20/M20)) + Q20</f>
        <v>45.514538123167142</v>
      </c>
      <c r="V20" s="1">
        <f>(TBL_HST[[#This Row],[CH2]]-Q20)/(EXP(-S20*O20/M20)) + Q20</f>
        <v>48.097188804398421</v>
      </c>
      <c r="W20" s="1">
        <f>(TBL_HST[[#This Row],[CH1]]-Q20)/(EXP(-T20*N20/M20)) + Q20</f>
        <v>46.125295760676586</v>
      </c>
      <c r="X20" s="1">
        <f t="shared" si="0"/>
        <v>45.514538123167142</v>
      </c>
      <c r="Y20" s="1">
        <f t="shared" si="1"/>
        <v>46.125295760676586</v>
      </c>
      <c r="Z20" s="1">
        <f t="shared" si="2"/>
        <v>46.125295760676586</v>
      </c>
      <c r="AB20" s="1">
        <f t="shared" si="3"/>
        <v>45.921709881506764</v>
      </c>
      <c r="AC20" s="1">
        <f>TBL_HST[[#This Row],[CH7]]</f>
        <v>45.73</v>
      </c>
      <c r="AD20" s="1">
        <f t="shared" si="4"/>
        <v>0.19170988150676749</v>
      </c>
    </row>
    <row r="21" spans="1:30" ht="19.5" customHeight="1" x14ac:dyDescent="0.35">
      <c r="A21" s="27">
        <v>44775.578123333333</v>
      </c>
      <c r="B21" s="25">
        <v>45.93</v>
      </c>
      <c r="C21" s="25">
        <v>46.87</v>
      </c>
      <c r="D21" s="25">
        <v>46.45</v>
      </c>
      <c r="E21" s="25">
        <v>28.73</v>
      </c>
      <c r="F21" s="25">
        <v>29.11</v>
      </c>
      <c r="G21" s="25">
        <v>29.43</v>
      </c>
      <c r="H21" s="25">
        <v>45.39</v>
      </c>
      <c r="I21" s="25">
        <v>29.33</v>
      </c>
      <c r="J21" s="25"/>
      <c r="K21" s="25"/>
      <c r="M21" s="1">
        <v>0.05</v>
      </c>
      <c r="N21" s="1">
        <v>0.15</v>
      </c>
      <c r="O21" s="1">
        <v>0.3</v>
      </c>
      <c r="P21" s="1">
        <v>0.45</v>
      </c>
      <c r="Q21" s="1">
        <f>AVERAGE(TBL_HST[[#This Row],[CH4]],TBL_HST[[#This Row],[CH5]],TBL_HST[[#This Row],[CH6]])</f>
        <v>29.090000000000003</v>
      </c>
      <c r="R21" s="1">
        <f>(M21/(O21-N21))*LN(((TBL_HST[[#This Row],[CH1]]-Q21)/(TBL_HST[[#This Row],[CH2]]-Q21)))</f>
        <v>-1.8105740423859238E-2</v>
      </c>
      <c r="S21" s="1">
        <f>(M21/(P21-O21))*LN(((TBL_HST[[#This Row],[CH2]]-Q21)/(TBL_HST[[#This Row],[CH3]]-Q21)))</f>
        <v>7.9685069511847232E-3</v>
      </c>
      <c r="T21" s="1">
        <f>(M21/(P21-N21))*LN(((TBL_HST[[#This Row],[CH1]]-Q21)/(TBL_HST[[#This Row],[CH3]]-Q21)))</f>
        <v>-5.0686167363372652E-3</v>
      </c>
      <c r="U21" s="1">
        <f>(TBL_HST[[#This Row],[CH1]]-Q21)/(EXP(-R21*N21/M21)) + Q21</f>
        <v>45.039696287964006</v>
      </c>
      <c r="V21" s="1">
        <f>(TBL_HST[[#This Row],[CH2]]-Q21)/(EXP(-S21*O21/M21)) + Q21</f>
        <v>47.74072970863682</v>
      </c>
      <c r="W21" s="1">
        <f>(TBL_HST[[#This Row],[CH1]]-Q21)/(EXP(-T21*N21/M21)) + Q21</f>
        <v>45.675870506573645</v>
      </c>
      <c r="X21" s="1">
        <f t="shared" si="0"/>
        <v>45.039696287964006</v>
      </c>
      <c r="Y21" s="1">
        <f t="shared" si="1"/>
        <v>45.675870506573645</v>
      </c>
      <c r="Z21" s="1">
        <f t="shared" si="2"/>
        <v>45.675870506573645</v>
      </c>
      <c r="AB21" s="1">
        <f t="shared" si="3"/>
        <v>45.463812433703765</v>
      </c>
      <c r="AC21" s="1">
        <f>TBL_HST[[#This Row],[CH7]]</f>
        <v>45.39</v>
      </c>
      <c r="AD21" s="1">
        <f t="shared" si="4"/>
        <v>7.3812433703764668E-2</v>
      </c>
    </row>
    <row r="22" spans="1:30" ht="19.5" customHeight="1" x14ac:dyDescent="0.35">
      <c r="A22" s="27">
        <v>44775.578129270834</v>
      </c>
      <c r="B22" s="25">
        <v>45.97</v>
      </c>
      <c r="C22" s="25">
        <v>46.57</v>
      </c>
      <c r="D22" s="25">
        <v>46.07</v>
      </c>
      <c r="E22" s="25">
        <v>28.75</v>
      </c>
      <c r="F22" s="25">
        <v>29.09</v>
      </c>
      <c r="G22" s="25">
        <v>29.47</v>
      </c>
      <c r="H22" s="25">
        <v>45.31</v>
      </c>
      <c r="I22" s="25">
        <v>29.33</v>
      </c>
      <c r="J22" s="25"/>
      <c r="K22" s="25"/>
      <c r="M22" s="1">
        <v>0.05</v>
      </c>
      <c r="N22" s="1">
        <v>0.15</v>
      </c>
      <c r="O22" s="1">
        <v>0.3</v>
      </c>
      <c r="P22" s="1">
        <v>0.45</v>
      </c>
      <c r="Q22" s="1">
        <f>AVERAGE(TBL_HST[[#This Row],[CH4]],TBL_HST[[#This Row],[CH5]],TBL_HST[[#This Row],[CH6]])</f>
        <v>29.103333333333335</v>
      </c>
      <c r="R22" s="1">
        <f>(M22/(O22-N22))*LN(((TBL_HST[[#This Row],[CH1]]-Q22)/(TBL_HST[[#This Row],[CH2]]-Q22)))</f>
        <v>-1.1651671677858914E-2</v>
      </c>
      <c r="S22" s="1">
        <f>(M22/(P22-O22))*LN(((TBL_HST[[#This Row],[CH2]]-Q22)/(TBL_HST[[#This Row],[CH3]]-Q22)))</f>
        <v>9.681222590173167E-3</v>
      </c>
      <c r="T22" s="1">
        <f>(M22/(P22-N22))*LN(((TBL_HST[[#This Row],[CH1]]-Q22)/(TBL_HST[[#This Row],[CH3]]-Q22)))</f>
        <v>-9.852245438428729E-4</v>
      </c>
      <c r="U22" s="1">
        <f>(TBL_HST[[#This Row],[CH1]]-Q22)/(EXP(-R22*N22/M22)) + Q22</f>
        <v>45.3906106870229</v>
      </c>
      <c r="V22" s="1">
        <f>(TBL_HST[[#This Row],[CH2]]-Q22)/(EXP(-S22*O22/M22)) + Q22</f>
        <v>47.614638549333996</v>
      </c>
      <c r="W22" s="1">
        <f>(TBL_HST[[#This Row],[CH1]]-Q22)/(EXP(-T22*N22/M22)) + Q22</f>
        <v>45.920221239205858</v>
      </c>
      <c r="X22" s="1">
        <f t="shared" si="0"/>
        <v>45.3906106870229</v>
      </c>
      <c r="Y22" s="1">
        <f t="shared" si="1"/>
        <v>45.920221239205858</v>
      </c>
      <c r="Z22" s="1">
        <f t="shared" si="2"/>
        <v>45.920221239205858</v>
      </c>
      <c r="AB22" s="1">
        <f t="shared" si="3"/>
        <v>45.743684388478208</v>
      </c>
      <c r="AC22" s="1">
        <f>TBL_HST[[#This Row],[CH7]]</f>
        <v>45.31</v>
      </c>
      <c r="AD22" s="1">
        <f t="shared" si="4"/>
        <v>0.43368438847820556</v>
      </c>
    </row>
    <row r="23" spans="1:30" ht="19.5" customHeight="1" x14ac:dyDescent="0.35">
      <c r="A23" s="27">
        <v>44775.578135138887</v>
      </c>
      <c r="B23" s="25">
        <v>45.63</v>
      </c>
      <c r="C23" s="25">
        <v>46.13</v>
      </c>
      <c r="D23" s="25">
        <v>45.85</v>
      </c>
      <c r="E23" s="25">
        <v>28.73</v>
      </c>
      <c r="F23" s="25">
        <v>29.09</v>
      </c>
      <c r="G23" s="25">
        <v>29.51</v>
      </c>
      <c r="H23" s="25">
        <v>45.05</v>
      </c>
      <c r="I23" s="25">
        <v>29.33</v>
      </c>
      <c r="J23" s="25"/>
      <c r="K23" s="25"/>
      <c r="M23" s="1">
        <v>0.05</v>
      </c>
      <c r="N23" s="1">
        <v>0.15</v>
      </c>
      <c r="O23" s="1">
        <v>0.3</v>
      </c>
      <c r="P23" s="1">
        <v>0.45</v>
      </c>
      <c r="Q23" s="1">
        <f>AVERAGE(TBL_HST[[#This Row],[CH4]],TBL_HST[[#This Row],[CH5]],TBL_HST[[#This Row],[CH6]])</f>
        <v>29.11</v>
      </c>
      <c r="R23" s="1">
        <f>(M23/(O23-N23))*LN(((TBL_HST[[#This Row],[CH1]]-Q23)/(TBL_HST[[#This Row],[CH2]]-Q23)))</f>
        <v>-9.9391183507986803E-3</v>
      </c>
      <c r="S23" s="1">
        <f>(M23/(P23-O23))*LN(((TBL_HST[[#This Row],[CH2]]-Q23)/(TBL_HST[[#This Row],[CH3]]-Q23)))</f>
        <v>5.529352694632941E-3</v>
      </c>
      <c r="T23" s="1">
        <f>(M23/(P23-N23))*LN(((TBL_HST[[#This Row],[CH1]]-Q23)/(TBL_HST[[#This Row],[CH3]]-Q23)))</f>
        <v>-2.2048828280828714E-3</v>
      </c>
      <c r="U23" s="1">
        <f>(TBL_HST[[#This Row],[CH1]]-Q23)/(EXP(-R23*N23/M23)) + Q23</f>
        <v>45.144688601645129</v>
      </c>
      <c r="V23" s="1">
        <f>(TBL_HST[[#This Row],[CH2]]-Q23)/(EXP(-S23*O23/M23)) + Q23</f>
        <v>46.704128515535231</v>
      </c>
      <c r="W23" s="1">
        <f>(TBL_HST[[#This Row],[CH1]]-Q23)/(EXP(-T23*N23/M23)) + Q23</f>
        <v>45.521086616027517</v>
      </c>
      <c r="X23" s="1">
        <f t="shared" si="0"/>
        <v>45.144688601645129</v>
      </c>
      <c r="Y23" s="1">
        <f t="shared" si="1"/>
        <v>45.521086616027517</v>
      </c>
      <c r="Z23" s="1">
        <f t="shared" si="2"/>
        <v>45.521086616027517</v>
      </c>
      <c r="AB23" s="1">
        <f t="shared" si="3"/>
        <v>45.39562061123339</v>
      </c>
      <c r="AC23" s="1">
        <f>TBL_HST[[#This Row],[CH7]]</f>
        <v>45.05</v>
      </c>
      <c r="AD23" s="1">
        <f t="shared" si="4"/>
        <v>0.34562061123339305</v>
      </c>
    </row>
    <row r="24" spans="1:30" ht="19.5" customHeight="1" x14ac:dyDescent="0.35">
      <c r="A24" s="27">
        <v>44775.578141064812</v>
      </c>
      <c r="B24" s="25">
        <v>45.27</v>
      </c>
      <c r="C24" s="25">
        <v>45.95</v>
      </c>
      <c r="D24" s="25">
        <v>45.49</v>
      </c>
      <c r="E24" s="25">
        <v>28.77</v>
      </c>
      <c r="F24" s="25">
        <v>29.09</v>
      </c>
      <c r="G24" s="25">
        <v>29.45</v>
      </c>
      <c r="H24" s="25">
        <v>44.55</v>
      </c>
      <c r="I24" s="25">
        <v>29.37</v>
      </c>
      <c r="J24" s="25"/>
      <c r="K24" s="25"/>
      <c r="M24" s="1">
        <v>0.05</v>
      </c>
      <c r="N24" s="1">
        <v>0.15</v>
      </c>
      <c r="O24" s="1">
        <v>0.3</v>
      </c>
      <c r="P24" s="1">
        <v>0.45</v>
      </c>
      <c r="Q24" s="1">
        <f>AVERAGE(TBL_HST[[#This Row],[CH4]],TBL_HST[[#This Row],[CH5]],TBL_HST[[#This Row],[CH6]])</f>
        <v>29.103333333333335</v>
      </c>
      <c r="R24" s="1">
        <f>(M24/(O24-N24))*LN(((TBL_HST[[#This Row],[CH1]]-Q24)/(TBL_HST[[#This Row],[CH2]]-Q24)))</f>
        <v>-1.3733768005536894E-2</v>
      </c>
      <c r="S24" s="1">
        <f>(M24/(P24-O24))*LN(((TBL_HST[[#This Row],[CH2]]-Q24)/(TBL_HST[[#This Row],[CH3]]-Q24)))</f>
        <v>9.2282724207380304E-3</v>
      </c>
      <c r="T24" s="1">
        <f>(M24/(P24-N24))*LN(((TBL_HST[[#This Row],[CH1]]-Q24)/(TBL_HST[[#This Row],[CH3]]-Q24)))</f>
        <v>-2.2527477923994172E-3</v>
      </c>
      <c r="U24" s="1">
        <f>(TBL_HST[[#This Row],[CH1]]-Q24)/(EXP(-R24*N24/M24)) + Q24</f>
        <v>44.617447566284135</v>
      </c>
      <c r="V24" s="1">
        <f>(TBL_HST[[#This Row],[CH2]]-Q24)/(EXP(-S24*O24/M24)) + Q24</f>
        <v>46.909101298892182</v>
      </c>
      <c r="W24" s="1">
        <f>(TBL_HST[[#This Row],[CH1]]-Q24)/(EXP(-T24*N24/M24)) + Q24</f>
        <v>45.161110098747088</v>
      </c>
      <c r="X24" s="1">
        <f t="shared" si="0"/>
        <v>44.617447566284135</v>
      </c>
      <c r="Y24" s="1">
        <f t="shared" si="1"/>
        <v>45.161110098747088</v>
      </c>
      <c r="Z24" s="1">
        <f t="shared" si="2"/>
        <v>45.161110098747088</v>
      </c>
      <c r="AB24" s="1">
        <f t="shared" si="3"/>
        <v>44.97988925459277</v>
      </c>
      <c r="AC24" s="1">
        <f>TBL_HST[[#This Row],[CH7]]</f>
        <v>44.55</v>
      </c>
      <c r="AD24" s="1">
        <f t="shared" si="4"/>
        <v>0.42988925459277283</v>
      </c>
    </row>
    <row r="25" spans="1:30" ht="19.5" customHeight="1" x14ac:dyDescent="0.35">
      <c r="A25" s="27">
        <v>44775.578146944441</v>
      </c>
      <c r="B25" s="25">
        <v>44.95</v>
      </c>
      <c r="C25" s="25">
        <v>45.69</v>
      </c>
      <c r="D25" s="25">
        <v>45.19</v>
      </c>
      <c r="E25" s="25">
        <v>28.77</v>
      </c>
      <c r="F25" s="25">
        <v>29.09</v>
      </c>
      <c r="G25" s="25">
        <v>29.47</v>
      </c>
      <c r="H25" s="25">
        <v>44.51</v>
      </c>
      <c r="I25" s="25">
        <v>29.33</v>
      </c>
      <c r="J25" s="25"/>
      <c r="K25" s="25"/>
      <c r="M25" s="1">
        <v>0.05</v>
      </c>
      <c r="N25" s="1">
        <v>0.15</v>
      </c>
      <c r="O25" s="1">
        <v>0.3</v>
      </c>
      <c r="P25" s="1">
        <v>0.45</v>
      </c>
      <c r="Q25" s="1">
        <f>AVERAGE(TBL_HST[[#This Row],[CH4]],TBL_HST[[#This Row],[CH5]],TBL_HST[[#This Row],[CH6]])</f>
        <v>29.11</v>
      </c>
      <c r="R25" s="1">
        <f>(M25/(O25-N25))*LN(((TBL_HST[[#This Row],[CH1]]-Q25)/(TBL_HST[[#This Row],[CH2]]-Q25)))</f>
        <v>-1.5219587773622919E-2</v>
      </c>
      <c r="S25" s="1">
        <f>(M25/(P25-O25))*LN(((TBL_HST[[#This Row],[CH2]]-Q25)/(TBL_HST[[#This Row],[CH3]]-Q25)))</f>
        <v>1.0206961985442903E-2</v>
      </c>
      <c r="T25" s="1">
        <f>(M25/(P25-N25))*LN(((TBL_HST[[#This Row],[CH1]]-Q25)/(TBL_HST[[#This Row],[CH3]]-Q25)))</f>
        <v>-2.5063128940900365E-3</v>
      </c>
      <c r="U25" s="1">
        <f>(TBL_HST[[#This Row],[CH1]]-Q25)/(EXP(-R25*N25/M25)) + Q25</f>
        <v>44.243027744270215</v>
      </c>
      <c r="V25" s="1">
        <f>(TBL_HST[[#This Row],[CH2]]-Q25)/(EXP(-S25*O25/M25)) + Q25</f>
        <v>46.737125225860751</v>
      </c>
      <c r="W25" s="1">
        <f>(TBL_HST[[#This Row],[CH1]]-Q25)/(EXP(-T25*N25/M25)) + Q25</f>
        <v>44.831346643926778</v>
      </c>
      <c r="X25" s="1">
        <f t="shared" si="0"/>
        <v>44.243027744270215</v>
      </c>
      <c r="Y25" s="1">
        <f t="shared" si="1"/>
        <v>44.831346643926778</v>
      </c>
      <c r="Z25" s="1">
        <f t="shared" si="2"/>
        <v>44.831346643926778</v>
      </c>
      <c r="AB25" s="1">
        <f t="shared" si="3"/>
        <v>44.635240344041257</v>
      </c>
      <c r="AC25" s="1">
        <f>TBL_HST[[#This Row],[CH7]]</f>
        <v>44.51</v>
      </c>
      <c r="AD25" s="1">
        <f t="shared" si="4"/>
        <v>0.12524034404125928</v>
      </c>
    </row>
    <row r="26" spans="1:30" ht="19.5" customHeight="1" x14ac:dyDescent="0.35">
      <c r="A26" s="27">
        <v>44775.578152870374</v>
      </c>
      <c r="B26" s="25">
        <v>44.57</v>
      </c>
      <c r="C26" s="25">
        <v>45.37</v>
      </c>
      <c r="D26" s="25">
        <v>44.75</v>
      </c>
      <c r="E26" s="25">
        <v>28.77</v>
      </c>
      <c r="F26" s="25">
        <v>29.09</v>
      </c>
      <c r="G26" s="25">
        <v>29.45</v>
      </c>
      <c r="H26" s="25">
        <v>44.09</v>
      </c>
      <c r="I26" s="25">
        <v>29.37</v>
      </c>
      <c r="J26" s="25"/>
      <c r="K26" s="25"/>
      <c r="M26" s="1">
        <v>0.05</v>
      </c>
      <c r="N26" s="1">
        <v>0.15</v>
      </c>
      <c r="O26" s="1">
        <v>0.3</v>
      </c>
      <c r="P26" s="1">
        <v>0.45</v>
      </c>
      <c r="Q26" s="1">
        <f>AVERAGE(TBL_HST[[#This Row],[CH4]],TBL_HST[[#This Row],[CH5]],TBL_HST[[#This Row],[CH6]])</f>
        <v>29.103333333333335</v>
      </c>
      <c r="R26" s="1">
        <f>(M26/(O26-N26))*LN(((TBL_HST[[#This Row],[CH1]]-Q26)/(TBL_HST[[#This Row],[CH2]]-Q26)))</f>
        <v>-1.6810284542297247E-2</v>
      </c>
      <c r="S26" s="1">
        <f>(M26/(P26-O26))*LN(((TBL_HST[[#This Row],[CH2]]-Q26)/(TBL_HST[[#This Row],[CH3]]-Q26)))</f>
        <v>1.2953374145407939E-2</v>
      </c>
      <c r="T26" s="1">
        <f>(M26/(P26-N26))*LN(((TBL_HST[[#This Row],[CH1]]-Q26)/(TBL_HST[[#This Row],[CH3]]-Q26)))</f>
        <v>-1.9284551984446343E-3</v>
      </c>
      <c r="U26" s="1">
        <f>(TBL_HST[[#This Row],[CH1]]-Q26)/(EXP(-R26*N26/M26)) + Q26</f>
        <v>43.809344262295085</v>
      </c>
      <c r="V26" s="1">
        <f>(TBL_HST[[#This Row],[CH2]]-Q26)/(EXP(-S26*O26/M26)) + Q26</f>
        <v>46.684676088867029</v>
      </c>
      <c r="W26" s="1">
        <f>(TBL_HST[[#This Row],[CH1]]-Q26)/(EXP(-T26*N26/M26)) + Q26</f>
        <v>44.480778018541329</v>
      </c>
      <c r="X26" s="1">
        <f t="shared" si="0"/>
        <v>43.809344262295085</v>
      </c>
      <c r="Y26" s="1">
        <f t="shared" si="1"/>
        <v>44.480778018541329</v>
      </c>
      <c r="Z26" s="1">
        <f t="shared" si="2"/>
        <v>44.480778018541329</v>
      </c>
      <c r="AB26" s="1">
        <f t="shared" si="3"/>
        <v>44.256966766459243</v>
      </c>
      <c r="AC26" s="1">
        <f>TBL_HST[[#This Row],[CH7]]</f>
        <v>44.09</v>
      </c>
      <c r="AD26" s="1">
        <f t="shared" si="4"/>
        <v>0.16696676645923958</v>
      </c>
    </row>
    <row r="27" spans="1:30" ht="19.5" customHeight="1" x14ac:dyDescent="0.35">
      <c r="A27" s="27">
        <v>44775.578158750002</v>
      </c>
      <c r="B27" s="25">
        <v>44.45</v>
      </c>
      <c r="C27" s="25">
        <v>45.03</v>
      </c>
      <c r="D27" s="25">
        <v>44.57</v>
      </c>
      <c r="E27" s="25">
        <v>28.75</v>
      </c>
      <c r="F27" s="25">
        <v>29.09</v>
      </c>
      <c r="G27" s="25">
        <v>29.47</v>
      </c>
      <c r="H27" s="25">
        <v>43.73</v>
      </c>
      <c r="I27" s="25">
        <v>29.39</v>
      </c>
      <c r="J27" s="25"/>
      <c r="K27" s="25"/>
      <c r="M27" s="1">
        <v>0.05</v>
      </c>
      <c r="N27" s="1">
        <v>0.15</v>
      </c>
      <c r="O27" s="1">
        <v>0.3</v>
      </c>
      <c r="P27" s="1">
        <v>0.45</v>
      </c>
      <c r="Q27" s="1">
        <f>AVERAGE(TBL_HST[[#This Row],[CH4]],TBL_HST[[#This Row],[CH5]],TBL_HST[[#This Row],[CH6]])</f>
        <v>29.103333333333335</v>
      </c>
      <c r="R27" s="1">
        <f>(M27/(O27-N27))*LN(((TBL_HST[[#This Row],[CH1]]-Q27)/(TBL_HST[[#This Row],[CH2]]-Q27)))</f>
        <v>-1.2365519347993828E-2</v>
      </c>
      <c r="S27" s="1">
        <f>(M27/(P27-O27))*LN(((TBL_HST[[#This Row],[CH2]]-Q27)/(TBL_HST[[#This Row],[CH3]]-Q27)))</f>
        <v>9.7692275551513295E-3</v>
      </c>
      <c r="T27" s="1">
        <f>(M27/(P27-N27))*LN(((TBL_HST[[#This Row],[CH1]]-Q27)/(TBL_HST[[#This Row],[CH3]]-Q27)))</f>
        <v>-1.2981458964212603E-3</v>
      </c>
      <c r="U27" s="1">
        <f>(TBL_HST[[#This Row],[CH1]]-Q27)/(EXP(-R27*N27/M27)) + Q27</f>
        <v>43.891121808287991</v>
      </c>
      <c r="V27" s="1">
        <f>(TBL_HST[[#This Row],[CH2]]-Q27)/(EXP(-S27*O27/M27)) + Q27</f>
        <v>45.991449996284189</v>
      </c>
      <c r="W27" s="1">
        <f>(TBL_HST[[#This Row],[CH1]]-Q27)/(EXP(-T27*N27/M27)) + Q27</f>
        <v>44.390349590721172</v>
      </c>
      <c r="X27" s="1">
        <f t="shared" si="0"/>
        <v>43.891121808287991</v>
      </c>
      <c r="Y27" s="1">
        <f t="shared" si="1"/>
        <v>44.390349590721172</v>
      </c>
      <c r="Z27" s="1">
        <f t="shared" si="2"/>
        <v>44.390349590721172</v>
      </c>
      <c r="AB27" s="1">
        <f t="shared" si="3"/>
        <v>44.223940329910114</v>
      </c>
      <c r="AC27" s="1">
        <f>TBL_HST[[#This Row],[CH7]]</f>
        <v>43.73</v>
      </c>
      <c r="AD27" s="1">
        <f t="shared" si="4"/>
        <v>0.49394032991011727</v>
      </c>
    </row>
    <row r="28" spans="1:30" ht="19.5" customHeight="1" x14ac:dyDescent="0.35">
      <c r="A28" s="27">
        <v>44775.578164675928</v>
      </c>
      <c r="B28" s="25">
        <v>43.99</v>
      </c>
      <c r="C28" s="25">
        <v>44.71</v>
      </c>
      <c r="D28" s="25">
        <v>44.31</v>
      </c>
      <c r="E28" s="25">
        <v>28.75</v>
      </c>
      <c r="F28" s="25">
        <v>29.11</v>
      </c>
      <c r="G28" s="25">
        <v>29.45</v>
      </c>
      <c r="H28" s="25">
        <v>43.49</v>
      </c>
      <c r="I28" s="25">
        <v>29.37</v>
      </c>
      <c r="J28" s="25"/>
      <c r="K28" s="25"/>
      <c r="M28" s="1">
        <v>0.05</v>
      </c>
      <c r="N28" s="1">
        <v>0.15</v>
      </c>
      <c r="O28" s="1">
        <v>0.3</v>
      </c>
      <c r="P28" s="1">
        <v>0.45</v>
      </c>
      <c r="Q28" s="1">
        <f>AVERAGE(TBL_HST[[#This Row],[CH4]],TBL_HST[[#This Row],[CH5]],TBL_HST[[#This Row],[CH6]])</f>
        <v>29.103333333333335</v>
      </c>
      <c r="R28" s="1">
        <f>(M28/(O28-N28))*LN(((TBL_HST[[#This Row],[CH1]]-Q28)/(TBL_HST[[#This Row],[CH2]]-Q28)))</f>
        <v>-1.5744071883584263E-2</v>
      </c>
      <c r="S28" s="1">
        <f>(M28/(P28-O28))*LN(((TBL_HST[[#This Row],[CH2]]-Q28)/(TBL_HST[[#This Row],[CH3]]-Q28)))</f>
        <v>8.654748402174223E-3</v>
      </c>
      <c r="T28" s="1">
        <f>(M28/(P28-N28))*LN(((TBL_HST[[#This Row],[CH1]]-Q28)/(TBL_HST[[#This Row],[CH3]]-Q28)))</f>
        <v>-3.5446617407050201E-3</v>
      </c>
      <c r="U28" s="1">
        <f>(TBL_HST[[#This Row],[CH1]]-Q28)/(EXP(-R28*N28/M28)) + Q28</f>
        <v>43.303216574113634</v>
      </c>
      <c r="V28" s="1">
        <f>(TBL_HST[[#This Row],[CH2]]-Q28)/(EXP(-S28*O28/M28)) + Q28</f>
        <v>45.541841868505259</v>
      </c>
      <c r="W28" s="1">
        <f>(TBL_HST[[#This Row],[CH1]]-Q28)/(EXP(-T28*N28/M28)) + Q28</f>
        <v>43.832534135370921</v>
      </c>
      <c r="X28" s="1">
        <f t="shared" si="0"/>
        <v>43.303216574113634</v>
      </c>
      <c r="Y28" s="1">
        <f t="shared" si="1"/>
        <v>43.832534135370921</v>
      </c>
      <c r="Z28" s="1">
        <f t="shared" si="2"/>
        <v>43.832534135370921</v>
      </c>
      <c r="AB28" s="1">
        <f t="shared" si="3"/>
        <v>43.656094948285158</v>
      </c>
      <c r="AC28" s="1">
        <f>TBL_HST[[#This Row],[CH7]]</f>
        <v>43.49</v>
      </c>
      <c r="AD28" s="1">
        <f t="shared" si="4"/>
        <v>0.16609494828515636</v>
      </c>
    </row>
    <row r="29" spans="1:30" ht="19.5" customHeight="1" x14ac:dyDescent="0.35">
      <c r="A29" s="27">
        <v>44775.578170601853</v>
      </c>
      <c r="B29" s="25">
        <v>43.79</v>
      </c>
      <c r="C29" s="25">
        <v>44.53</v>
      </c>
      <c r="D29" s="25">
        <v>44.11</v>
      </c>
      <c r="E29" s="25">
        <v>28.79</v>
      </c>
      <c r="F29" s="25">
        <v>29.05</v>
      </c>
      <c r="G29" s="25">
        <v>29.47</v>
      </c>
      <c r="H29" s="25">
        <v>43.27</v>
      </c>
      <c r="I29" s="25">
        <v>29.31</v>
      </c>
      <c r="J29" s="25"/>
      <c r="K29" s="25"/>
      <c r="M29" s="1">
        <v>0.05</v>
      </c>
      <c r="N29" s="1">
        <v>0.15</v>
      </c>
      <c r="O29" s="1">
        <v>0.3</v>
      </c>
      <c r="P29" s="1">
        <v>0.45</v>
      </c>
      <c r="Q29" s="1">
        <f>AVERAGE(TBL_HST[[#This Row],[CH4]],TBL_HST[[#This Row],[CH5]],TBL_HST[[#This Row],[CH6]])</f>
        <v>29.103333333333335</v>
      </c>
      <c r="R29" s="1">
        <f>(M29/(O29-N29))*LN(((TBL_HST[[#This Row],[CH1]]-Q29)/(TBL_HST[[#This Row],[CH2]]-Q29)))</f>
        <v>-1.6385853650426288E-2</v>
      </c>
      <c r="S29" s="1">
        <f>(M29/(P29-O29))*LN(((TBL_HST[[#This Row],[CH2]]-Q29)/(TBL_HST[[#This Row],[CH3]]-Q29)))</f>
        <v>9.2010222822965955E-3</v>
      </c>
      <c r="T29" s="1">
        <f>(M29/(P29-N29))*LN(((TBL_HST[[#This Row],[CH1]]-Q29)/(TBL_HST[[#This Row],[CH3]]-Q29)))</f>
        <v>-3.592415684064855E-3</v>
      </c>
      <c r="U29" s="1">
        <f>(TBL_HST[[#This Row],[CH1]]-Q29)/(EXP(-R29*N29/M29)) + Q29</f>
        <v>43.085496974935175</v>
      </c>
      <c r="V29" s="1">
        <f>(TBL_HST[[#This Row],[CH2]]-Q29)/(EXP(-S29*O29/M29)) + Q29</f>
        <v>45.405593314467481</v>
      </c>
      <c r="W29" s="1">
        <f>(TBL_HST[[#This Row],[CH1]]-Q29)/(EXP(-T29*N29/M29)) + Q29</f>
        <v>43.632568030370322</v>
      </c>
      <c r="X29" s="1">
        <f t="shared" si="0"/>
        <v>43.085496974935175</v>
      </c>
      <c r="Y29" s="1">
        <f t="shared" si="1"/>
        <v>43.632568030370322</v>
      </c>
      <c r="Z29" s="1">
        <f t="shared" si="2"/>
        <v>43.632568030370322</v>
      </c>
      <c r="AB29" s="1">
        <f t="shared" si="3"/>
        <v>43.450211011891945</v>
      </c>
      <c r="AC29" s="1">
        <f>TBL_HST[[#This Row],[CH7]]</f>
        <v>43.27</v>
      </c>
      <c r="AD29" s="1">
        <f t="shared" si="4"/>
        <v>0.18021101189194155</v>
      </c>
    </row>
    <row r="30" spans="1:30" ht="19.5" customHeight="1" x14ac:dyDescent="0.35">
      <c r="A30" s="27">
        <v>44775.578176481482</v>
      </c>
      <c r="B30" s="25">
        <v>43.33</v>
      </c>
      <c r="C30" s="25">
        <v>44.15</v>
      </c>
      <c r="D30" s="25">
        <v>43.73</v>
      </c>
      <c r="E30" s="25">
        <v>28.77</v>
      </c>
      <c r="F30" s="25">
        <v>29.11</v>
      </c>
      <c r="G30" s="25">
        <v>29.47</v>
      </c>
      <c r="H30" s="25">
        <v>43.03</v>
      </c>
      <c r="I30" s="25">
        <v>29.33</v>
      </c>
      <c r="J30" s="25"/>
      <c r="K30" s="25"/>
      <c r="M30" s="1">
        <v>0.05</v>
      </c>
      <c r="N30" s="1">
        <v>0.15</v>
      </c>
      <c r="O30" s="1">
        <v>0.3</v>
      </c>
      <c r="P30" s="1">
        <v>0.45</v>
      </c>
      <c r="Q30" s="1">
        <f>AVERAGE(TBL_HST[[#This Row],[CH4]],TBL_HST[[#This Row],[CH5]],TBL_HST[[#This Row],[CH6]])</f>
        <v>29.116666666666664</v>
      </c>
      <c r="R30" s="1">
        <f>(M30/(O30-N30))*LN(((TBL_HST[[#This Row],[CH1]]-Q30)/(TBL_HST[[#This Row],[CH2]]-Q30)))</f>
        <v>-1.8696488883681198E-2</v>
      </c>
      <c r="S30" s="1">
        <f>(M30/(P30-O30))*LN(((TBL_HST[[#This Row],[CH2]]-Q30)/(TBL_HST[[#This Row],[CH3]]-Q30)))</f>
        <v>9.4452012896242069E-3</v>
      </c>
      <c r="T30" s="1">
        <f>(M30/(P30-N30))*LN(((TBL_HST[[#This Row],[CH1]]-Q30)/(TBL_HST[[#This Row],[CH3]]-Q30)))</f>
        <v>-4.6256437970284784E-3</v>
      </c>
      <c r="U30" s="1">
        <f>(TBL_HST[[#This Row],[CH1]]-Q30)/(EXP(-R30*N30/M30)) + Q30</f>
        <v>42.55472727272727</v>
      </c>
      <c r="V30" s="1">
        <f>(TBL_HST[[#This Row],[CH2]]-Q30)/(EXP(-S30*O30/M30)) + Q30</f>
        <v>45.026560439587882</v>
      </c>
      <c r="W30" s="1">
        <f>(TBL_HST[[#This Row],[CH1]]-Q30)/(EXP(-T30*N30/M30)) + Q30</f>
        <v>43.134124765375837</v>
      </c>
      <c r="X30" s="1">
        <f t="shared" si="0"/>
        <v>42.55472727272727</v>
      </c>
      <c r="Y30" s="1">
        <f t="shared" si="1"/>
        <v>43.134124765375837</v>
      </c>
      <c r="Z30" s="1">
        <f t="shared" si="2"/>
        <v>43.134124765375837</v>
      </c>
      <c r="AB30" s="1">
        <f t="shared" si="3"/>
        <v>42.940992267826317</v>
      </c>
      <c r="AC30" s="1">
        <f>TBL_HST[[#This Row],[CH7]]</f>
        <v>43.03</v>
      </c>
      <c r="AD30" s="1">
        <f t="shared" si="4"/>
        <v>-8.9007732173683962E-2</v>
      </c>
    </row>
    <row r="31" spans="1:30" ht="19.5" customHeight="1" x14ac:dyDescent="0.35">
      <c r="A31" s="27">
        <v>44775.578182407407</v>
      </c>
      <c r="B31" s="25">
        <v>43.39</v>
      </c>
      <c r="C31" s="25">
        <v>43.87</v>
      </c>
      <c r="D31" s="25">
        <v>43.59</v>
      </c>
      <c r="E31" s="25">
        <v>28.77</v>
      </c>
      <c r="F31" s="25">
        <v>29.13</v>
      </c>
      <c r="G31" s="25">
        <v>29.47</v>
      </c>
      <c r="H31" s="25">
        <v>42.71</v>
      </c>
      <c r="I31" s="25">
        <v>29.37</v>
      </c>
      <c r="J31" s="25"/>
      <c r="K31" s="25"/>
      <c r="M31" s="1">
        <v>0.05</v>
      </c>
      <c r="N31" s="1">
        <v>0.15</v>
      </c>
      <c r="O31" s="1">
        <v>0.3</v>
      </c>
      <c r="P31" s="1">
        <v>0.45</v>
      </c>
      <c r="Q31" s="1">
        <f>AVERAGE(TBL_HST[[#This Row],[CH4]],TBL_HST[[#This Row],[CH5]],TBL_HST[[#This Row],[CH6]])</f>
        <v>29.123333333333335</v>
      </c>
      <c r="R31" s="1">
        <f>(M31/(O31-N31))*LN(((TBL_HST[[#This Row],[CH1]]-Q31)/(TBL_HST[[#This Row],[CH2]]-Q31)))</f>
        <v>-1.1030418208775998E-2</v>
      </c>
      <c r="S31" s="1">
        <f>(M31/(P31-O31))*LN(((TBL_HST[[#This Row],[CH2]]-Q31)/(TBL_HST[[#This Row],[CH3]]-Q31)))</f>
        <v>6.3899720359065614E-3</v>
      </c>
      <c r="T31" s="1">
        <f>(M31/(P31-N31))*LN(((TBL_HST[[#This Row],[CH1]]-Q31)/(TBL_HST[[#This Row],[CH3]]-Q31)))</f>
        <v>-2.3202230864347055E-3</v>
      </c>
      <c r="U31" s="1">
        <f>(TBL_HST[[#This Row],[CH1]]-Q31)/(EXP(-R31*N31/M31)) + Q31</f>
        <v>42.925623869801086</v>
      </c>
      <c r="V31" s="1">
        <f>(TBL_HST[[#This Row],[CH2]]-Q31)/(EXP(-S31*O31/M31)) + Q31</f>
        <v>44.446362955254926</v>
      </c>
      <c r="W31" s="1">
        <f>(TBL_HST[[#This Row],[CH1]]-Q31)/(EXP(-T31*N31/M31)) + Q31</f>
        <v>43.291039267924603</v>
      </c>
      <c r="X31" s="1">
        <f t="shared" si="0"/>
        <v>42.925623869801086</v>
      </c>
      <c r="Y31" s="1">
        <f t="shared" si="1"/>
        <v>43.291039267924603</v>
      </c>
      <c r="Z31" s="1">
        <f t="shared" si="2"/>
        <v>43.291039267924603</v>
      </c>
      <c r="AB31" s="1">
        <f t="shared" si="3"/>
        <v>43.169234135216762</v>
      </c>
      <c r="AC31" s="1">
        <f>TBL_HST[[#This Row],[CH7]]</f>
        <v>42.71</v>
      </c>
      <c r="AD31" s="1">
        <f t="shared" si="4"/>
        <v>0.45923413521676082</v>
      </c>
    </row>
    <row r="32" spans="1:30" ht="19.5" customHeight="1" x14ac:dyDescent="0.35">
      <c r="A32" s="27">
        <v>44775.57818827546</v>
      </c>
      <c r="B32" s="25">
        <v>43.03</v>
      </c>
      <c r="C32" s="25">
        <v>43.61</v>
      </c>
      <c r="D32" s="25">
        <v>43.27</v>
      </c>
      <c r="E32" s="25">
        <v>28.77</v>
      </c>
      <c r="F32" s="25">
        <v>29.13</v>
      </c>
      <c r="G32" s="25">
        <v>29.45</v>
      </c>
      <c r="H32" s="25">
        <v>42.67</v>
      </c>
      <c r="I32" s="25">
        <v>29.33</v>
      </c>
      <c r="J32" s="25"/>
      <c r="K32" s="25"/>
      <c r="M32" s="1">
        <v>0.05</v>
      </c>
      <c r="N32" s="1">
        <v>0.15</v>
      </c>
      <c r="O32" s="1">
        <v>0.3</v>
      </c>
      <c r="P32" s="1">
        <v>0.45</v>
      </c>
      <c r="Q32" s="1">
        <f>AVERAGE(TBL_HST[[#This Row],[CH4]],TBL_HST[[#This Row],[CH5]],TBL_HST[[#This Row],[CH6]])</f>
        <v>29.116666666666664</v>
      </c>
      <c r="R32" s="1">
        <f>(M32/(O32-N32))*LN(((TBL_HST[[#This Row],[CH1]]-Q32)/(TBL_HST[[#This Row],[CH2]]-Q32)))</f>
        <v>-1.3613720201317948E-2</v>
      </c>
      <c r="S32" s="1">
        <f>(M32/(P32-O32))*LN(((TBL_HST[[#This Row],[CH2]]-Q32)/(TBL_HST[[#This Row],[CH3]]-Q32)))</f>
        <v>7.9128686592994744E-3</v>
      </c>
      <c r="T32" s="1">
        <f>(M32/(P32-N32))*LN(((TBL_HST[[#This Row],[CH1]]-Q32)/(TBL_HST[[#This Row],[CH3]]-Q32)))</f>
        <v>-2.850425771009238E-3</v>
      </c>
      <c r="U32" s="1">
        <f>(TBL_HST[[#This Row],[CH1]]-Q32)/(EXP(-R32*N32/M32)) + Q32</f>
        <v>42.473210671573142</v>
      </c>
      <c r="V32" s="1">
        <f>(TBL_HST[[#This Row],[CH2]]-Q32)/(EXP(-S32*O32/M32)) + Q32</f>
        <v>44.314699270866214</v>
      </c>
      <c r="W32" s="1">
        <f>(TBL_HST[[#This Row],[CH1]]-Q32)/(EXP(-T32*N32/M32)) + Q32</f>
        <v>42.911530483080497</v>
      </c>
      <c r="X32" s="1">
        <f t="shared" si="0"/>
        <v>42.473210671573142</v>
      </c>
      <c r="Y32" s="1">
        <f t="shared" si="1"/>
        <v>42.911530483080497</v>
      </c>
      <c r="Z32" s="1">
        <f t="shared" si="2"/>
        <v>42.911530483080497</v>
      </c>
      <c r="AB32" s="1">
        <f t="shared" si="3"/>
        <v>42.765423879244715</v>
      </c>
      <c r="AC32" s="1">
        <f>TBL_HST[[#This Row],[CH7]]</f>
        <v>42.67</v>
      </c>
      <c r="AD32" s="1">
        <f t="shared" si="4"/>
        <v>9.542387924471285E-2</v>
      </c>
    </row>
    <row r="33" spans="1:39" ht="19.5" customHeight="1" x14ac:dyDescent="0.35">
      <c r="A33" s="27">
        <v>44775.578194201385</v>
      </c>
      <c r="B33" s="25">
        <v>42.87</v>
      </c>
      <c r="C33" s="25">
        <v>43.47</v>
      </c>
      <c r="D33" s="25">
        <v>43.23</v>
      </c>
      <c r="E33" s="25">
        <v>28.79</v>
      </c>
      <c r="F33" s="25">
        <v>29.11</v>
      </c>
      <c r="G33" s="25">
        <v>29.47</v>
      </c>
      <c r="H33" s="25">
        <v>42.39</v>
      </c>
      <c r="I33" s="25">
        <v>29.33</v>
      </c>
      <c r="J33" s="25"/>
      <c r="K33" s="25"/>
      <c r="M33" s="1">
        <v>0.05</v>
      </c>
      <c r="N33" s="1">
        <v>0.15</v>
      </c>
      <c r="O33" s="1">
        <v>0.3</v>
      </c>
      <c r="P33" s="1">
        <v>0.45</v>
      </c>
      <c r="Q33" s="1">
        <f>AVERAGE(TBL_HST[[#This Row],[CH4]],TBL_HST[[#This Row],[CH5]],TBL_HST[[#This Row],[CH6]])</f>
        <v>29.123333333333335</v>
      </c>
      <c r="R33" s="1">
        <f>(M33/(O33-N33))*LN(((TBL_HST[[#This Row],[CH1]]-Q33)/(TBL_HST[[#This Row],[CH2]]-Q33)))</f>
        <v>-1.4240418901589971E-2</v>
      </c>
      <c r="S33" s="1">
        <f>(M33/(P33-O33))*LN(((TBL_HST[[#This Row],[CH2]]-Q33)/(TBL_HST[[#This Row],[CH3]]-Q33)))</f>
        <v>5.6233761011617311E-3</v>
      </c>
      <c r="T33" s="1">
        <f>(M33/(P33-N33))*LN(((TBL_HST[[#This Row],[CH1]]-Q33)/(TBL_HST[[#This Row],[CH3]]-Q33)))</f>
        <v>-4.308521400214131E-3</v>
      </c>
      <c r="U33" s="1">
        <f>(TBL_HST[[#This Row],[CH1]]-Q33)/(EXP(-R33*N33/M33)) + Q33</f>
        <v>42.295092936802973</v>
      </c>
      <c r="V33" s="1">
        <f>(TBL_HST[[#This Row],[CH2]]-Q33)/(EXP(-S33*O33/M33)) + Q33</f>
        <v>43.962318995429548</v>
      </c>
      <c r="W33" s="1">
        <f>(TBL_HST[[#This Row],[CH1]]-Q33)/(EXP(-T33*N33/M33)) + Q33</f>
        <v>42.69345997504319</v>
      </c>
      <c r="X33" s="1">
        <f t="shared" si="0"/>
        <v>42.295092936802973</v>
      </c>
      <c r="Y33" s="1">
        <f t="shared" si="1"/>
        <v>42.69345997504319</v>
      </c>
      <c r="Z33" s="1">
        <f t="shared" si="2"/>
        <v>42.69345997504319</v>
      </c>
      <c r="AB33" s="1">
        <f t="shared" si="3"/>
        <v>42.560670962296456</v>
      </c>
      <c r="AC33" s="1">
        <f>TBL_HST[[#This Row],[CH7]]</f>
        <v>42.39</v>
      </c>
      <c r="AD33" s="1">
        <f t="shared" si="4"/>
        <v>0.17067096229645529</v>
      </c>
    </row>
    <row r="34" spans="1:39" ht="19.5" customHeight="1" x14ac:dyDescent="0.35">
      <c r="A34" s="27">
        <v>44775.578200081021</v>
      </c>
      <c r="B34" s="25">
        <v>42.63</v>
      </c>
      <c r="C34" s="25">
        <v>43.23</v>
      </c>
      <c r="D34" s="25">
        <v>42.99</v>
      </c>
      <c r="E34" s="25">
        <v>28.77</v>
      </c>
      <c r="F34" s="25">
        <v>29.11</v>
      </c>
      <c r="G34" s="25">
        <v>29.47</v>
      </c>
      <c r="H34" s="25">
        <v>42.15</v>
      </c>
      <c r="I34" s="25">
        <v>29.37</v>
      </c>
      <c r="J34" s="25"/>
      <c r="K34" s="25"/>
      <c r="M34" s="1">
        <v>0.05</v>
      </c>
      <c r="N34" s="1">
        <v>0.15</v>
      </c>
      <c r="O34" s="1">
        <v>0.3</v>
      </c>
      <c r="P34" s="1">
        <v>0.45</v>
      </c>
      <c r="Q34" s="1">
        <f>AVERAGE(TBL_HST[[#This Row],[CH4]],TBL_HST[[#This Row],[CH5]],TBL_HST[[#This Row],[CH6]])</f>
        <v>29.116666666666664</v>
      </c>
      <c r="R34" s="1">
        <f>(M34/(O34-N34))*LN(((TBL_HST[[#This Row],[CH1]]-Q34)/(TBL_HST[[#This Row],[CH2]]-Q34)))</f>
        <v>-1.4481041560954918E-2</v>
      </c>
      <c r="S34" s="1">
        <f>(M34/(P34-O34))*LN(((TBL_HST[[#This Row],[CH2]]-Q34)/(TBL_HST[[#This Row],[CH3]]-Q34)))</f>
        <v>5.7171482470768174E-3</v>
      </c>
      <c r="T34" s="1">
        <f>(M34/(P34-N34))*LN(((TBL_HST[[#This Row],[CH1]]-Q34)/(TBL_HST[[#This Row],[CH3]]-Q34)))</f>
        <v>-4.3819466569390494E-3</v>
      </c>
      <c r="U34" s="1">
        <f>(TBL_HST[[#This Row],[CH1]]-Q34)/(EXP(-R34*N34/M34)) + Q34</f>
        <v>42.055507794048189</v>
      </c>
      <c r="V34" s="1">
        <f>(TBL_HST[[#This Row],[CH2]]-Q34)/(EXP(-S34*O34/M34)) + Q34</f>
        <v>43.722527374628818</v>
      </c>
      <c r="W34" s="1">
        <f>(TBL_HST[[#This Row],[CH1]]-Q34)/(EXP(-T34*N34/M34)) + Q34</f>
        <v>42.453518423330209</v>
      </c>
      <c r="X34" s="1">
        <f t="shared" si="0"/>
        <v>42.055507794048189</v>
      </c>
      <c r="Y34" s="1">
        <f t="shared" si="1"/>
        <v>42.453518423330209</v>
      </c>
      <c r="Z34" s="1">
        <f t="shared" si="2"/>
        <v>42.453518423330209</v>
      </c>
      <c r="AB34" s="1">
        <f t="shared" si="3"/>
        <v>42.320848213569533</v>
      </c>
      <c r="AC34" s="1">
        <f>TBL_HST[[#This Row],[CH7]]</f>
        <v>42.15</v>
      </c>
      <c r="AD34" s="1">
        <f t="shared" si="4"/>
        <v>0.17084821356953483</v>
      </c>
    </row>
    <row r="35" spans="1:39" ht="19.5" customHeight="1" x14ac:dyDescent="0.35">
      <c r="A35" s="27">
        <v>44775.578206006947</v>
      </c>
      <c r="B35" s="25">
        <v>42.19</v>
      </c>
      <c r="C35" s="25">
        <v>43.03</v>
      </c>
      <c r="D35" s="25">
        <v>42.63</v>
      </c>
      <c r="E35" s="25">
        <v>28.79</v>
      </c>
      <c r="F35" s="25">
        <v>29.13</v>
      </c>
      <c r="G35" s="25">
        <v>29.47</v>
      </c>
      <c r="H35" s="25">
        <v>41.97</v>
      </c>
      <c r="I35" s="25">
        <v>29.39</v>
      </c>
      <c r="J35" s="25"/>
      <c r="K35" s="25"/>
      <c r="M35" s="1">
        <v>0.05</v>
      </c>
      <c r="N35" s="1">
        <v>0.15</v>
      </c>
      <c r="O35" s="1">
        <v>0.3</v>
      </c>
      <c r="P35" s="1">
        <v>0.45</v>
      </c>
      <c r="Q35" s="1">
        <f>AVERAGE(TBL_HST[[#This Row],[CH4]],TBL_HST[[#This Row],[CH5]],TBL_HST[[#This Row],[CH6]])</f>
        <v>29.13</v>
      </c>
      <c r="R35" s="1">
        <f>(M35/(O35-N35))*LN(((TBL_HST[[#This Row],[CH1]]-Q35)/(TBL_HST[[#This Row],[CH2]]-Q35)))</f>
        <v>-2.0778238762787105E-2</v>
      </c>
      <c r="S35" s="1">
        <f>(M35/(P35-O35))*LN(((TBL_HST[[#This Row],[CH2]]-Q35)/(TBL_HST[[#This Row],[CH3]]-Q35)))</f>
        <v>9.733051564087377E-3</v>
      </c>
      <c r="T35" s="1">
        <f>(M35/(P35-N35))*LN(((TBL_HST[[#This Row],[CH1]]-Q35)/(TBL_HST[[#This Row],[CH3]]-Q35)))</f>
        <v>-5.5225935993498546E-3</v>
      </c>
      <c r="U35" s="1">
        <f>(TBL_HST[[#This Row],[CH1]]-Q35)/(EXP(-R35*N35/M35)) + Q35</f>
        <v>41.40076258992805</v>
      </c>
      <c r="V35" s="1">
        <f>(TBL_HST[[#This Row],[CH2]]-Q35)/(EXP(-S35*O35/M35)) + Q35</f>
        <v>43.865906721536348</v>
      </c>
      <c r="W35" s="1">
        <f>(TBL_HST[[#This Row],[CH1]]-Q35)/(EXP(-T35*N35/M35)) + Q35</f>
        <v>41.975407353372404</v>
      </c>
      <c r="X35" s="1">
        <f t="shared" si="0"/>
        <v>41.40076258992805</v>
      </c>
      <c r="Y35" s="1">
        <f t="shared" si="1"/>
        <v>41.975407353372404</v>
      </c>
      <c r="Z35" s="1">
        <f t="shared" si="2"/>
        <v>41.975407353372404</v>
      </c>
      <c r="AB35" s="1">
        <f t="shared" si="3"/>
        <v>41.78385909889095</v>
      </c>
      <c r="AC35" s="1">
        <f>TBL_HST[[#This Row],[CH7]]</f>
        <v>41.97</v>
      </c>
      <c r="AD35" s="1">
        <f t="shared" si="4"/>
        <v>-0.18614090110904868</v>
      </c>
    </row>
    <row r="36" spans="1:39" ht="19.5" customHeight="1" x14ac:dyDescent="0.35">
      <c r="A36" s="27">
        <v>44775.578211886575</v>
      </c>
      <c r="B36" s="25">
        <v>42.13</v>
      </c>
      <c r="C36" s="25">
        <v>42.63</v>
      </c>
      <c r="D36" s="25">
        <v>42.49</v>
      </c>
      <c r="E36" s="25">
        <v>28.77</v>
      </c>
      <c r="F36" s="25">
        <v>29.11</v>
      </c>
      <c r="G36" s="25">
        <v>29.47</v>
      </c>
      <c r="H36" s="25">
        <v>41.53</v>
      </c>
      <c r="I36" s="25">
        <v>29.37</v>
      </c>
      <c r="J36" s="25"/>
      <c r="K36" s="25"/>
      <c r="M36" s="1">
        <v>0.05</v>
      </c>
      <c r="N36" s="1">
        <v>0.15</v>
      </c>
      <c r="O36" s="1">
        <v>0.3</v>
      </c>
      <c r="P36" s="1">
        <v>0.45</v>
      </c>
      <c r="Q36" s="1">
        <f>AVERAGE(TBL_HST[[#This Row],[CH4]],TBL_HST[[#This Row],[CH5]],TBL_HST[[#This Row],[CH6]])</f>
        <v>29.116666666666664</v>
      </c>
      <c r="R36" s="1">
        <f>(M36/(O36-N36))*LN(((TBL_HST[[#This Row],[CH1]]-Q36)/(TBL_HST[[#This Row],[CH2]]-Q36)))</f>
        <v>-1.2567459826320741E-2</v>
      </c>
      <c r="S36" s="1">
        <f>(M36/(P36-O36))*LN(((TBL_HST[[#This Row],[CH2]]-Q36)/(TBL_HST[[#This Row],[CH3]]-Q36)))</f>
        <v>3.4713926433730517E-3</v>
      </c>
      <c r="T36" s="1">
        <f>(M36/(P36-N36))*LN(((TBL_HST[[#This Row],[CH1]]-Q36)/(TBL_HST[[#This Row],[CH3]]-Q36)))</f>
        <v>-4.548033591473836E-3</v>
      </c>
      <c r="U36" s="1">
        <f>(TBL_HST[[#This Row],[CH1]]-Q36)/(EXP(-R36*N36/M36)) + Q36</f>
        <v>41.648500246669954</v>
      </c>
      <c r="V36" s="1">
        <f>(TBL_HST[[#This Row],[CH2]]-Q36)/(EXP(-S36*O36/M36)) + Q36</f>
        <v>42.914412152376372</v>
      </c>
      <c r="W36" s="1">
        <f>(TBL_HST[[#This Row],[CH1]]-Q36)/(EXP(-T36*N36/M36)) + Q36</f>
        <v>41.953650569073254</v>
      </c>
      <c r="X36" s="1">
        <f t="shared" si="0"/>
        <v>41.648500246669954</v>
      </c>
      <c r="Y36" s="1">
        <f t="shared" si="1"/>
        <v>41.953650569073254</v>
      </c>
      <c r="Z36" s="1">
        <f t="shared" si="2"/>
        <v>41.953650569073254</v>
      </c>
      <c r="AB36" s="1">
        <f t="shared" si="3"/>
        <v>41.851933794938823</v>
      </c>
      <c r="AC36" s="1">
        <f>TBL_HST[[#This Row],[CH7]]</f>
        <v>41.53</v>
      </c>
      <c r="AD36" s="1">
        <f t="shared" si="4"/>
        <v>0.3219337949388219</v>
      </c>
    </row>
    <row r="37" spans="1:39" ht="19.5" customHeight="1" x14ac:dyDescent="0.35">
      <c r="A37" s="27">
        <v>44775.578217812501</v>
      </c>
      <c r="B37" s="25">
        <v>41.83</v>
      </c>
      <c r="C37" s="25">
        <v>42.53</v>
      </c>
      <c r="D37" s="25">
        <v>42.15</v>
      </c>
      <c r="E37" s="25">
        <v>28.75</v>
      </c>
      <c r="F37" s="25">
        <v>29.11</v>
      </c>
      <c r="G37" s="25">
        <v>29.47</v>
      </c>
      <c r="H37" s="25">
        <v>41.55</v>
      </c>
      <c r="I37" s="25">
        <v>29.37</v>
      </c>
      <c r="J37" s="25"/>
      <c r="K37" s="25"/>
      <c r="M37" s="1">
        <v>0.05</v>
      </c>
      <c r="N37" s="1">
        <v>0.15</v>
      </c>
      <c r="O37" s="1">
        <v>0.3</v>
      </c>
      <c r="P37" s="1">
        <v>0.45</v>
      </c>
      <c r="Q37" s="1">
        <f>AVERAGE(TBL_HST[[#This Row],[CH4]],TBL_HST[[#This Row],[CH5]],TBL_HST[[#This Row],[CH6]])</f>
        <v>29.11</v>
      </c>
      <c r="R37" s="1">
        <f>(M37/(O37-N37))*LN(((TBL_HST[[#This Row],[CH1]]-Q37)/(TBL_HST[[#This Row],[CH2]]-Q37)))</f>
        <v>-1.7856857877186629E-2</v>
      </c>
      <c r="S37" s="1">
        <f>(M37/(P37-O37))*LN(((TBL_HST[[#This Row],[CH2]]-Q37)/(TBL_HST[[#This Row],[CH3]]-Q37)))</f>
        <v>9.5748583483429989E-3</v>
      </c>
      <c r="T37" s="1">
        <f>(M37/(P37-N37))*LN(((TBL_HST[[#This Row],[CH1]]-Q37)/(TBL_HST[[#This Row],[CH3]]-Q37)))</f>
        <v>-4.1409997644217961E-3</v>
      </c>
      <c r="U37" s="1">
        <f>(TBL_HST[[#This Row],[CH1]]-Q37)/(EXP(-R37*N37/M37)) + Q37</f>
        <v>41.1665126676602</v>
      </c>
      <c r="V37" s="1">
        <f>(TBL_HST[[#This Row],[CH2]]-Q37)/(EXP(-S37*O37/M37)) + Q37</f>
        <v>43.323543556400324</v>
      </c>
      <c r="W37" s="1">
        <f>(TBL_HST[[#This Row],[CH1]]-Q37)/(EXP(-T37*N37/M37)) + Q37</f>
        <v>41.672956941602735</v>
      </c>
      <c r="X37" s="1">
        <f t="shared" si="0"/>
        <v>41.1665126676602</v>
      </c>
      <c r="Y37" s="1">
        <f t="shared" si="1"/>
        <v>41.672956941602735</v>
      </c>
      <c r="Z37" s="1">
        <f t="shared" si="2"/>
        <v>41.672956941602735</v>
      </c>
      <c r="AB37" s="1">
        <f t="shared" si="3"/>
        <v>41.504142183621887</v>
      </c>
      <c r="AC37" s="1">
        <f>TBL_HST[[#This Row],[CH7]]</f>
        <v>41.55</v>
      </c>
      <c r="AD37" s="1">
        <f t="shared" si="4"/>
        <v>-4.5857816378109817E-2</v>
      </c>
      <c r="AE37" s="1">
        <v>1</v>
      </c>
      <c r="AF37" s="1">
        <v>36.450000000000003</v>
      </c>
      <c r="AG37" s="1">
        <v>34.29</v>
      </c>
      <c r="AH37" s="1">
        <v>33.909999999999997</v>
      </c>
      <c r="AI37" s="1">
        <v>33.93</v>
      </c>
      <c r="AJ37" s="1">
        <v>0</v>
      </c>
      <c r="AK37" s="1">
        <v>0.15</v>
      </c>
      <c r="AL37" s="1">
        <v>0.3</v>
      </c>
      <c r="AM37" s="1">
        <v>0.45</v>
      </c>
    </row>
    <row r="38" spans="1:39" ht="19.5" customHeight="1" x14ac:dyDescent="0.35">
      <c r="A38" s="27">
        <v>44775.578223703706</v>
      </c>
      <c r="B38" s="25">
        <v>41.57</v>
      </c>
      <c r="C38" s="25">
        <v>42.33</v>
      </c>
      <c r="D38" s="25">
        <v>42.19</v>
      </c>
      <c r="E38" s="25">
        <v>28.79</v>
      </c>
      <c r="F38" s="25">
        <v>29.09</v>
      </c>
      <c r="G38" s="25">
        <v>29.47</v>
      </c>
      <c r="H38" s="25">
        <v>41.27</v>
      </c>
      <c r="I38" s="25">
        <v>29.37</v>
      </c>
      <c r="J38" s="25"/>
      <c r="K38" s="25"/>
      <c r="M38" s="1">
        <v>0.05</v>
      </c>
      <c r="N38" s="1">
        <v>0.15</v>
      </c>
      <c r="O38" s="1">
        <v>0.3</v>
      </c>
      <c r="P38" s="1">
        <v>0.45</v>
      </c>
      <c r="Q38" s="1">
        <f>AVERAGE(TBL_HST[[#This Row],[CH4]],TBL_HST[[#This Row],[CH5]],TBL_HST[[#This Row],[CH6]])</f>
        <v>29.116666666666664</v>
      </c>
      <c r="R38" s="1">
        <f>(M38/(O38-N38))*LN(((TBL_HST[[#This Row],[CH1]]-Q38)/(TBL_HST[[#This Row],[CH2]]-Q38)))</f>
        <v>-1.9746032033715066E-2</v>
      </c>
      <c r="S38" s="1">
        <f>(M38/(P38-O38))*LN(((TBL_HST[[#This Row],[CH2]]-Q38)/(TBL_HST[[#This Row],[CH3]]-Q38)))</f>
        <v>3.5506295645290221E-3</v>
      </c>
      <c r="T38" s="1">
        <f>(M38/(P38-N38))*LN(((TBL_HST[[#This Row],[CH1]]-Q38)/(TBL_HST[[#This Row],[CH3]]-Q38)))</f>
        <v>-8.0977012345930261E-3</v>
      </c>
      <c r="U38" s="1">
        <f>(TBL_HST[[#This Row],[CH1]]-Q38)/(EXP(-R38*N38/M38)) + Q38</f>
        <v>40.853713420787088</v>
      </c>
      <c r="V38" s="1">
        <f>(TBL_HST[[#This Row],[CH2]]-Q38)/(EXP(-S38*O38/M38)) + Q38</f>
        <v>42.614513760294116</v>
      </c>
      <c r="W38" s="1">
        <f>(TBL_HST[[#This Row],[CH1]]-Q38)/(EXP(-T38*N38/M38)) + Q38</f>
        <v>41.271115002883079</v>
      </c>
      <c r="X38" s="1">
        <f t="shared" si="0"/>
        <v>40.853713420787088</v>
      </c>
      <c r="Y38" s="1">
        <f t="shared" si="1"/>
        <v>41.271115002883079</v>
      </c>
      <c r="Z38" s="1">
        <f t="shared" si="2"/>
        <v>41.271115002883079</v>
      </c>
      <c r="AB38" s="1">
        <f t="shared" si="3"/>
        <v>41.131981142184415</v>
      </c>
      <c r="AC38" s="1">
        <f>TBL_HST[[#This Row],[CH7]]</f>
        <v>41.27</v>
      </c>
      <c r="AD38" s="1">
        <f t="shared" si="4"/>
        <v>-0.13801885781558809</v>
      </c>
      <c r="AE38" s="1">
        <v>2</v>
      </c>
      <c r="AF38" s="1">
        <v>37.75</v>
      </c>
      <c r="AG38" s="1">
        <v>34.07</v>
      </c>
      <c r="AH38" s="1">
        <v>33.43</v>
      </c>
      <c r="AI38" s="1">
        <v>33.47</v>
      </c>
    </row>
    <row r="39" spans="1:39" ht="19.5" customHeight="1" x14ac:dyDescent="0.35">
      <c r="A39" s="27">
        <v>44775.578229606479</v>
      </c>
      <c r="B39" s="25">
        <v>41.39</v>
      </c>
      <c r="C39" s="25">
        <v>41.97</v>
      </c>
      <c r="D39" s="25">
        <v>41.59</v>
      </c>
      <c r="E39" s="25">
        <v>28.79</v>
      </c>
      <c r="F39" s="25">
        <v>29.13</v>
      </c>
      <c r="G39" s="25">
        <v>29.45</v>
      </c>
      <c r="H39" s="25">
        <v>40.97</v>
      </c>
      <c r="I39" s="25">
        <v>29.37</v>
      </c>
      <c r="J39" s="25"/>
      <c r="K39" s="25"/>
      <c r="M39" s="1">
        <v>0.05</v>
      </c>
      <c r="N39" s="1">
        <v>0.15</v>
      </c>
      <c r="O39" s="1">
        <v>0.3</v>
      </c>
      <c r="P39" s="1">
        <v>0.45</v>
      </c>
      <c r="Q39" s="1">
        <f>AVERAGE(TBL_HST[[#This Row],[CH4]],TBL_HST[[#This Row],[CH5]],TBL_HST[[#This Row],[CH6]])</f>
        <v>29.123333333333335</v>
      </c>
      <c r="R39" s="1">
        <f>(M39/(O39-N39))*LN(((TBL_HST[[#This Row],[CH1]]-Q39)/(TBL_HST[[#This Row],[CH2]]-Q39)))</f>
        <v>-1.5399605937111671E-2</v>
      </c>
      <c r="S39" s="1">
        <f>(M39/(P39-O39))*LN(((TBL_HST[[#This Row],[CH2]]-Q39)/(TBL_HST[[#This Row],[CH3]]-Q39)))</f>
        <v>1.0008652855244561E-2</v>
      </c>
      <c r="T39" s="1">
        <f>(M39/(P39-N39))*LN(((TBL_HST[[#This Row],[CH1]]-Q39)/(TBL_HST[[#This Row],[CH3]]-Q39)))</f>
        <v>-2.6954765409335302E-3</v>
      </c>
      <c r="U39" s="1">
        <f>(TBL_HST[[#This Row],[CH1]]-Q39)/(EXP(-R39*N39/M39)) + Q39</f>
        <v>40.836185781006748</v>
      </c>
      <c r="V39" s="1">
        <f>(TBL_HST[[#This Row],[CH2]]-Q39)/(EXP(-S39*O39/M39)) + Q39</f>
        <v>42.765101724384444</v>
      </c>
      <c r="W39" s="1">
        <f>(TBL_HST[[#This Row],[CH1]]-Q39)/(EXP(-T39*N39/M39)) + Q39</f>
        <v>41.291206445202469</v>
      </c>
      <c r="X39" s="1">
        <f t="shared" si="0"/>
        <v>40.836185781006748</v>
      </c>
      <c r="Y39" s="1">
        <f t="shared" si="1"/>
        <v>41.291206445202469</v>
      </c>
      <c r="Z39" s="1">
        <f t="shared" si="2"/>
        <v>41.291206445202469</v>
      </c>
      <c r="AB39" s="1">
        <f t="shared" si="3"/>
        <v>41.139532890470569</v>
      </c>
      <c r="AC39" s="1">
        <f>TBL_HST[[#This Row],[CH7]]</f>
        <v>40.97</v>
      </c>
      <c r="AD39" s="1">
        <f t="shared" si="4"/>
        <v>0.16953289047057041</v>
      </c>
      <c r="AE39" s="1">
        <v>3</v>
      </c>
      <c r="AF39" s="1">
        <v>38.85</v>
      </c>
      <c r="AG39" s="1">
        <v>35.909999999999997</v>
      </c>
      <c r="AH39" s="1">
        <v>33.270000000000003</v>
      </c>
      <c r="AI39" s="1">
        <v>33.549999999999997</v>
      </c>
    </row>
    <row r="40" spans="1:39" ht="19.5" customHeight="1" x14ac:dyDescent="0.35">
      <c r="A40" s="27">
        <v>44775.578235497684</v>
      </c>
      <c r="B40" s="25">
        <v>41.19</v>
      </c>
      <c r="C40" s="25">
        <v>41.83</v>
      </c>
      <c r="D40" s="25">
        <v>41.37</v>
      </c>
      <c r="E40" s="25">
        <v>28.79</v>
      </c>
      <c r="F40" s="25">
        <v>29.11</v>
      </c>
      <c r="G40" s="25">
        <v>29.47</v>
      </c>
      <c r="H40" s="25">
        <v>41.01</v>
      </c>
      <c r="I40" s="25">
        <v>29.37</v>
      </c>
      <c r="J40" s="25"/>
      <c r="K40" s="25"/>
      <c r="M40" s="1">
        <v>0.05</v>
      </c>
      <c r="N40" s="1">
        <v>0.15</v>
      </c>
      <c r="O40" s="1">
        <v>0.3</v>
      </c>
      <c r="P40" s="1">
        <v>0.45</v>
      </c>
      <c r="Q40" s="1">
        <f>AVERAGE(TBL_HST[[#This Row],[CH4]],TBL_HST[[#This Row],[CH5]],TBL_HST[[#This Row],[CH6]])</f>
        <v>29.123333333333335</v>
      </c>
      <c r="R40" s="1">
        <f>(M40/(O40-N40))*LN(((TBL_HST[[#This Row],[CH1]]-Q40)/(TBL_HST[[#This Row],[CH2]]-Q40)))</f>
        <v>-1.7226653318092037E-2</v>
      </c>
      <c r="S40" s="1">
        <f>(M40/(P40-O40))*LN(((TBL_HST[[#This Row],[CH2]]-Q40)/(TBL_HST[[#This Row],[CH3]]-Q40)))</f>
        <v>1.2290999666340605E-2</v>
      </c>
      <c r="T40" s="1">
        <f>(M40/(P40-N40))*LN(((TBL_HST[[#This Row],[CH1]]-Q40)/(TBL_HST[[#This Row],[CH3]]-Q40)))</f>
        <v>-2.4678268258756953E-3</v>
      </c>
      <c r="U40" s="1">
        <f>(TBL_HST[[#This Row],[CH1]]-Q40)/(EXP(-R40*N40/M40)) + Q40</f>
        <v>40.582235047219307</v>
      </c>
      <c r="V40" s="1">
        <f>(TBL_HST[[#This Row],[CH2]]-Q40)/(EXP(-S40*O40/M40)) + Q40</f>
        <v>42.80248350233763</v>
      </c>
      <c r="W40" s="1">
        <f>(TBL_HST[[#This Row],[CH1]]-Q40)/(EXP(-T40*N40/M40)) + Q40</f>
        <v>41.100994550500502</v>
      </c>
      <c r="X40" s="1">
        <f t="shared" si="0"/>
        <v>40.582235047219307</v>
      </c>
      <c r="Y40" s="1">
        <f t="shared" si="1"/>
        <v>41.100994550500502</v>
      </c>
      <c r="Z40" s="1">
        <f t="shared" si="2"/>
        <v>41.100994550500502</v>
      </c>
      <c r="AB40" s="1">
        <f t="shared" si="3"/>
        <v>40.928074716073439</v>
      </c>
      <c r="AC40" s="1">
        <f>TBL_HST[[#This Row],[CH7]]</f>
        <v>41.01</v>
      </c>
      <c r="AD40" s="1">
        <f t="shared" si="4"/>
        <v>-8.1925283926558734E-2</v>
      </c>
      <c r="AE40" s="1">
        <v>4</v>
      </c>
      <c r="AF40" s="1">
        <v>41.17</v>
      </c>
      <c r="AG40" s="1">
        <v>35.85</v>
      </c>
      <c r="AH40" s="1">
        <v>33.33</v>
      </c>
      <c r="AI40" s="1">
        <v>33.409999999999997</v>
      </c>
    </row>
    <row r="41" spans="1:39" ht="19.5" customHeight="1" x14ac:dyDescent="0.35">
      <c r="A41" s="27">
        <v>44775.578241423609</v>
      </c>
      <c r="B41" s="25">
        <v>40.909999999999997</v>
      </c>
      <c r="C41" s="25">
        <v>41.57</v>
      </c>
      <c r="D41" s="25">
        <v>41.35</v>
      </c>
      <c r="E41" s="25">
        <v>28.79</v>
      </c>
      <c r="F41" s="25">
        <v>29.11</v>
      </c>
      <c r="G41" s="25">
        <v>29.47</v>
      </c>
      <c r="H41" s="25">
        <v>40.61</v>
      </c>
      <c r="I41" s="25">
        <v>29.39</v>
      </c>
      <c r="J41" s="25"/>
      <c r="K41" s="25"/>
      <c r="M41" s="1">
        <v>0.05</v>
      </c>
      <c r="N41" s="1">
        <v>0.15</v>
      </c>
      <c r="O41" s="1">
        <v>0.3</v>
      </c>
      <c r="P41" s="1">
        <v>0.45</v>
      </c>
      <c r="Q41" s="1">
        <f>AVERAGE(TBL_HST[[#This Row],[CH4]],TBL_HST[[#This Row],[CH5]],TBL_HST[[#This Row],[CH6]])</f>
        <v>29.123333333333335</v>
      </c>
      <c r="R41" s="1">
        <f>(M41/(O41-N41))*LN(((TBL_HST[[#This Row],[CH1]]-Q41)/(TBL_HST[[#This Row],[CH2]]-Q41)))</f>
        <v>-1.8161300114711402E-2</v>
      </c>
      <c r="S41" s="1">
        <f>(M41/(P41-O41))*LN(((TBL_HST[[#This Row],[CH2]]-Q41)/(TBL_HST[[#This Row],[CH3]]-Q41)))</f>
        <v>5.944496908437482E-3</v>
      </c>
      <c r="T41" s="1">
        <f>(M41/(P41-N41))*LN(((TBL_HST[[#This Row],[CH1]]-Q41)/(TBL_HST[[#This Row],[CH3]]-Q41)))</f>
        <v>-6.1084016031369755E-3</v>
      </c>
      <c r="U41" s="1">
        <f>(TBL_HST[[#This Row],[CH1]]-Q41)/(EXP(-R41*N41/M41)) + Q41</f>
        <v>40.2849973219068</v>
      </c>
      <c r="V41" s="1">
        <f>(TBL_HST[[#This Row],[CH2]]-Q41)/(EXP(-S41*O41/M41)) + Q41</f>
        <v>42.021946909758597</v>
      </c>
      <c r="W41" s="1">
        <f>(TBL_HST[[#This Row],[CH1]]-Q41)/(EXP(-T41*N41/M41)) + Q41</f>
        <v>40.695973944328578</v>
      </c>
      <c r="X41" s="1">
        <f t="shared" si="0"/>
        <v>40.2849973219068</v>
      </c>
      <c r="Y41" s="1">
        <f t="shared" si="1"/>
        <v>40.695973944328578</v>
      </c>
      <c r="Z41" s="1">
        <f t="shared" si="2"/>
        <v>40.695973944328578</v>
      </c>
      <c r="AB41" s="1">
        <f t="shared" si="3"/>
        <v>40.558981736854655</v>
      </c>
      <c r="AC41" s="1">
        <f>TBL_HST[[#This Row],[CH7]]</f>
        <v>40.61</v>
      </c>
      <c r="AD41" s="1">
        <f t="shared" si="4"/>
        <v>-5.1018263145344633E-2</v>
      </c>
      <c r="AE41" s="1">
        <v>5</v>
      </c>
      <c r="AF41" s="1">
        <v>44.77</v>
      </c>
      <c r="AG41" s="1">
        <v>36.71</v>
      </c>
      <c r="AH41" s="1">
        <v>33.99</v>
      </c>
      <c r="AI41" s="1">
        <v>33.270000000000003</v>
      </c>
    </row>
    <row r="42" spans="1:39" ht="19.5" customHeight="1" x14ac:dyDescent="0.35">
      <c r="A42" s="27">
        <v>44775.578247303238</v>
      </c>
      <c r="B42" s="25">
        <v>40.909999999999997</v>
      </c>
      <c r="C42" s="25">
        <v>41.35</v>
      </c>
      <c r="D42" s="25">
        <v>41.27</v>
      </c>
      <c r="E42" s="25">
        <v>28.79</v>
      </c>
      <c r="F42" s="25">
        <v>29.11</v>
      </c>
      <c r="G42" s="25">
        <v>29.49</v>
      </c>
      <c r="H42" s="25">
        <v>40.53</v>
      </c>
      <c r="I42" s="25">
        <v>29.37</v>
      </c>
      <c r="J42" s="25"/>
      <c r="K42" s="25"/>
      <c r="M42" s="1">
        <v>0.05</v>
      </c>
      <c r="N42" s="1">
        <v>0.15</v>
      </c>
      <c r="O42" s="1">
        <v>0.3</v>
      </c>
      <c r="P42" s="1">
        <v>0.45</v>
      </c>
      <c r="Q42" s="1">
        <f>AVERAGE(TBL_HST[[#This Row],[CH4]],TBL_HST[[#This Row],[CH5]],TBL_HST[[#This Row],[CH6]])</f>
        <v>29.13</v>
      </c>
      <c r="R42" s="1">
        <f>(M42/(O42-N42))*LN(((TBL_HST[[#This Row],[CH1]]-Q42)/(TBL_HST[[#This Row],[CH2]]-Q42)))</f>
        <v>-1.2223591840003016E-2</v>
      </c>
      <c r="S42" s="1">
        <f>(M42/(P42-O42))*LN(((TBL_HST[[#This Row],[CH2]]-Q42)/(TBL_HST[[#This Row],[CH3]]-Q42)))</f>
        <v>2.1893893706989827E-3</v>
      </c>
      <c r="T42" s="1">
        <f>(M42/(P42-N42))*LN(((TBL_HST[[#This Row],[CH1]]-Q42)/(TBL_HST[[#This Row],[CH3]]-Q42)))</f>
        <v>-5.01710123465201E-3</v>
      </c>
      <c r="U42" s="1">
        <f>(TBL_HST[[#This Row],[CH1]]-Q42)/(EXP(-R42*N42/M42)) + Q42</f>
        <v>40.485842880523727</v>
      </c>
      <c r="V42" s="1">
        <f>(TBL_HST[[#This Row],[CH2]]-Q42)/(EXP(-S42*O42/M42)) + Q42</f>
        <v>41.511585022621858</v>
      </c>
      <c r="W42" s="1">
        <f>(TBL_HST[[#This Row],[CH1]]-Q42)/(EXP(-T42*N42/M42)) + Q42</f>
        <v>40.734023303876228</v>
      </c>
      <c r="X42" s="1">
        <f t="shared" si="0"/>
        <v>40.485842880523727</v>
      </c>
      <c r="Y42" s="1">
        <f t="shared" si="1"/>
        <v>40.734023303876228</v>
      </c>
      <c r="Z42" s="1">
        <f t="shared" si="2"/>
        <v>40.734023303876228</v>
      </c>
      <c r="AB42" s="1">
        <f t="shared" si="3"/>
        <v>40.651296496092066</v>
      </c>
      <c r="AC42" s="1">
        <f>TBL_HST[[#This Row],[CH7]]</f>
        <v>40.53</v>
      </c>
      <c r="AD42" s="1">
        <f t="shared" si="4"/>
        <v>0.12129649609206439</v>
      </c>
      <c r="AE42" s="1">
        <v>6</v>
      </c>
      <c r="AF42" s="1">
        <v>49.95</v>
      </c>
      <c r="AG42" s="1">
        <v>38.67</v>
      </c>
      <c r="AH42" s="1">
        <v>35.15</v>
      </c>
      <c r="AI42" s="1">
        <v>33.19</v>
      </c>
    </row>
    <row r="43" spans="1:39" ht="19.5" customHeight="1" x14ac:dyDescent="0.35">
      <c r="A43" s="27">
        <v>44775.578253229163</v>
      </c>
      <c r="B43" s="25">
        <v>40.450000000000003</v>
      </c>
      <c r="C43" s="25">
        <v>41.01</v>
      </c>
      <c r="D43" s="25">
        <v>40.85</v>
      </c>
      <c r="E43" s="25">
        <v>28.79</v>
      </c>
      <c r="F43" s="25">
        <v>29.11</v>
      </c>
      <c r="G43" s="25">
        <v>29.47</v>
      </c>
      <c r="H43" s="25">
        <v>40.19</v>
      </c>
      <c r="I43" s="25">
        <v>29.33</v>
      </c>
      <c r="J43" s="25"/>
      <c r="K43" s="25"/>
      <c r="M43" s="1">
        <v>0.05</v>
      </c>
      <c r="N43" s="1">
        <v>0.15</v>
      </c>
      <c r="O43" s="1">
        <v>0.3</v>
      </c>
      <c r="P43" s="1">
        <v>0.45</v>
      </c>
      <c r="Q43" s="1">
        <f>AVERAGE(TBL_HST[[#This Row],[CH4]],TBL_HST[[#This Row],[CH5]],TBL_HST[[#This Row],[CH6]])</f>
        <v>29.123333333333335</v>
      </c>
      <c r="R43" s="1">
        <f>(M43/(O43-N43))*LN(((TBL_HST[[#This Row],[CH1]]-Q43)/(TBL_HST[[#This Row],[CH2]]-Q43)))</f>
        <v>-1.608583206373598E-2</v>
      </c>
      <c r="S43" s="1">
        <f>(M43/(P43-O43))*LN(((TBL_HST[[#This Row],[CH2]]-Q43)/(TBL_HST[[#This Row],[CH3]]-Q43)))</f>
        <v>4.5172910418606856E-3</v>
      </c>
      <c r="T43" s="1">
        <f>(M43/(P43-N43))*LN(((TBL_HST[[#This Row],[CH1]]-Q43)/(TBL_HST[[#This Row],[CH3]]-Q43)))</f>
        <v>-5.7842705109376691E-3</v>
      </c>
      <c r="U43" s="1">
        <f>(TBL_HST[[#This Row],[CH1]]-Q43)/(EXP(-R43*N43/M43)) + Q43</f>
        <v>39.91638250140214</v>
      </c>
      <c r="V43" s="1">
        <f>(TBL_HST[[#This Row],[CH2]]-Q43)/(EXP(-S43*O43/M43)) + Q43</f>
        <v>41.336578961572101</v>
      </c>
      <c r="W43" s="1">
        <f>(TBL_HST[[#This Row],[CH1]]-Q43)/(EXP(-T43*N43/M43)) + Q43</f>
        <v>40.25514600983491</v>
      </c>
      <c r="X43" s="1">
        <f t="shared" si="0"/>
        <v>39.91638250140214</v>
      </c>
      <c r="Y43" s="1">
        <f t="shared" si="1"/>
        <v>40.25514600983491</v>
      </c>
      <c r="Z43" s="1">
        <f t="shared" si="2"/>
        <v>40.25514600983491</v>
      </c>
      <c r="AB43" s="1">
        <f t="shared" si="3"/>
        <v>40.142224840357322</v>
      </c>
      <c r="AC43" s="1">
        <f>TBL_HST[[#This Row],[CH7]]</f>
        <v>40.19</v>
      </c>
      <c r="AD43" s="1">
        <f t="shared" si="4"/>
        <v>-4.7775159642675646E-2</v>
      </c>
    </row>
    <row r="44" spans="1:39" ht="19.5" customHeight="1" x14ac:dyDescent="0.35">
      <c r="A44" s="27">
        <v>44775.578259108799</v>
      </c>
      <c r="B44" s="25">
        <v>40.39</v>
      </c>
      <c r="C44" s="25">
        <v>40.85</v>
      </c>
      <c r="D44" s="25">
        <v>40.57</v>
      </c>
      <c r="E44" s="25">
        <v>28.81</v>
      </c>
      <c r="F44" s="25">
        <v>29.13</v>
      </c>
      <c r="G44" s="25">
        <v>29.43</v>
      </c>
      <c r="H44" s="25">
        <v>39.99</v>
      </c>
      <c r="I44" s="25">
        <v>29.37</v>
      </c>
      <c r="J44" s="25"/>
      <c r="K44" s="25"/>
      <c r="M44" s="1">
        <v>0.05</v>
      </c>
      <c r="N44" s="1">
        <v>0.15</v>
      </c>
      <c r="O44" s="1">
        <v>0.3</v>
      </c>
      <c r="P44" s="1">
        <v>0.45</v>
      </c>
      <c r="Q44" s="1">
        <f>AVERAGE(TBL_HST[[#This Row],[CH4]],TBL_HST[[#This Row],[CH5]],TBL_HST[[#This Row],[CH6]])</f>
        <v>29.123333333333335</v>
      </c>
      <c r="R44" s="1">
        <f>(M44/(O44-N44))*LN(((TBL_HST[[#This Row],[CH1]]-Q44)/(TBL_HST[[#This Row],[CH2]]-Q44)))</f>
        <v>-1.333897894014636E-2</v>
      </c>
      <c r="S44" s="1">
        <f>(M44/(P44-O44))*LN(((TBL_HST[[#This Row],[CH2]]-Q44)/(TBL_HST[[#This Row],[CH3]]-Q44)))</f>
        <v>8.05562794669425E-3</v>
      </c>
      <c r="T44" s="1">
        <f>(M44/(P44-N44))*LN(((TBL_HST[[#This Row],[CH1]]-Q44)/(TBL_HST[[#This Row],[CH3]]-Q44)))</f>
        <v>-2.6416754967260561E-3</v>
      </c>
      <c r="U44" s="1">
        <f>(TBL_HST[[#This Row],[CH1]]-Q44)/(EXP(-R44*N44/M44)) + Q44</f>
        <v>39.948044343376921</v>
      </c>
      <c r="V44" s="1">
        <f>(TBL_HST[[#This Row],[CH2]]-Q44)/(EXP(-S44*O44/M44)) + Q44</f>
        <v>41.430715005551058</v>
      </c>
      <c r="W44" s="1">
        <f>(TBL_HST[[#This Row],[CH1]]-Q44)/(EXP(-T44*N44/M44)) + Q44</f>
        <v>40.301064242801296</v>
      </c>
      <c r="X44" s="1">
        <f t="shared" si="0"/>
        <v>39.948044343376921</v>
      </c>
      <c r="Y44" s="1">
        <f t="shared" si="1"/>
        <v>40.301064242801296</v>
      </c>
      <c r="Z44" s="1">
        <f t="shared" si="2"/>
        <v>40.301064242801296</v>
      </c>
      <c r="AB44" s="1">
        <f t="shared" si="3"/>
        <v>40.183390942993164</v>
      </c>
      <c r="AC44" s="1">
        <f>TBL_HST[[#This Row],[CH7]]</f>
        <v>39.99</v>
      </c>
      <c r="AD44" s="1">
        <f t="shared" si="4"/>
        <v>0.19339094299316173</v>
      </c>
    </row>
    <row r="45" spans="1:39" ht="19.5" customHeight="1" x14ac:dyDescent="0.35">
      <c r="A45" s="27">
        <v>44775.578265034725</v>
      </c>
      <c r="B45" s="25">
        <v>40.21</v>
      </c>
      <c r="C45" s="25">
        <v>40.83</v>
      </c>
      <c r="D45" s="25">
        <v>40.450000000000003</v>
      </c>
      <c r="E45" s="25">
        <v>28.79</v>
      </c>
      <c r="F45" s="25">
        <v>29.11</v>
      </c>
      <c r="G45" s="25">
        <v>29.47</v>
      </c>
      <c r="H45" s="25">
        <v>39.89</v>
      </c>
      <c r="I45" s="25">
        <v>29.37</v>
      </c>
      <c r="J45" s="25"/>
      <c r="K45" s="25"/>
      <c r="M45" s="1">
        <v>0.05</v>
      </c>
      <c r="N45" s="1">
        <v>0.15</v>
      </c>
      <c r="O45" s="1">
        <v>0.3</v>
      </c>
      <c r="P45" s="1">
        <v>0.45</v>
      </c>
      <c r="Q45" s="1">
        <f>AVERAGE(TBL_HST[[#This Row],[CH4]],TBL_HST[[#This Row],[CH5]],TBL_HST[[#This Row],[CH6]])</f>
        <v>29.123333333333335</v>
      </c>
      <c r="R45" s="1">
        <f>(M45/(O45-N45))*LN(((TBL_HST[[#This Row],[CH1]]-Q45)/(TBL_HST[[#This Row],[CH2]]-Q45)))</f>
        <v>-1.8138431667378035E-2</v>
      </c>
      <c r="S45" s="1">
        <f>(M45/(P45-O45))*LN(((TBL_HST[[#This Row],[CH2]]-Q45)/(TBL_HST[[#This Row],[CH3]]-Q45)))</f>
        <v>1.0999550841043159E-2</v>
      </c>
      <c r="T45" s="1">
        <f>(M45/(P45-N45))*LN(((TBL_HST[[#This Row],[CH1]]-Q45)/(TBL_HST[[#This Row],[CH3]]-Q45)))</f>
        <v>-3.5694404131674249E-3</v>
      </c>
      <c r="U45" s="1">
        <f>(TBL_HST[[#This Row],[CH1]]-Q45)/(EXP(-R45*N45/M45)) + Q45</f>
        <v>39.622835990888383</v>
      </c>
      <c r="V45" s="1">
        <f>(TBL_HST[[#This Row],[CH2]]-Q45)/(EXP(-S45*O45/M45)) + Q45</f>
        <v>41.62867373426392</v>
      </c>
      <c r="W45" s="1">
        <f>(TBL_HST[[#This Row],[CH1]]-Q45)/(EXP(-T45*N45/M45)) + Q45</f>
        <v>40.091913792770228</v>
      </c>
      <c r="X45" s="1">
        <f t="shared" si="0"/>
        <v>39.622835990888383</v>
      </c>
      <c r="Y45" s="1">
        <f t="shared" si="1"/>
        <v>40.091913792770228</v>
      </c>
      <c r="Z45" s="1">
        <f t="shared" si="2"/>
        <v>40.091913792770228</v>
      </c>
      <c r="AB45" s="1">
        <f t="shared" si="3"/>
        <v>39.935554525476284</v>
      </c>
      <c r="AC45" s="1">
        <f>TBL_HST[[#This Row],[CH7]]</f>
        <v>39.89</v>
      </c>
      <c r="AD45" s="1">
        <f t="shared" si="4"/>
        <v>4.5554525476283914E-2</v>
      </c>
    </row>
    <row r="46" spans="1:39" ht="19.5" customHeight="1" x14ac:dyDescent="0.35">
      <c r="A46" s="27">
        <v>44775.578270925929</v>
      </c>
      <c r="B46" s="25">
        <v>39.909999999999997</v>
      </c>
      <c r="C46" s="25">
        <v>40.729999999999997</v>
      </c>
      <c r="D46" s="25">
        <v>40.369999999999997</v>
      </c>
      <c r="E46" s="25">
        <v>28.83</v>
      </c>
      <c r="F46" s="25">
        <v>29.11</v>
      </c>
      <c r="G46" s="25">
        <v>29.49</v>
      </c>
      <c r="H46" s="25">
        <v>39.75</v>
      </c>
      <c r="I46" s="25">
        <v>29.31</v>
      </c>
      <c r="J46" s="25"/>
      <c r="K46" s="25"/>
      <c r="M46" s="1">
        <v>0.05</v>
      </c>
      <c r="N46" s="1">
        <v>0.15</v>
      </c>
      <c r="O46" s="1">
        <v>0.3</v>
      </c>
      <c r="P46" s="1">
        <v>0.45</v>
      </c>
      <c r="Q46" s="1">
        <f>AVERAGE(TBL_HST[[#This Row],[CH4]],TBL_HST[[#This Row],[CH5]],TBL_HST[[#This Row],[CH6]])</f>
        <v>29.143333333333331</v>
      </c>
      <c r="R46" s="1">
        <f>(M46/(O46-N46))*LN(((TBL_HST[[#This Row],[CH1]]-Q46)/(TBL_HST[[#This Row],[CH2]]-Q46)))</f>
        <v>-2.4466690056193473E-2</v>
      </c>
      <c r="S46" s="1">
        <f>(M46/(P46-O46))*LN(((TBL_HST[[#This Row],[CH2]]-Q46)/(TBL_HST[[#This Row],[CH3]]-Q46)))</f>
        <v>1.0521037007688434E-2</v>
      </c>
      <c r="T46" s="1">
        <f>(M46/(P46-N46))*LN(((TBL_HST[[#This Row],[CH1]]-Q46)/(TBL_HST[[#This Row],[CH3]]-Q46)))</f>
        <v>-6.9728265242525334E-3</v>
      </c>
      <c r="U46" s="1">
        <f>(TBL_HST[[#This Row],[CH1]]-Q46)/(EXP(-R46*N46/M46)) + Q46</f>
        <v>39.148032220943605</v>
      </c>
      <c r="V46" s="1">
        <f>(TBL_HST[[#This Row],[CH2]]-Q46)/(EXP(-S46*O46/M46)) + Q46</f>
        <v>41.48500200292257</v>
      </c>
      <c r="W46" s="1">
        <f>(TBL_HST[[#This Row],[CH1]]-Q46)/(EXP(-T46*N46/M46)) + Q46</f>
        <v>39.687117017248013</v>
      </c>
      <c r="X46" s="1">
        <f t="shared" si="0"/>
        <v>39.148032220943605</v>
      </c>
      <c r="Y46" s="1">
        <f t="shared" si="1"/>
        <v>39.687117017248013</v>
      </c>
      <c r="Z46" s="1">
        <f t="shared" si="2"/>
        <v>39.687117017248013</v>
      </c>
      <c r="AB46" s="1">
        <f t="shared" si="3"/>
        <v>39.507422085146544</v>
      </c>
      <c r="AC46" s="1">
        <f>TBL_HST[[#This Row],[CH7]]</f>
        <v>39.75</v>
      </c>
      <c r="AD46" s="1">
        <f t="shared" si="4"/>
        <v>-0.24257791485345592</v>
      </c>
    </row>
    <row r="47" spans="1:39" ht="19.5" customHeight="1" x14ac:dyDescent="0.35">
      <c r="A47" s="27">
        <v>44775.578276828703</v>
      </c>
      <c r="B47" s="25">
        <v>39.89</v>
      </c>
      <c r="C47" s="25">
        <v>40.43</v>
      </c>
      <c r="D47" s="25">
        <v>40.03</v>
      </c>
      <c r="E47" s="25">
        <v>28.83</v>
      </c>
      <c r="F47" s="25">
        <v>29.11</v>
      </c>
      <c r="G47" s="25">
        <v>29.47</v>
      </c>
      <c r="H47" s="25">
        <v>39.57</v>
      </c>
      <c r="I47" s="25">
        <v>29.37</v>
      </c>
      <c r="J47" s="25"/>
      <c r="K47" s="25"/>
      <c r="M47" s="1">
        <v>0.05</v>
      </c>
      <c r="N47" s="1">
        <v>0.15</v>
      </c>
      <c r="O47" s="1">
        <v>0.3</v>
      </c>
      <c r="P47" s="1">
        <v>0.45</v>
      </c>
      <c r="Q47" s="1">
        <f>AVERAGE(TBL_HST[[#This Row],[CH4]],TBL_HST[[#This Row],[CH5]],TBL_HST[[#This Row],[CH6]])</f>
        <v>29.136666666666667</v>
      </c>
      <c r="R47" s="1">
        <f>(M47/(O47-N47))*LN(((TBL_HST[[#This Row],[CH1]]-Q47)/(TBL_HST[[#This Row],[CH2]]-Q47)))</f>
        <v>-1.6332265695596922E-2</v>
      </c>
      <c r="S47" s="1">
        <f>(M47/(P47-O47))*LN(((TBL_HST[[#This Row],[CH2]]-Q47)/(TBL_HST[[#This Row],[CH3]]-Q47)))</f>
        <v>1.202053326401711E-2</v>
      </c>
      <c r="T47" s="1">
        <f>(M47/(P47-N47))*LN(((TBL_HST[[#This Row],[CH1]]-Q47)/(TBL_HST[[#This Row],[CH3]]-Q47)))</f>
        <v>-2.1558662157899022E-3</v>
      </c>
      <c r="U47" s="1">
        <f>(TBL_HST[[#This Row],[CH1]]-Q47)/(EXP(-R47*N47/M47)) + Q47</f>
        <v>39.375820543093269</v>
      </c>
      <c r="V47" s="1">
        <f>(TBL_HST[[#This Row],[CH2]]-Q47)/(EXP(-S47*O47/M47)) + Q47</f>
        <v>41.274602982221424</v>
      </c>
      <c r="W47" s="1">
        <f>(TBL_HST[[#This Row],[CH1]]-Q47)/(EXP(-T47*N47/M47)) + Q47</f>
        <v>39.820676176861156</v>
      </c>
      <c r="X47" s="1">
        <f t="shared" si="0"/>
        <v>39.375820543093269</v>
      </c>
      <c r="Y47" s="1">
        <f t="shared" si="1"/>
        <v>39.820676176861156</v>
      </c>
      <c r="Z47" s="1">
        <f t="shared" si="2"/>
        <v>39.820676176861156</v>
      </c>
      <c r="AB47" s="1">
        <f t="shared" si="3"/>
        <v>39.672390965605196</v>
      </c>
      <c r="AC47" s="1">
        <f>TBL_HST[[#This Row],[CH7]]</f>
        <v>39.57</v>
      </c>
      <c r="AD47" s="1">
        <f t="shared" si="4"/>
        <v>0.10239096560519556</v>
      </c>
    </row>
    <row r="48" spans="1:39" ht="19.5" customHeight="1" x14ac:dyDescent="0.35">
      <c r="A48" s="27">
        <v>44775.578282719907</v>
      </c>
      <c r="B48" s="25">
        <v>39.83</v>
      </c>
      <c r="C48" s="25">
        <v>40.01</v>
      </c>
      <c r="D48" s="25">
        <v>40.07</v>
      </c>
      <c r="E48" s="25">
        <v>28.79</v>
      </c>
      <c r="F48" s="25">
        <v>29.11</v>
      </c>
      <c r="G48" s="25">
        <v>29.47</v>
      </c>
      <c r="H48" s="25">
        <v>39.51</v>
      </c>
      <c r="I48" s="25">
        <v>29.33</v>
      </c>
      <c r="J48" s="25"/>
      <c r="K48" s="25"/>
      <c r="M48" s="1">
        <v>0.05</v>
      </c>
      <c r="N48" s="1">
        <v>0.15</v>
      </c>
      <c r="O48" s="1">
        <v>0.3</v>
      </c>
      <c r="P48" s="1">
        <v>0.45</v>
      </c>
      <c r="Q48" s="1">
        <f>AVERAGE(TBL_HST[[#This Row],[CH4]],TBL_HST[[#This Row],[CH5]],TBL_HST[[#This Row],[CH6]])</f>
        <v>29.123333333333335</v>
      </c>
      <c r="R48" s="1">
        <f>(M48/(O48-N48))*LN(((TBL_HST[[#This Row],[CH1]]-Q48)/(TBL_HST[[#This Row],[CH2]]-Q48)))</f>
        <v>-5.5573994879193509E-3</v>
      </c>
      <c r="S48" s="1">
        <f>(M48/(P48-O48))*LN(((TBL_HST[[#This Row],[CH2]]-Q48)/(TBL_HST[[#This Row],[CH3]]-Q48)))</f>
        <v>-1.8320656806362226E-3</v>
      </c>
      <c r="T48" s="1">
        <f>(M48/(P48-N48))*LN(((TBL_HST[[#This Row],[CH1]]-Q48)/(TBL_HST[[#This Row],[CH3]]-Q48)))</f>
        <v>-3.6947325842777942E-3</v>
      </c>
      <c r="U48" s="1">
        <f>(TBL_HST[[#This Row],[CH1]]-Q48)/(EXP(-R48*N48/M48)) + Q48</f>
        <v>39.652976117575015</v>
      </c>
      <c r="V48" s="1">
        <f>(TBL_HST[[#This Row],[CH2]]-Q48)/(EXP(-S48*O48/M48)) + Q48</f>
        <v>39.890984799144256</v>
      </c>
      <c r="W48" s="1">
        <f>(TBL_HST[[#This Row],[CH1]]-Q48)/(EXP(-T48*N48/M48)) + Q48</f>
        <v>39.711980473592959</v>
      </c>
      <c r="X48" s="1">
        <f t="shared" si="0"/>
        <v>39.652976117575015</v>
      </c>
      <c r="Y48" s="1">
        <f t="shared" si="1"/>
        <v>39.711980473592959</v>
      </c>
      <c r="Z48" s="1">
        <f t="shared" si="2"/>
        <v>39.711980473592959</v>
      </c>
      <c r="AB48" s="1">
        <f t="shared" si="3"/>
        <v>39.692312354920311</v>
      </c>
      <c r="AC48" s="1">
        <f>TBL_HST[[#This Row],[CH7]]</f>
        <v>39.51</v>
      </c>
      <c r="AD48" s="1">
        <f t="shared" si="4"/>
        <v>0.18231235492031317</v>
      </c>
    </row>
    <row r="49" spans="1:30" ht="19.5" customHeight="1" x14ac:dyDescent="0.35">
      <c r="A49" s="27">
        <v>44775.578288634257</v>
      </c>
      <c r="B49" s="25">
        <v>39.549999999999997</v>
      </c>
      <c r="C49" s="25">
        <v>39.950000000000003</v>
      </c>
      <c r="D49" s="25">
        <v>39.75</v>
      </c>
      <c r="E49" s="25">
        <v>28.79</v>
      </c>
      <c r="F49" s="25">
        <v>29.09</v>
      </c>
      <c r="G49" s="25">
        <v>29.47</v>
      </c>
      <c r="H49" s="25">
        <v>39.03</v>
      </c>
      <c r="I49" s="25">
        <v>29.31</v>
      </c>
      <c r="J49" s="25"/>
      <c r="K49" s="25"/>
      <c r="M49" s="1">
        <v>0.05</v>
      </c>
      <c r="N49" s="1">
        <v>0.15</v>
      </c>
      <c r="O49" s="1">
        <v>0.3</v>
      </c>
      <c r="P49" s="1">
        <v>0.45</v>
      </c>
      <c r="Q49" s="1">
        <f>AVERAGE(TBL_HST[[#This Row],[CH4]],TBL_HST[[#This Row],[CH5]],TBL_HST[[#This Row],[CH6]])</f>
        <v>29.116666666666664</v>
      </c>
      <c r="R49" s="1">
        <f>(M49/(O49-N49))*LN(((TBL_HST[[#This Row],[CH1]]-Q49)/(TBL_HST[[#This Row],[CH2]]-Q49)))</f>
        <v>-1.2540663929861586E-2</v>
      </c>
      <c r="S49" s="1">
        <f>(M49/(P49-O49))*LN(((TBL_HST[[#This Row],[CH2]]-Q49)/(TBL_HST[[#This Row],[CH3]]-Q49)))</f>
        <v>6.2113598482977424E-3</v>
      </c>
      <c r="T49" s="1">
        <f>(M49/(P49-N49))*LN(((TBL_HST[[#This Row],[CH1]]-Q49)/(TBL_HST[[#This Row],[CH3]]-Q49)))</f>
        <v>-3.1646520407819278E-3</v>
      </c>
      <c r="U49" s="1">
        <f>(TBL_HST[[#This Row],[CH1]]-Q49)/(EXP(-R49*N49/M49)) + Q49</f>
        <v>39.164769230769224</v>
      </c>
      <c r="V49" s="1">
        <f>(TBL_HST[[#This Row],[CH2]]-Q49)/(EXP(-S49*O49/M49)) + Q49</f>
        <v>40.36135602047937</v>
      </c>
      <c r="W49" s="1">
        <f>(TBL_HST[[#This Row],[CH1]]-Q49)/(EXP(-T49*N49/M49)) + Q49</f>
        <v>39.451415111920696</v>
      </c>
      <c r="X49" s="1">
        <f t="shared" si="0"/>
        <v>39.164769230769224</v>
      </c>
      <c r="Y49" s="1">
        <f t="shared" si="1"/>
        <v>39.451415111920696</v>
      </c>
      <c r="Z49" s="1">
        <f t="shared" si="2"/>
        <v>39.451415111920696</v>
      </c>
      <c r="AB49" s="1">
        <f t="shared" si="3"/>
        <v>39.355866484870205</v>
      </c>
      <c r="AC49" s="1">
        <f>TBL_HST[[#This Row],[CH7]]</f>
        <v>39.03</v>
      </c>
      <c r="AD49" s="1">
        <f t="shared" si="4"/>
        <v>0.32586648487020398</v>
      </c>
    </row>
    <row r="50" spans="1:30" ht="19.5" customHeight="1" x14ac:dyDescent="0.35">
      <c r="A50" s="27">
        <v>44775.578294525461</v>
      </c>
      <c r="B50" s="25">
        <v>39.49</v>
      </c>
      <c r="C50" s="25">
        <v>40.03</v>
      </c>
      <c r="D50" s="25">
        <v>39.369999999999997</v>
      </c>
      <c r="E50" s="25">
        <v>28.77</v>
      </c>
      <c r="F50" s="25">
        <v>29.11</v>
      </c>
      <c r="G50" s="25">
        <v>29.49</v>
      </c>
      <c r="H50" s="25">
        <v>38.75</v>
      </c>
      <c r="I50" s="25">
        <v>29.33</v>
      </c>
      <c r="J50" s="25"/>
      <c r="K50" s="25"/>
      <c r="M50" s="1">
        <v>0.05</v>
      </c>
      <c r="N50" s="1">
        <v>0.15</v>
      </c>
      <c r="O50" s="1">
        <v>0.3</v>
      </c>
      <c r="P50" s="1">
        <v>0.45</v>
      </c>
      <c r="Q50" s="1">
        <f>AVERAGE(TBL_HST[[#This Row],[CH4]],TBL_HST[[#This Row],[CH5]],TBL_HST[[#This Row],[CH6]])</f>
        <v>29.123333333333331</v>
      </c>
      <c r="R50" s="1">
        <f>(M50/(O50-N50))*LN(((TBL_HST[[#This Row],[CH1]]-Q50)/(TBL_HST[[#This Row],[CH2]]-Q50)))</f>
        <v>-1.6926230849785902E-2</v>
      </c>
      <c r="S50" s="1">
        <f>(M50/(P50-O50))*LN(((TBL_HST[[#This Row],[CH2]]-Q50)/(TBL_HST[[#This Row],[CH3]]-Q50)))</f>
        <v>2.0807257874698979E-2</v>
      </c>
      <c r="T50" s="1">
        <f>(M50/(P50-N50))*LN(((TBL_HST[[#This Row],[CH1]]-Q50)/(TBL_HST[[#This Row],[CH3]]-Q50)))</f>
        <v>1.940513512456505E-3</v>
      </c>
      <c r="U50" s="1">
        <f>(TBL_HST[[#This Row],[CH1]]-Q50)/(EXP(-R50*N50/M50)) + Q50</f>
        <v>38.9767359413203</v>
      </c>
      <c r="V50" s="1">
        <f>(TBL_HST[[#This Row],[CH2]]-Q50)/(EXP(-S50*O50/M50)) + Q50</f>
        <v>41.48027236642541</v>
      </c>
      <c r="W50" s="1">
        <f>(TBL_HST[[#This Row],[CH1]]-Q50)/(EXP(-T50*N50/M50)) + Q50</f>
        <v>39.550525976513285</v>
      </c>
      <c r="X50" s="1">
        <f t="shared" si="0"/>
        <v>38.9767359413203</v>
      </c>
      <c r="Y50" s="1">
        <f t="shared" si="1"/>
        <v>39.550525976513285</v>
      </c>
      <c r="Z50" s="1">
        <f t="shared" si="2"/>
        <v>39.550525976513285</v>
      </c>
      <c r="AB50" s="1">
        <f t="shared" si="3"/>
        <v>39.359262631448956</v>
      </c>
      <c r="AC50" s="1">
        <f>TBL_HST[[#This Row],[CH7]]</f>
        <v>38.75</v>
      </c>
      <c r="AD50" s="1">
        <f t="shared" si="4"/>
        <v>0.60926263144895643</v>
      </c>
    </row>
    <row r="51" spans="1:30" ht="19.5" customHeight="1" x14ac:dyDescent="0.35">
      <c r="A51" s="27">
        <v>44775.578300439818</v>
      </c>
      <c r="B51" s="25">
        <v>38.97</v>
      </c>
      <c r="C51" s="25">
        <v>39.71</v>
      </c>
      <c r="D51" s="25">
        <v>39.31</v>
      </c>
      <c r="E51" s="25">
        <v>28.85</v>
      </c>
      <c r="F51" s="25">
        <v>29.11</v>
      </c>
      <c r="G51" s="25">
        <v>29.49</v>
      </c>
      <c r="H51" s="25">
        <v>38.79</v>
      </c>
      <c r="I51" s="25">
        <v>29.37</v>
      </c>
      <c r="J51" s="25"/>
      <c r="K51" s="25"/>
      <c r="M51" s="1">
        <v>0.05</v>
      </c>
      <c r="N51" s="1">
        <v>0.15</v>
      </c>
      <c r="O51" s="1">
        <v>0.3</v>
      </c>
      <c r="P51" s="1">
        <v>0.45</v>
      </c>
      <c r="Q51" s="1">
        <f>AVERAGE(TBL_HST[[#This Row],[CH4]],TBL_HST[[#This Row],[CH5]],TBL_HST[[#This Row],[CH6]])</f>
        <v>29.150000000000002</v>
      </c>
      <c r="R51" s="1">
        <f>(M51/(O51-N51))*LN(((TBL_HST[[#This Row],[CH1]]-Q51)/(TBL_HST[[#This Row],[CH2]]-Q51)))</f>
        <v>-2.4217385303913711E-2</v>
      </c>
      <c r="S51" s="1">
        <f>(M51/(P51-O51))*LN(((TBL_HST[[#This Row],[CH2]]-Q51)/(TBL_HST[[#This Row],[CH3]]-Q51)))</f>
        <v>1.2871612042593171E-2</v>
      </c>
      <c r="T51" s="1">
        <f>(M51/(P51-N51))*LN(((TBL_HST[[#This Row],[CH1]]-Q51)/(TBL_HST[[#This Row],[CH3]]-Q51)))</f>
        <v>-5.6728866306602847E-3</v>
      </c>
      <c r="U51" s="1">
        <f>(TBL_HST[[#This Row],[CH1]]-Q51)/(EXP(-R51*N51/M51)) + Q51</f>
        <v>38.28185606060606</v>
      </c>
      <c r="V51" s="1">
        <f>(TBL_HST[[#This Row],[CH2]]-Q51)/(EXP(-S51*O51/M51)) + Q51</f>
        <v>40.557864095728192</v>
      </c>
      <c r="W51" s="1">
        <f>(TBL_HST[[#This Row],[CH1]]-Q51)/(EXP(-T51*N51/M51)) + Q51</f>
        <v>38.804290833409929</v>
      </c>
      <c r="X51" s="1">
        <f t="shared" si="0"/>
        <v>38.28185606060606</v>
      </c>
      <c r="Y51" s="1">
        <f t="shared" si="1"/>
        <v>38.804290833409929</v>
      </c>
      <c r="Z51" s="1">
        <f t="shared" si="2"/>
        <v>38.804290833409929</v>
      </c>
      <c r="AB51" s="1">
        <f t="shared" si="3"/>
        <v>38.63014590914198</v>
      </c>
      <c r="AC51" s="1">
        <f>TBL_HST[[#This Row],[CH7]]</f>
        <v>38.79</v>
      </c>
      <c r="AD51" s="1">
        <f t="shared" si="4"/>
        <v>-0.15985409085801905</v>
      </c>
    </row>
    <row r="52" spans="1:30" ht="19.5" customHeight="1" x14ac:dyDescent="0.35">
      <c r="A52" s="27">
        <v>44775.578306331015</v>
      </c>
      <c r="B52" s="25">
        <v>38.85</v>
      </c>
      <c r="C52" s="25">
        <v>39.409999999999997</v>
      </c>
      <c r="D52" s="25">
        <v>39.21</v>
      </c>
      <c r="E52" s="25">
        <v>28.83</v>
      </c>
      <c r="F52" s="25">
        <v>29.13</v>
      </c>
      <c r="G52" s="25">
        <v>29.47</v>
      </c>
      <c r="H52" s="25">
        <v>38.549999999999997</v>
      </c>
      <c r="I52" s="25">
        <v>29.33</v>
      </c>
      <c r="J52" s="25"/>
      <c r="K52" s="25"/>
      <c r="M52" s="1">
        <v>0.05</v>
      </c>
      <c r="N52" s="1">
        <v>0.15</v>
      </c>
      <c r="O52" s="1">
        <v>0.3</v>
      </c>
      <c r="P52" s="1">
        <v>0.45</v>
      </c>
      <c r="Q52" s="1">
        <f>AVERAGE(TBL_HST[[#This Row],[CH4]],TBL_HST[[#This Row],[CH5]],TBL_HST[[#This Row],[CH6]])</f>
        <v>29.143333333333331</v>
      </c>
      <c r="R52" s="1">
        <f>(M52/(O52-N52))*LN(((TBL_HST[[#This Row],[CH1]]-Q52)/(TBL_HST[[#This Row],[CH2]]-Q52)))</f>
        <v>-1.8696488883681039E-2</v>
      </c>
      <c r="S52" s="1">
        <f>(M52/(P52-O52))*LN(((TBL_HST[[#This Row],[CH2]]-Q52)/(TBL_HST[[#This Row],[CH3]]-Q52)))</f>
        <v>6.5575885329014977E-3</v>
      </c>
      <c r="T52" s="1">
        <f>(M52/(P52-N52))*LN(((TBL_HST[[#This Row],[CH1]]-Q52)/(TBL_HST[[#This Row],[CH3]]-Q52)))</f>
        <v>-6.0694501753897779E-3</v>
      </c>
      <c r="U52" s="1">
        <f>(TBL_HST[[#This Row],[CH1]]-Q52)/(EXP(-R52*N52/M52)) + Q52</f>
        <v>38.32054545454546</v>
      </c>
      <c r="V52" s="1">
        <f>(TBL_HST[[#This Row],[CH2]]-Q52)/(EXP(-S52*O52/M52)) + Q52</f>
        <v>39.82199947370728</v>
      </c>
      <c r="W52" s="1">
        <f>(TBL_HST[[#This Row],[CH1]]-Q52)/(EXP(-T52*N52/M52)) + Q52</f>
        <v>38.674856982561252</v>
      </c>
      <c r="X52" s="1">
        <f t="shared" si="0"/>
        <v>38.32054545454546</v>
      </c>
      <c r="Y52" s="1">
        <f t="shared" si="1"/>
        <v>38.674856982561252</v>
      </c>
      <c r="Z52" s="1">
        <f t="shared" si="2"/>
        <v>38.674856982561252</v>
      </c>
      <c r="AB52" s="1">
        <f t="shared" si="3"/>
        <v>38.556753139889324</v>
      </c>
      <c r="AC52" s="1">
        <f>TBL_HST[[#This Row],[CH7]]</f>
        <v>38.549999999999997</v>
      </c>
      <c r="AD52" s="1">
        <f t="shared" si="4"/>
        <v>6.7531398893265759E-3</v>
      </c>
    </row>
    <row r="53" spans="1:30" ht="19.5" customHeight="1" x14ac:dyDescent="0.35">
      <c r="A53" s="27">
        <v>44775.578312245372</v>
      </c>
      <c r="B53" s="25">
        <v>38.71</v>
      </c>
      <c r="C53" s="25">
        <v>39.369999999999997</v>
      </c>
      <c r="D53" s="25">
        <v>39.01</v>
      </c>
      <c r="E53" s="25">
        <v>28.79</v>
      </c>
      <c r="F53" s="25">
        <v>29.11</v>
      </c>
      <c r="G53" s="25">
        <v>29.47</v>
      </c>
      <c r="H53" s="25">
        <v>38.33</v>
      </c>
      <c r="I53" s="25">
        <v>29.31</v>
      </c>
      <c r="J53" s="25"/>
      <c r="K53" s="25"/>
      <c r="M53" s="1">
        <v>0.05</v>
      </c>
      <c r="N53" s="1">
        <v>0.15</v>
      </c>
      <c r="O53" s="1">
        <v>0.3</v>
      </c>
      <c r="P53" s="1">
        <v>0.45</v>
      </c>
      <c r="Q53" s="1">
        <f>AVERAGE(TBL_HST[[#This Row],[CH4]],TBL_HST[[#This Row],[CH5]],TBL_HST[[#This Row],[CH6]])</f>
        <v>29.123333333333335</v>
      </c>
      <c r="R53" s="1">
        <f>(M53/(O53-N53))*LN(((TBL_HST[[#This Row],[CH1]]-Q53)/(TBL_HST[[#This Row],[CH2]]-Q53)))</f>
        <v>-2.2193068419201181E-2</v>
      </c>
      <c r="S53" s="1">
        <f>(M53/(P53-O53))*LN(((TBL_HST[[#This Row],[CH2]]-Q53)/(TBL_HST[[#This Row],[CH3]]-Q53)))</f>
        <v>1.1921800466887881E-2</v>
      </c>
      <c r="T53" s="1">
        <f>(M53/(P53-N53))*LN(((TBL_HST[[#This Row],[CH1]]-Q53)/(TBL_HST[[#This Row],[CH3]]-Q53)))</f>
        <v>-5.1356339761566387E-3</v>
      </c>
      <c r="U53" s="1">
        <f>(TBL_HST[[#This Row],[CH1]]-Q53)/(EXP(-R53*N53/M53)) + Q53</f>
        <v>38.092511385816529</v>
      </c>
      <c r="V53" s="1">
        <f>(TBL_HST[[#This Row],[CH2]]-Q53)/(EXP(-S53*O53/M53)) + Q53</f>
        <v>40.12980300906338</v>
      </c>
      <c r="W53" s="1">
        <f>(TBL_HST[[#This Row],[CH1]]-Q53)/(EXP(-T53*N53/M53)) + Q53</f>
        <v>38.563431152053347</v>
      </c>
      <c r="X53" s="1">
        <f t="shared" si="0"/>
        <v>38.092511385816529</v>
      </c>
      <c r="Y53" s="1">
        <f t="shared" si="1"/>
        <v>38.563431152053347</v>
      </c>
      <c r="Z53" s="1">
        <f t="shared" si="2"/>
        <v>38.563431152053347</v>
      </c>
      <c r="AB53" s="1">
        <f t="shared" si="3"/>
        <v>38.406457896641079</v>
      </c>
      <c r="AC53" s="1">
        <f>TBL_HST[[#This Row],[CH7]]</f>
        <v>38.33</v>
      </c>
      <c r="AD53" s="1">
        <f t="shared" si="4"/>
        <v>7.6457896641080936E-2</v>
      </c>
    </row>
    <row r="54" spans="1:30" ht="19.5" customHeight="1" x14ac:dyDescent="0.35">
      <c r="A54" s="27">
        <v>44775.578318125001</v>
      </c>
      <c r="B54" s="25">
        <v>38.630000000000003</v>
      </c>
      <c r="C54" s="25">
        <v>38.97</v>
      </c>
      <c r="D54" s="25">
        <v>39.03</v>
      </c>
      <c r="E54" s="25">
        <v>28.79</v>
      </c>
      <c r="F54" s="25">
        <v>29.13</v>
      </c>
      <c r="G54" s="25">
        <v>29.49</v>
      </c>
      <c r="H54" s="25">
        <v>38.090000000000003</v>
      </c>
      <c r="I54" s="25">
        <v>29.33</v>
      </c>
      <c r="J54" s="25"/>
      <c r="K54" s="25"/>
      <c r="M54" s="1">
        <v>0.05</v>
      </c>
      <c r="N54" s="1">
        <v>0.15</v>
      </c>
      <c r="O54" s="1">
        <v>0.3</v>
      </c>
      <c r="P54" s="1">
        <v>0.45</v>
      </c>
      <c r="Q54" s="1">
        <f>AVERAGE(TBL_HST[[#This Row],[CH4]],TBL_HST[[#This Row],[CH5]],TBL_HST[[#This Row],[CH6]])</f>
        <v>29.136666666666667</v>
      </c>
      <c r="R54" s="1">
        <f>(M54/(O54-N54))*LN(((TBL_HST[[#This Row],[CH1]]-Q54)/(TBL_HST[[#This Row],[CH2]]-Q54)))</f>
        <v>-1.172939226733293E-2</v>
      </c>
      <c r="S54" s="1">
        <f>(M54/(P54-O54))*LN(((TBL_HST[[#This Row],[CH2]]-Q54)/(TBL_HST[[#This Row],[CH3]]-Q54)))</f>
        <v>-2.0277183178019345E-3</v>
      </c>
      <c r="T54" s="1">
        <f>(M54/(P54-N54))*LN(((TBL_HST[[#This Row],[CH1]]-Q54)/(TBL_HST[[#This Row],[CH3]]-Q54)))</f>
        <v>-6.8785552925674145E-3</v>
      </c>
      <c r="U54" s="1">
        <f>(TBL_HST[[#This Row],[CH1]]-Q54)/(EXP(-R54*N54/M54)) + Q54</f>
        <v>38.301755932203392</v>
      </c>
      <c r="V54" s="1">
        <f>(TBL_HST[[#This Row],[CH2]]-Q54)/(EXP(-S54*O54/M54)) + Q54</f>
        <v>38.851089437376942</v>
      </c>
      <c r="W54" s="1">
        <f>(TBL_HST[[#This Row],[CH1]]-Q54)/(EXP(-T54*N54/M54)) + Q54</f>
        <v>38.436106189656698</v>
      </c>
      <c r="X54" s="1">
        <f t="shared" si="0"/>
        <v>38.301755932203392</v>
      </c>
      <c r="Y54" s="1">
        <f t="shared" si="1"/>
        <v>38.436106189656698</v>
      </c>
      <c r="Z54" s="1">
        <f t="shared" si="2"/>
        <v>38.436106189656698</v>
      </c>
      <c r="AB54" s="1">
        <f t="shared" si="3"/>
        <v>38.391322770505596</v>
      </c>
      <c r="AC54" s="1">
        <f>TBL_HST[[#This Row],[CH7]]</f>
        <v>38.090000000000003</v>
      </c>
      <c r="AD54" s="1">
        <f t="shared" si="4"/>
        <v>0.30132277050559253</v>
      </c>
    </row>
    <row r="55" spans="1:30" ht="19.5" customHeight="1" x14ac:dyDescent="0.35">
      <c r="A55" s="27">
        <v>44775.578324050926</v>
      </c>
      <c r="B55" s="25">
        <v>38.17</v>
      </c>
      <c r="C55" s="25">
        <v>38.89</v>
      </c>
      <c r="D55" s="25">
        <v>38.630000000000003</v>
      </c>
      <c r="E55" s="25">
        <v>28.81</v>
      </c>
      <c r="F55" s="25">
        <v>29.13</v>
      </c>
      <c r="G55" s="25">
        <v>29.43</v>
      </c>
      <c r="H55" s="25">
        <v>38.17</v>
      </c>
      <c r="I55" s="25">
        <v>29.33</v>
      </c>
      <c r="J55" s="25"/>
      <c r="K55" s="25"/>
      <c r="M55" s="1">
        <v>0.05</v>
      </c>
      <c r="N55" s="1">
        <v>0.15</v>
      </c>
      <c r="O55" s="1">
        <v>0.3</v>
      </c>
      <c r="P55" s="1">
        <v>0.45</v>
      </c>
      <c r="Q55" s="1">
        <f>AVERAGE(TBL_HST[[#This Row],[CH4]],TBL_HST[[#This Row],[CH5]],TBL_HST[[#This Row],[CH6]])</f>
        <v>29.123333333333335</v>
      </c>
      <c r="R55" s="1">
        <f>(M55/(O55-N55))*LN(((TBL_HST[[#This Row],[CH1]]-Q55)/(TBL_HST[[#This Row],[CH2]]-Q55)))</f>
        <v>-2.5526287205432797E-2</v>
      </c>
      <c r="S55" s="1">
        <f>(M55/(P55-O55))*LN(((TBL_HST[[#This Row],[CH2]]-Q55)/(TBL_HST[[#This Row],[CH3]]-Q55)))</f>
        <v>8.9939734923087343E-3</v>
      </c>
      <c r="T55" s="1">
        <f>(M55/(P55-N55))*LN(((TBL_HST[[#This Row],[CH1]]-Q55)/(TBL_HST[[#This Row],[CH3]]-Q55)))</f>
        <v>-8.2661568565620298E-3</v>
      </c>
      <c r="U55" s="1">
        <f>(TBL_HST[[#This Row],[CH1]]-Q55)/(EXP(-R55*N55/M55)) + Q55</f>
        <v>37.503078498293519</v>
      </c>
      <c r="V55" s="1">
        <f>(TBL_HST[[#This Row],[CH2]]-Q55)/(EXP(-S55*O55/M55)) + Q55</f>
        <v>39.431526873196432</v>
      </c>
      <c r="W55" s="1">
        <f>(TBL_HST[[#This Row],[CH1]]-Q55)/(EXP(-T55*N55/M55)) + Q55</f>
        <v>37.948415338699277</v>
      </c>
      <c r="X55" s="1">
        <f t="shared" si="0"/>
        <v>37.503078498293519</v>
      </c>
      <c r="Y55" s="1">
        <f t="shared" si="1"/>
        <v>37.948415338699277</v>
      </c>
      <c r="Z55" s="1">
        <f t="shared" si="2"/>
        <v>37.948415338699277</v>
      </c>
      <c r="AB55" s="1">
        <f t="shared" si="3"/>
        <v>37.799969725230689</v>
      </c>
      <c r="AC55" s="1">
        <f>TBL_HST[[#This Row],[CH7]]</f>
        <v>38.17</v>
      </c>
      <c r="AD55" s="1">
        <f t="shared" si="4"/>
        <v>-0.37003027476931294</v>
      </c>
    </row>
    <row r="56" spans="1:30" ht="19.5" customHeight="1" x14ac:dyDescent="0.35">
      <c r="A56" s="27">
        <v>44775.578329942131</v>
      </c>
      <c r="B56" s="25">
        <v>38.090000000000003</v>
      </c>
      <c r="C56" s="25">
        <v>38.770000000000003</v>
      </c>
      <c r="D56" s="25">
        <v>38.549999999999997</v>
      </c>
      <c r="E56" s="25">
        <v>28.83</v>
      </c>
      <c r="F56" s="25">
        <v>29.11</v>
      </c>
      <c r="G56" s="25">
        <v>29.45</v>
      </c>
      <c r="H56" s="25">
        <v>37.950000000000003</v>
      </c>
      <c r="I56" s="25">
        <v>29.29</v>
      </c>
      <c r="J56" s="25"/>
      <c r="K56" s="25"/>
      <c r="M56" s="1">
        <v>0.05</v>
      </c>
      <c r="N56" s="1">
        <v>0.15</v>
      </c>
      <c r="O56" s="1">
        <v>0.3</v>
      </c>
      <c r="P56" s="1">
        <v>0.45</v>
      </c>
      <c r="Q56" s="1">
        <f>AVERAGE(TBL_HST[[#This Row],[CH4]],TBL_HST[[#This Row],[CH5]],TBL_HST[[#This Row],[CH6]])</f>
        <v>29.13</v>
      </c>
      <c r="R56" s="1">
        <f>(M56/(O56-N56))*LN(((TBL_HST[[#This Row],[CH1]]-Q56)/(TBL_HST[[#This Row],[CH2]]-Q56)))</f>
        <v>-2.4383627211871709E-2</v>
      </c>
      <c r="S56" s="1">
        <f>(M56/(P56-O56))*LN(((TBL_HST[[#This Row],[CH2]]-Q56)/(TBL_HST[[#This Row],[CH3]]-Q56)))</f>
        <v>7.6953400113944012E-3</v>
      </c>
      <c r="T56" s="1">
        <f>(M56/(P56-N56))*LN(((TBL_HST[[#This Row],[CH1]]-Q56)/(TBL_HST[[#This Row],[CH3]]-Q56)))</f>
        <v>-8.3441436002386453E-3</v>
      </c>
      <c r="U56" s="1">
        <f>(TBL_HST[[#This Row],[CH1]]-Q56)/(EXP(-R56*N56/M56)) + Q56</f>
        <v>37.457966804979257</v>
      </c>
      <c r="V56" s="1">
        <f>(TBL_HST[[#This Row],[CH2]]-Q56)/(EXP(-S56*O56/M56)) + Q56</f>
        <v>39.225534008591758</v>
      </c>
      <c r="W56" s="1">
        <f>(TBL_HST[[#This Row],[CH1]]-Q56)/(EXP(-T56*N56/M56)) + Q56</f>
        <v>37.868493410840067</v>
      </c>
      <c r="X56" s="1">
        <f t="shared" si="0"/>
        <v>37.457966804979257</v>
      </c>
      <c r="Y56" s="1">
        <f t="shared" si="1"/>
        <v>37.868493410840067</v>
      </c>
      <c r="Z56" s="1">
        <f t="shared" si="2"/>
        <v>37.868493410840067</v>
      </c>
      <c r="AB56" s="1">
        <f t="shared" si="3"/>
        <v>37.731651208886461</v>
      </c>
      <c r="AC56" s="1">
        <f>TBL_HST[[#This Row],[CH7]]</f>
        <v>37.950000000000003</v>
      </c>
      <c r="AD56" s="1">
        <f t="shared" si="4"/>
        <v>-0.21834879111354155</v>
      </c>
    </row>
    <row r="57" spans="1:30" ht="19.5" customHeight="1" x14ac:dyDescent="0.35">
      <c r="A57" s="27">
        <v>44775.578335844904</v>
      </c>
      <c r="B57" s="25">
        <v>37.79</v>
      </c>
      <c r="C57" s="25">
        <v>38.409999999999997</v>
      </c>
      <c r="D57" s="25">
        <v>38.270000000000003</v>
      </c>
      <c r="E57" s="25">
        <v>28.79</v>
      </c>
      <c r="F57" s="25">
        <v>29.11</v>
      </c>
      <c r="G57" s="25">
        <v>29.45</v>
      </c>
      <c r="H57" s="25">
        <v>37.53</v>
      </c>
      <c r="I57" s="25">
        <v>29.31</v>
      </c>
      <c r="J57" s="25"/>
      <c r="K57" s="25"/>
      <c r="M57" s="1">
        <v>0.05</v>
      </c>
      <c r="N57" s="1">
        <v>0.15</v>
      </c>
      <c r="O57" s="1">
        <v>0.3</v>
      </c>
      <c r="P57" s="1">
        <v>0.45</v>
      </c>
      <c r="Q57" s="1">
        <f>AVERAGE(TBL_HST[[#This Row],[CH4]],TBL_HST[[#This Row],[CH5]],TBL_HST[[#This Row],[CH6]])</f>
        <v>29.116666666666664</v>
      </c>
      <c r="R57" s="1">
        <f>(M57/(O57-N57))*LN(((TBL_HST[[#This Row],[CH1]]-Q57)/(TBL_HST[[#This Row],[CH2]]-Q57)))</f>
        <v>-2.3014704269321208E-2</v>
      </c>
      <c r="S57" s="1">
        <f>(M57/(P57-O57))*LN(((TBL_HST[[#This Row],[CH2]]-Q57)/(TBL_HST[[#This Row],[CH3]]-Q57)))</f>
        <v>5.0597285174991203E-3</v>
      </c>
      <c r="T57" s="1">
        <f>(M57/(P57-N57))*LN(((TBL_HST[[#This Row],[CH1]]-Q57)/(TBL_HST[[#This Row],[CH3]]-Q57)))</f>
        <v>-8.9774878759110235E-3</v>
      </c>
      <c r="U57" s="1">
        <f>(TBL_HST[[#This Row],[CH1]]-Q57)/(EXP(-R57*N57/M57)) + Q57</f>
        <v>37.211362984218077</v>
      </c>
      <c r="V57" s="1">
        <f>(TBL_HST[[#This Row],[CH2]]-Q57)/(EXP(-S57*O57/M57)) + Q57</f>
        <v>38.696456640367828</v>
      </c>
      <c r="W57" s="1">
        <f>(TBL_HST[[#This Row],[CH1]]-Q57)/(EXP(-T57*N57/M57)) + Q57</f>
        <v>37.559523348812114</v>
      </c>
      <c r="X57" s="1">
        <f t="shared" si="0"/>
        <v>37.211362984218077</v>
      </c>
      <c r="Y57" s="1">
        <f t="shared" si="1"/>
        <v>37.559523348812114</v>
      </c>
      <c r="Z57" s="1">
        <f t="shared" si="2"/>
        <v>37.559523348812114</v>
      </c>
      <c r="AB57" s="1">
        <f t="shared" si="3"/>
        <v>37.44346989394743</v>
      </c>
      <c r="AC57" s="1">
        <f>TBL_HST[[#This Row],[CH7]]</f>
        <v>37.53</v>
      </c>
      <c r="AD57" s="1">
        <f t="shared" si="4"/>
        <v>-8.6530106052570943E-2</v>
      </c>
    </row>
    <row r="58" spans="1:30" ht="19.5" customHeight="1" x14ac:dyDescent="0.35">
      <c r="A58" s="27">
        <v>44775.578341736109</v>
      </c>
      <c r="B58" s="25">
        <v>37.83</v>
      </c>
      <c r="C58" s="25">
        <v>38.270000000000003</v>
      </c>
      <c r="D58" s="25">
        <v>38.25</v>
      </c>
      <c r="E58" s="25">
        <v>28.81</v>
      </c>
      <c r="F58" s="25">
        <v>29.15</v>
      </c>
      <c r="G58" s="25">
        <v>29.47</v>
      </c>
      <c r="H58" s="25">
        <v>37.53</v>
      </c>
      <c r="I58" s="25">
        <v>29.33</v>
      </c>
      <c r="J58" s="25"/>
      <c r="K58" s="25"/>
      <c r="M58" s="1">
        <v>0.05</v>
      </c>
      <c r="N58" s="1">
        <v>0.15</v>
      </c>
      <c r="O58" s="1">
        <v>0.3</v>
      </c>
      <c r="P58" s="1">
        <v>0.45</v>
      </c>
      <c r="Q58" s="1">
        <f>AVERAGE(TBL_HST[[#This Row],[CH4]],TBL_HST[[#This Row],[CH5]],TBL_HST[[#This Row],[CH6]])</f>
        <v>29.143333333333331</v>
      </c>
      <c r="R58" s="1">
        <f>(M58/(O58-N58))*LN(((TBL_HST[[#This Row],[CH1]]-Q58)/(TBL_HST[[#This Row],[CH2]]-Q58)))</f>
        <v>-1.6470416054534781E-2</v>
      </c>
      <c r="S58" s="1">
        <f>(M58/(P58-O58))*LN(((TBL_HST[[#This Row],[CH2]]-Q58)/(TBL_HST[[#This Row],[CH3]]-Q58)))</f>
        <v>7.3126171923794479E-4</v>
      </c>
      <c r="T58" s="1">
        <f>(M58/(P58-N58))*LN(((TBL_HST[[#This Row],[CH1]]-Q58)/(TBL_HST[[#This Row],[CH3]]-Q58)))</f>
        <v>-7.8695771676484012E-3</v>
      </c>
      <c r="U58" s="1">
        <f>(TBL_HST[[#This Row],[CH1]]-Q58)/(EXP(-R58*N58/M58)) + Q58</f>
        <v>37.411212563915257</v>
      </c>
      <c r="V58" s="1">
        <f>(TBL_HST[[#This Row],[CH2]]-Q58)/(EXP(-S58*O58/M58)) + Q58</f>
        <v>38.310131868061205</v>
      </c>
      <c r="W58" s="1">
        <f>(TBL_HST[[#This Row],[CH1]]-Q58)/(EXP(-T58*N58/M58)) + Q58</f>
        <v>37.627320733102785</v>
      </c>
      <c r="X58" s="1">
        <f t="shared" si="0"/>
        <v>37.411212563915257</v>
      </c>
      <c r="Y58" s="1">
        <f t="shared" si="1"/>
        <v>37.627320733102785</v>
      </c>
      <c r="Z58" s="1">
        <f t="shared" si="2"/>
        <v>37.627320733102785</v>
      </c>
      <c r="AB58" s="1">
        <f t="shared" si="3"/>
        <v>37.55528467670694</v>
      </c>
      <c r="AC58" s="1">
        <f>TBL_HST[[#This Row],[CH7]]</f>
        <v>37.53</v>
      </c>
      <c r="AD58" s="1">
        <f t="shared" si="4"/>
        <v>2.5284676706938569E-2</v>
      </c>
    </row>
    <row r="59" spans="1:30" ht="19.5" customHeight="1" x14ac:dyDescent="0.35">
      <c r="A59" s="27">
        <v>44775.578347650466</v>
      </c>
      <c r="B59" s="25">
        <v>37.450000000000003</v>
      </c>
      <c r="C59" s="25">
        <v>38.11</v>
      </c>
      <c r="D59" s="25">
        <v>37.99</v>
      </c>
      <c r="E59" s="25">
        <v>28.81</v>
      </c>
      <c r="F59" s="25">
        <v>29.11</v>
      </c>
      <c r="G59" s="25">
        <v>29.45</v>
      </c>
      <c r="H59" s="25">
        <v>37.25</v>
      </c>
      <c r="I59" s="25">
        <v>29.29</v>
      </c>
      <c r="J59" s="25"/>
      <c r="K59" s="25"/>
      <c r="M59" s="1">
        <v>0.05</v>
      </c>
      <c r="N59" s="1">
        <v>0.15</v>
      </c>
      <c r="O59" s="1">
        <v>0.3</v>
      </c>
      <c r="P59" s="1">
        <v>0.45</v>
      </c>
      <c r="Q59" s="1">
        <f>AVERAGE(TBL_HST[[#This Row],[CH4]],TBL_HST[[#This Row],[CH5]],TBL_HST[[#This Row],[CH6]])</f>
        <v>29.123333333333335</v>
      </c>
      <c r="R59" s="1">
        <f>(M59/(O59-N59))*LN(((TBL_HST[[#This Row],[CH1]]-Q59)/(TBL_HST[[#This Row],[CH2]]-Q59)))</f>
        <v>-2.5426260448891423E-2</v>
      </c>
      <c r="S59" s="1">
        <f>(M59/(P59-O59))*LN(((TBL_HST[[#This Row],[CH2]]-Q59)/(TBL_HST[[#This Row],[CH3]]-Q59)))</f>
        <v>4.4810234188175611E-3</v>
      </c>
      <c r="T59" s="1">
        <f>(M59/(P59-N59))*LN(((TBL_HST[[#This Row],[CH1]]-Q59)/(TBL_HST[[#This Row],[CH3]]-Q59)))</f>
        <v>-1.047261851503695E-2</v>
      </c>
      <c r="U59" s="1">
        <f>(TBL_HST[[#This Row],[CH1]]-Q59)/(EXP(-R59*N59/M59)) + Q59</f>
        <v>36.838471810089025</v>
      </c>
      <c r="V59" s="1">
        <f>(TBL_HST[[#This Row],[CH2]]-Q59)/(EXP(-S59*O59/M59)) + Q59</f>
        <v>38.354894160212559</v>
      </c>
      <c r="W59" s="1">
        <f>(TBL_HST[[#This Row],[CH1]]-Q59)/(EXP(-T59*N59/M59)) + Q59</f>
        <v>37.192460837595085</v>
      </c>
      <c r="X59" s="1">
        <f t="shared" si="0"/>
        <v>36.838471810089025</v>
      </c>
      <c r="Y59" s="1">
        <f t="shared" si="1"/>
        <v>37.192460837595085</v>
      </c>
      <c r="Z59" s="1">
        <f t="shared" si="2"/>
        <v>37.192460837595085</v>
      </c>
      <c r="AB59" s="1">
        <f t="shared" si="3"/>
        <v>37.074464495093061</v>
      </c>
      <c r="AC59" s="1">
        <f>TBL_HST[[#This Row],[CH7]]</f>
        <v>37.25</v>
      </c>
      <c r="AD59" s="1">
        <f t="shared" si="4"/>
        <v>-0.17553550490693937</v>
      </c>
    </row>
    <row r="60" spans="1:30" ht="19.5" customHeight="1" x14ac:dyDescent="0.35">
      <c r="A60" s="27">
        <v>44775.578353541663</v>
      </c>
      <c r="B60" s="25">
        <v>37.549999999999997</v>
      </c>
      <c r="C60" s="25">
        <v>38.21</v>
      </c>
      <c r="D60" s="25">
        <v>37.79</v>
      </c>
      <c r="E60" s="25">
        <v>28.81</v>
      </c>
      <c r="F60" s="25">
        <v>29.09</v>
      </c>
      <c r="G60" s="25">
        <v>29.47</v>
      </c>
      <c r="H60" s="25">
        <v>37.270000000000003</v>
      </c>
      <c r="I60" s="25">
        <v>29.31</v>
      </c>
      <c r="J60" s="25"/>
      <c r="K60" s="25"/>
      <c r="M60" s="1">
        <v>0.05</v>
      </c>
      <c r="N60" s="1">
        <v>0.15</v>
      </c>
      <c r="O60" s="1">
        <v>0.3</v>
      </c>
      <c r="P60" s="1">
        <v>0.45</v>
      </c>
      <c r="Q60" s="1">
        <f>AVERAGE(TBL_HST[[#This Row],[CH4]],TBL_HST[[#This Row],[CH5]],TBL_HST[[#This Row],[CH6]])</f>
        <v>29.123333333333335</v>
      </c>
      <c r="R60" s="1">
        <f>(M60/(O60-N60))*LN(((TBL_HST[[#This Row],[CH1]]-Q60)/(TBL_HST[[#This Row],[CH2]]-Q60)))</f>
        <v>-2.5135618996576767E-2</v>
      </c>
      <c r="S60" s="1">
        <f>(M60/(P60-O60))*LN(((TBL_HST[[#This Row],[CH2]]-Q60)/(TBL_HST[[#This Row],[CH3]]-Q60)))</f>
        <v>1.5774629415634935E-2</v>
      </c>
      <c r="T60" s="1">
        <f>(M60/(P60-N60))*LN(((TBL_HST[[#This Row],[CH1]]-Q60)/(TBL_HST[[#This Row],[CH3]]-Q60)))</f>
        <v>-4.6804947904709312E-3</v>
      </c>
      <c r="U60" s="1">
        <f>(TBL_HST[[#This Row],[CH1]]-Q60)/(EXP(-R60*N60/M60)) + Q60</f>
        <v>36.937938371239909</v>
      </c>
      <c r="V60" s="1">
        <f>(TBL_HST[[#This Row],[CH2]]-Q60)/(EXP(-S60*O60/M60)) + Q60</f>
        <v>39.112047917159771</v>
      </c>
      <c r="W60" s="1">
        <f>(TBL_HST[[#This Row],[CH1]]-Q60)/(EXP(-T60*N60/M60)) + Q60</f>
        <v>37.43250393178586</v>
      </c>
      <c r="X60" s="1">
        <f t="shared" si="0"/>
        <v>36.937938371239909</v>
      </c>
      <c r="Y60" s="1">
        <f t="shared" si="1"/>
        <v>37.43250393178586</v>
      </c>
      <c r="Z60" s="1">
        <f t="shared" si="2"/>
        <v>37.43250393178586</v>
      </c>
      <c r="AB60" s="1">
        <f t="shared" si="3"/>
        <v>37.267648744937212</v>
      </c>
      <c r="AC60" s="1">
        <f>TBL_HST[[#This Row],[CH7]]</f>
        <v>37.270000000000003</v>
      </c>
      <c r="AD60" s="1">
        <f t="shared" si="4"/>
        <v>-2.3512550627913242E-3</v>
      </c>
    </row>
    <row r="61" spans="1:30" ht="19.5" customHeight="1" x14ac:dyDescent="0.35">
      <c r="A61" s="27">
        <v>44775.578359467596</v>
      </c>
      <c r="B61" s="25">
        <v>37.03</v>
      </c>
      <c r="C61" s="25">
        <v>37.75</v>
      </c>
      <c r="D61" s="25">
        <v>37.69</v>
      </c>
      <c r="E61" s="25">
        <v>28.79</v>
      </c>
      <c r="F61" s="25">
        <v>29.11</v>
      </c>
      <c r="G61" s="25">
        <v>29.47</v>
      </c>
      <c r="H61" s="25">
        <v>37.049999999999997</v>
      </c>
      <c r="I61" s="25">
        <v>29.29</v>
      </c>
      <c r="J61" s="25"/>
      <c r="K61" s="25"/>
      <c r="M61" s="1">
        <v>0.05</v>
      </c>
      <c r="N61" s="1">
        <v>0.15</v>
      </c>
      <c r="O61" s="1">
        <v>0.3</v>
      </c>
      <c r="P61" s="1">
        <v>0.45</v>
      </c>
      <c r="Q61" s="1">
        <f>AVERAGE(TBL_HST[[#This Row],[CH4]],TBL_HST[[#This Row],[CH5]],TBL_HST[[#This Row],[CH6]])</f>
        <v>29.123333333333335</v>
      </c>
      <c r="R61" s="1">
        <f>(M61/(O61-N61))*LN(((TBL_HST[[#This Row],[CH1]]-Q61)/(TBL_HST[[#This Row],[CH2]]-Q61)))</f>
        <v>-2.9050631834391667E-2</v>
      </c>
      <c r="S61" s="1">
        <f>(M61/(P61-O61))*LN(((TBL_HST[[#This Row],[CH2]]-Q61)/(TBL_HST[[#This Row],[CH3]]-Q61)))</f>
        <v>2.3264925771752988E-3</v>
      </c>
      <c r="T61" s="1">
        <f>(M61/(P61-N61))*LN(((TBL_HST[[#This Row],[CH1]]-Q61)/(TBL_HST[[#This Row],[CH3]]-Q61)))</f>
        <v>-1.3362069628608165E-2</v>
      </c>
      <c r="U61" s="1">
        <f>(TBL_HST[[#This Row],[CH1]]-Q61)/(EXP(-R61*N61/M61)) + Q61</f>
        <v>36.370092735703246</v>
      </c>
      <c r="V61" s="1">
        <f>(TBL_HST[[#This Row],[CH2]]-Q61)/(EXP(-S61*O61/M61)) + Q61</f>
        <v>37.871263643658502</v>
      </c>
      <c r="W61" s="1">
        <f>(TBL_HST[[#This Row],[CH1]]-Q61)/(EXP(-T61*N61/M61)) + Q61</f>
        <v>36.719320295764213</v>
      </c>
      <c r="X61" s="1">
        <f t="shared" si="0"/>
        <v>36.370092735703246</v>
      </c>
      <c r="Y61" s="1">
        <f t="shared" si="1"/>
        <v>36.719320295764213</v>
      </c>
      <c r="Z61" s="1">
        <f t="shared" si="2"/>
        <v>36.719320295764213</v>
      </c>
      <c r="AB61" s="1">
        <f t="shared" si="3"/>
        <v>36.602911109077219</v>
      </c>
      <c r="AC61" s="1">
        <f>TBL_HST[[#This Row],[CH7]]</f>
        <v>37.049999999999997</v>
      </c>
      <c r="AD61" s="1">
        <f t="shared" si="4"/>
        <v>-0.44708889092277815</v>
      </c>
    </row>
    <row r="62" spans="1:30" ht="19.5" customHeight="1" x14ac:dyDescent="0.35">
      <c r="A62" s="27">
        <v>44775.578365347224</v>
      </c>
      <c r="B62" s="25">
        <v>37.090000000000003</v>
      </c>
      <c r="C62" s="25">
        <v>37.53</v>
      </c>
      <c r="D62" s="25">
        <v>37.53</v>
      </c>
      <c r="E62" s="25">
        <v>28.81</v>
      </c>
      <c r="F62" s="25">
        <v>29.11</v>
      </c>
      <c r="G62" s="25">
        <v>29.45</v>
      </c>
      <c r="H62" s="25">
        <v>37.090000000000003</v>
      </c>
      <c r="I62" s="25">
        <v>29.31</v>
      </c>
      <c r="J62" s="25"/>
      <c r="K62" s="25"/>
      <c r="M62" s="1">
        <v>0.05</v>
      </c>
      <c r="N62" s="1">
        <v>0.15</v>
      </c>
      <c r="O62" s="1">
        <v>0.3</v>
      </c>
      <c r="P62" s="1">
        <v>0.45</v>
      </c>
      <c r="Q62" s="1">
        <f>AVERAGE(TBL_HST[[#This Row],[CH4]],TBL_HST[[#This Row],[CH5]],TBL_HST[[#This Row],[CH6]])</f>
        <v>29.123333333333335</v>
      </c>
      <c r="R62" s="1">
        <f>(M62/(O62-N62))*LN(((TBL_HST[[#This Row],[CH1]]-Q62)/(TBL_HST[[#This Row],[CH2]]-Q62)))</f>
        <v>-1.7919623866436068E-2</v>
      </c>
      <c r="S62" s="1">
        <f>(M62/(P62-O62))*LN(((TBL_HST[[#This Row],[CH2]]-Q62)/(TBL_HST[[#This Row],[CH3]]-Q62)))</f>
        <v>0</v>
      </c>
      <c r="T62" s="1">
        <f>(M62/(P62-N62))*LN(((TBL_HST[[#This Row],[CH1]]-Q62)/(TBL_HST[[#This Row],[CH3]]-Q62)))</f>
        <v>-8.9598119332180322E-3</v>
      </c>
      <c r="U62" s="1">
        <f>(TBL_HST[[#This Row],[CH1]]-Q62)/(EXP(-R62*N62/M62)) + Q62</f>
        <v>36.67302934179223</v>
      </c>
      <c r="V62" s="1">
        <f>(TBL_HST[[#This Row],[CH2]]-Q62)/(EXP(-S62*O62/M62)) + Q62</f>
        <v>37.53</v>
      </c>
      <c r="W62" s="1">
        <f>(TBL_HST[[#This Row],[CH1]]-Q62)/(EXP(-T62*N62/M62)) + Q62</f>
        <v>36.878712855578257</v>
      </c>
      <c r="X62" s="1">
        <f t="shared" si="0"/>
        <v>36.67302934179223</v>
      </c>
      <c r="Y62" s="1">
        <f t="shared" si="1"/>
        <v>36.878712855578257</v>
      </c>
      <c r="Z62" s="1">
        <f t="shared" si="2"/>
        <v>36.878712855578257</v>
      </c>
      <c r="AB62" s="1">
        <f t="shared" si="3"/>
        <v>36.810151684316246</v>
      </c>
      <c r="AC62" s="1">
        <f>TBL_HST[[#This Row],[CH7]]</f>
        <v>37.090000000000003</v>
      </c>
      <c r="AD62" s="1">
        <f t="shared" si="4"/>
        <v>-0.27984831568375768</v>
      </c>
    </row>
    <row r="63" spans="1:30" ht="19.5" customHeight="1" x14ac:dyDescent="0.35">
      <c r="A63" s="27">
        <v>44775.578371261574</v>
      </c>
      <c r="B63" s="25">
        <v>36.950000000000003</v>
      </c>
      <c r="C63" s="25">
        <v>37.61</v>
      </c>
      <c r="D63" s="25">
        <v>37.21</v>
      </c>
      <c r="E63" s="25">
        <v>28.79</v>
      </c>
      <c r="F63" s="25">
        <v>29.11</v>
      </c>
      <c r="G63" s="25">
        <v>29.45</v>
      </c>
      <c r="H63" s="25">
        <v>37.01</v>
      </c>
      <c r="I63" s="25">
        <v>29.29</v>
      </c>
      <c r="J63" s="25"/>
      <c r="K63" s="25"/>
      <c r="M63" s="1">
        <v>0.05</v>
      </c>
      <c r="N63" s="1">
        <v>0.15</v>
      </c>
      <c r="O63" s="1">
        <v>0.3</v>
      </c>
      <c r="P63" s="1">
        <v>0.45</v>
      </c>
      <c r="Q63" s="1">
        <f>AVERAGE(TBL_HST[[#This Row],[CH4]],TBL_HST[[#This Row],[CH5]],TBL_HST[[#This Row],[CH6]])</f>
        <v>29.116666666666664</v>
      </c>
      <c r="R63" s="1">
        <f>(M63/(O63-N63))*LN(((TBL_HST[[#This Row],[CH1]]-Q63)/(TBL_HST[[#This Row],[CH2]]-Q63)))</f>
        <v>-2.6964469851282955E-2</v>
      </c>
      <c r="S63" s="1">
        <f>(M63/(P63-O63))*LN(((TBL_HST[[#This Row],[CH2]]-Q63)/(TBL_HST[[#This Row],[CH3]]-Q63)))</f>
        <v>1.6080288170888302E-2</v>
      </c>
      <c r="T63" s="1">
        <f>(M63/(P63-N63))*LN(((TBL_HST[[#This Row],[CH1]]-Q63)/(TBL_HST[[#This Row],[CH3]]-Q63)))</f>
        <v>-5.4420908401973354E-3</v>
      </c>
      <c r="U63" s="1">
        <f>(TBL_HST[[#This Row],[CH1]]-Q63)/(EXP(-R63*N63/M63)) + Q63</f>
        <v>36.341287284144435</v>
      </c>
      <c r="V63" s="1">
        <f>(TBL_HST[[#This Row],[CH2]]-Q63)/(EXP(-S63*O63/M63)) + Q63</f>
        <v>38.470285141227137</v>
      </c>
      <c r="W63" s="1">
        <f>(TBL_HST[[#This Row],[CH1]]-Q63)/(EXP(-T63*N63/M63)) + Q63</f>
        <v>36.823149183387478</v>
      </c>
      <c r="X63" s="1">
        <f t="shared" si="0"/>
        <v>36.341287284144435</v>
      </c>
      <c r="Y63" s="1">
        <f t="shared" si="1"/>
        <v>36.823149183387478</v>
      </c>
      <c r="Z63" s="1">
        <f t="shared" si="2"/>
        <v>36.823149183387478</v>
      </c>
      <c r="AB63" s="1">
        <f t="shared" si="3"/>
        <v>36.662528550306462</v>
      </c>
      <c r="AC63" s="1">
        <f>TBL_HST[[#This Row],[CH7]]</f>
        <v>37.01</v>
      </c>
      <c r="AD63" s="1">
        <f t="shared" si="4"/>
        <v>-0.34747144969353627</v>
      </c>
    </row>
    <row r="64" spans="1:30" ht="19.5" customHeight="1" x14ac:dyDescent="0.35">
      <c r="A64" s="27">
        <v>44775.578377152779</v>
      </c>
      <c r="B64" s="25">
        <v>37.01</v>
      </c>
      <c r="C64" s="25">
        <v>37.21</v>
      </c>
      <c r="D64" s="25">
        <v>37.270000000000003</v>
      </c>
      <c r="E64" s="25">
        <v>28.79</v>
      </c>
      <c r="F64" s="25">
        <v>29.11</v>
      </c>
      <c r="G64" s="25">
        <v>29.45</v>
      </c>
      <c r="H64" s="25">
        <v>36.65</v>
      </c>
      <c r="I64" s="25">
        <v>29.29</v>
      </c>
      <c r="J64" s="25"/>
      <c r="K64" s="25"/>
      <c r="M64" s="1">
        <v>0.05</v>
      </c>
      <c r="N64" s="1">
        <v>0.15</v>
      </c>
      <c r="O64" s="1">
        <v>0.3</v>
      </c>
      <c r="P64" s="1">
        <v>0.45</v>
      </c>
      <c r="Q64" s="1">
        <f>AVERAGE(TBL_HST[[#This Row],[CH4]],TBL_HST[[#This Row],[CH5]],TBL_HST[[#This Row],[CH6]])</f>
        <v>29.116666666666664</v>
      </c>
      <c r="R64" s="1">
        <f>(M64/(O64-N64))*LN(((TBL_HST[[#This Row],[CH1]]-Q64)/(TBL_HST[[#This Row],[CH2]]-Q64)))</f>
        <v>-8.3407187251643162E-3</v>
      </c>
      <c r="S64" s="1">
        <f>(M64/(P64-O64))*LN(((TBL_HST[[#This Row],[CH2]]-Q64)/(TBL_HST[[#This Row],[CH3]]-Q64)))</f>
        <v>-2.4620546892430021E-3</v>
      </c>
      <c r="T64" s="1">
        <f>(M64/(P64-N64))*LN(((TBL_HST[[#This Row],[CH1]]-Q64)/(TBL_HST[[#This Row],[CH3]]-Q64)))</f>
        <v>-5.4013867072036622E-3</v>
      </c>
      <c r="U64" s="1">
        <f>(TBL_HST[[#This Row],[CH1]]-Q64)/(EXP(-R64*N64/M64)) + Q64</f>
        <v>36.814942339373964</v>
      </c>
      <c r="V64" s="1">
        <f>(TBL_HST[[#This Row],[CH2]]-Q64)/(EXP(-S64*O64/M64)) + Q64</f>
        <v>37.091321362359089</v>
      </c>
      <c r="W64" s="1">
        <f>(TBL_HST[[#This Row],[CH1]]-Q64)/(EXP(-T64*N64/M64)) + Q64</f>
        <v>36.88312588317563</v>
      </c>
      <c r="X64" s="1">
        <f t="shared" si="0"/>
        <v>36.814942339373964</v>
      </c>
      <c r="Y64" s="1">
        <f t="shared" si="1"/>
        <v>36.88312588317563</v>
      </c>
      <c r="Z64" s="1">
        <f t="shared" si="2"/>
        <v>36.88312588317563</v>
      </c>
      <c r="AB64" s="1">
        <f t="shared" si="3"/>
        <v>36.860398035241737</v>
      </c>
      <c r="AC64" s="1">
        <f>TBL_HST[[#This Row],[CH7]]</f>
        <v>36.65</v>
      </c>
      <c r="AD64" s="1">
        <f t="shared" si="4"/>
        <v>0.21039803524173806</v>
      </c>
    </row>
    <row r="65" spans="1:30" ht="19.5" customHeight="1" x14ac:dyDescent="0.35">
      <c r="A65" s="27">
        <v>44775.578383078704</v>
      </c>
      <c r="B65" s="25">
        <v>37.01</v>
      </c>
      <c r="C65" s="25">
        <v>37.19</v>
      </c>
      <c r="D65" s="25">
        <v>37.03</v>
      </c>
      <c r="E65" s="25">
        <v>28.81</v>
      </c>
      <c r="F65" s="25">
        <v>29.13</v>
      </c>
      <c r="G65" s="25">
        <v>29.45</v>
      </c>
      <c r="H65" s="25">
        <v>36.47</v>
      </c>
      <c r="I65" s="25">
        <v>29.29</v>
      </c>
      <c r="J65" s="25"/>
      <c r="K65" s="25"/>
      <c r="M65" s="1">
        <v>0.05</v>
      </c>
      <c r="N65" s="1">
        <v>0.15</v>
      </c>
      <c r="O65" s="1">
        <v>0.3</v>
      </c>
      <c r="P65" s="1">
        <v>0.45</v>
      </c>
      <c r="Q65" s="1">
        <f>AVERAGE(TBL_HST[[#This Row],[CH4]],TBL_HST[[#This Row],[CH5]],TBL_HST[[#This Row],[CH6]])</f>
        <v>29.13</v>
      </c>
      <c r="R65" s="1">
        <f>(M65/(O65-N65))*LN(((TBL_HST[[#This Row],[CH1]]-Q65)/(TBL_HST[[#This Row],[CH2]]-Q65)))</f>
        <v>-7.5285508829163851E-3</v>
      </c>
      <c r="S65" s="1">
        <f>(M65/(P65-O65))*LN(((TBL_HST[[#This Row],[CH2]]-Q65)/(TBL_HST[[#This Row],[CH3]]-Q65)))</f>
        <v>6.6835990151869274E-3</v>
      </c>
      <c r="T65" s="1">
        <f>(M65/(P65-N65))*LN(((TBL_HST[[#This Row],[CH1]]-Q65)/(TBL_HST[[#This Row],[CH3]]-Q65)))</f>
        <v>-4.2247593386473333E-4</v>
      </c>
      <c r="U65" s="1">
        <f>(TBL_HST[[#This Row],[CH1]]-Q65)/(EXP(-R65*N65/M65)) + Q65</f>
        <v>36.834019851116622</v>
      </c>
      <c r="V65" s="1">
        <f>(TBL_HST[[#This Row],[CH2]]-Q65)/(EXP(-S65*O65/M65)) + Q65</f>
        <v>37.519787149495265</v>
      </c>
      <c r="W65" s="1">
        <f>(TBL_HST[[#This Row],[CH1]]-Q65)/(EXP(-T65*N65/M65)) + Q65</f>
        <v>37.000018995360918</v>
      </c>
      <c r="X65" s="1">
        <f t="shared" si="0"/>
        <v>36.834019851116622</v>
      </c>
      <c r="Y65" s="1">
        <f t="shared" si="1"/>
        <v>37.000018995360918</v>
      </c>
      <c r="Z65" s="1">
        <f t="shared" si="2"/>
        <v>37.000018995360918</v>
      </c>
      <c r="AB65" s="1">
        <f t="shared" si="3"/>
        <v>36.944685947279488</v>
      </c>
      <c r="AC65" s="1">
        <f>TBL_HST[[#This Row],[CH7]]</f>
        <v>36.47</v>
      </c>
      <c r="AD65" s="1">
        <f t="shared" si="4"/>
        <v>0.47468594727948954</v>
      </c>
    </row>
    <row r="66" spans="1:30" ht="19.5" customHeight="1" x14ac:dyDescent="0.35">
      <c r="A66" s="27">
        <v>44775.578388946757</v>
      </c>
      <c r="B66" s="25">
        <v>36.39</v>
      </c>
      <c r="C66" s="25">
        <v>37.03</v>
      </c>
      <c r="D66" s="25">
        <v>36.89</v>
      </c>
      <c r="E66" s="25">
        <v>28.81</v>
      </c>
      <c r="F66" s="25">
        <v>29.09</v>
      </c>
      <c r="G66" s="25">
        <v>29.47</v>
      </c>
      <c r="H66" s="25">
        <v>36.39</v>
      </c>
      <c r="I66" s="25">
        <v>29.27</v>
      </c>
      <c r="J66" s="25"/>
      <c r="K66" s="25"/>
      <c r="M66" s="1">
        <v>0.05</v>
      </c>
      <c r="N66" s="1">
        <v>0.15</v>
      </c>
      <c r="O66" s="1">
        <v>0.3</v>
      </c>
      <c r="P66" s="1">
        <v>0.45</v>
      </c>
      <c r="Q66" s="1">
        <f>AVERAGE(TBL_HST[[#This Row],[CH4]],TBL_HST[[#This Row],[CH5]],TBL_HST[[#This Row],[CH6]])</f>
        <v>29.123333333333335</v>
      </c>
      <c r="R66" s="1">
        <f>(M66/(O66-N66))*LN(((TBL_HST[[#This Row],[CH1]]-Q66)/(TBL_HST[[#This Row],[CH2]]-Q66)))</f>
        <v>-2.8136201444827137E-2</v>
      </c>
      <c r="S66" s="1">
        <f>(M66/(P66-O66))*LN(((TBL_HST[[#This Row],[CH2]]-Q66)/(TBL_HST[[#This Row],[CH3]]-Q66)))</f>
        <v>5.9550711859565949E-3</v>
      </c>
      <c r="T66" s="1">
        <f>(M66/(P66-N66))*LN(((TBL_HST[[#This Row],[CH1]]-Q66)/(TBL_HST[[#This Row],[CH3]]-Q66)))</f>
        <v>-1.1090565129435253E-2</v>
      </c>
      <c r="U66" s="1">
        <f>(TBL_HST[[#This Row],[CH1]]-Q66)/(EXP(-R66*N66/M66)) + Q66</f>
        <v>35.801804384485663</v>
      </c>
      <c r="V66" s="1">
        <f>(TBL_HST[[#This Row],[CH2]]-Q66)/(EXP(-S66*O66/M66)) + Q66</f>
        <v>37.31761630532889</v>
      </c>
      <c r="W66" s="1">
        <f>(TBL_HST[[#This Row],[CH1]]-Q66)/(EXP(-T66*N66/M66)) + Q66</f>
        <v>36.152203561934101</v>
      </c>
      <c r="X66" s="1">
        <f t="shared" si="0"/>
        <v>35.801804384485663</v>
      </c>
      <c r="Y66" s="1">
        <f t="shared" si="1"/>
        <v>36.152203561934101</v>
      </c>
      <c r="Z66" s="1">
        <f t="shared" si="2"/>
        <v>36.152203561934101</v>
      </c>
      <c r="AB66" s="1">
        <f t="shared" si="3"/>
        <v>36.035403836117958</v>
      </c>
      <c r="AC66" s="1">
        <f>TBL_HST[[#This Row],[CH7]]</f>
        <v>36.39</v>
      </c>
      <c r="AD66" s="1">
        <f t="shared" si="4"/>
        <v>-0.35459616388204296</v>
      </c>
    </row>
    <row r="67" spans="1:30" ht="19.5" customHeight="1" x14ac:dyDescent="0.35">
      <c r="A67" s="27">
        <v>44775.578394872682</v>
      </c>
      <c r="B67" s="25">
        <v>36.47</v>
      </c>
      <c r="C67" s="25">
        <v>36.97</v>
      </c>
      <c r="D67" s="25">
        <v>36.57</v>
      </c>
      <c r="E67" s="25">
        <v>28.77</v>
      </c>
      <c r="F67" s="25">
        <v>29.09</v>
      </c>
      <c r="G67" s="25">
        <v>29.47</v>
      </c>
      <c r="H67" s="25">
        <v>36.15</v>
      </c>
      <c r="I67" s="25">
        <v>29.27</v>
      </c>
      <c r="J67" s="25"/>
      <c r="K67" s="25"/>
      <c r="M67" s="1">
        <v>0.05</v>
      </c>
      <c r="N67" s="1">
        <v>0.15</v>
      </c>
      <c r="O67" s="1">
        <v>0.3</v>
      </c>
      <c r="P67" s="1">
        <v>0.45</v>
      </c>
      <c r="Q67" s="1">
        <f>AVERAGE(TBL_HST[[#This Row],[CH4]],TBL_HST[[#This Row],[CH5]],TBL_HST[[#This Row],[CH6]])</f>
        <v>29.11</v>
      </c>
      <c r="R67" s="1">
        <f>(M67/(O67-N67))*LN(((TBL_HST[[#This Row],[CH1]]-Q67)/(TBL_HST[[#This Row],[CH2]]-Q67)))</f>
        <v>-2.1908891233443424E-2</v>
      </c>
      <c r="S67" s="1">
        <f>(M67/(P67-O67))*LN(((TBL_HST[[#This Row],[CH2]]-Q67)/(TBL_HST[[#This Row],[CH3]]-Q67)))</f>
        <v>1.741039740848184E-2</v>
      </c>
      <c r="T67" s="1">
        <f>(M67/(P67-N67))*LN(((TBL_HST[[#This Row],[CH1]]-Q67)/(TBL_HST[[#This Row],[CH3]]-Q67)))</f>
        <v>-2.2492469124808078E-3</v>
      </c>
      <c r="U67" s="1">
        <f>(TBL_HST[[#This Row],[CH1]]-Q67)/(EXP(-R67*N67/M67)) + Q67</f>
        <v>36.001806615776083</v>
      </c>
      <c r="V67" s="1">
        <f>(TBL_HST[[#This Row],[CH2]]-Q67)/(EXP(-S67*O67/M67)) + Q67</f>
        <v>37.835493175398369</v>
      </c>
      <c r="W67" s="1">
        <f>(TBL_HST[[#This Row],[CH1]]-Q67)/(EXP(-T67*N67/M67)) + Q67</f>
        <v>36.420503809707142</v>
      </c>
      <c r="X67" s="1">
        <f t="shared" si="0"/>
        <v>36.001806615776083</v>
      </c>
      <c r="Y67" s="1">
        <f t="shared" si="1"/>
        <v>36.420503809707142</v>
      </c>
      <c r="Z67" s="1">
        <f t="shared" si="2"/>
        <v>36.420503809707142</v>
      </c>
      <c r="AB67" s="1">
        <f t="shared" si="3"/>
        <v>36.280938078396794</v>
      </c>
      <c r="AC67" s="1">
        <f>TBL_HST[[#This Row],[CH7]]</f>
        <v>36.15</v>
      </c>
      <c r="AD67" s="1">
        <f t="shared" si="4"/>
        <v>0.13093807839679528</v>
      </c>
    </row>
    <row r="68" spans="1:30" ht="19.5" customHeight="1" x14ac:dyDescent="0.35">
      <c r="A68" s="27">
        <v>44775.578400763887</v>
      </c>
      <c r="B68" s="25">
        <v>36.15</v>
      </c>
      <c r="C68" s="25">
        <v>36.71</v>
      </c>
      <c r="D68" s="25">
        <v>36.409999999999997</v>
      </c>
      <c r="E68" s="25">
        <v>28.77</v>
      </c>
      <c r="F68" s="25">
        <v>29.11</v>
      </c>
      <c r="G68" s="25">
        <v>29.43</v>
      </c>
      <c r="H68" s="25">
        <v>36.21</v>
      </c>
      <c r="I68" s="25">
        <v>29.27</v>
      </c>
      <c r="J68" s="25"/>
      <c r="K68" s="25"/>
      <c r="M68" s="1">
        <v>0.05</v>
      </c>
      <c r="N68" s="1">
        <v>0.15</v>
      </c>
      <c r="O68" s="1">
        <v>0.3</v>
      </c>
      <c r="P68" s="1">
        <v>0.45</v>
      </c>
      <c r="Q68" s="1">
        <f>AVERAGE(TBL_HST[[#This Row],[CH4]],TBL_HST[[#This Row],[CH5]],TBL_HST[[#This Row],[CH6]])</f>
        <v>29.103333333333335</v>
      </c>
      <c r="R68" s="1">
        <f>(M68/(O68-N68))*LN(((TBL_HST[[#This Row],[CH1]]-Q68)/(TBL_HST[[#This Row],[CH2]]-Q68)))</f>
        <v>-2.5490121330612799E-2</v>
      </c>
      <c r="S68" s="1">
        <f>(M68/(P68-O68))*LN(((TBL_HST[[#This Row],[CH2]]-Q68)/(TBL_HST[[#This Row],[CH3]]-Q68)))</f>
        <v>1.3412627451371827E-2</v>
      </c>
      <c r="T68" s="1">
        <f>(M68/(P68-N68))*LN(((TBL_HST[[#This Row],[CH1]]-Q68)/(TBL_HST[[#This Row],[CH3]]-Q68)))</f>
        <v>-6.0387469396205005E-3</v>
      </c>
      <c r="U68" s="1">
        <f>(TBL_HST[[#This Row],[CH1]]-Q68)/(EXP(-R68*N68/M68)) + Q68</f>
        <v>35.631226993865027</v>
      </c>
      <c r="V68" s="1">
        <f>(TBL_HST[[#This Row],[CH2]]-Q68)/(EXP(-S68*O68/M68)) + Q68</f>
        <v>37.347458292263852</v>
      </c>
      <c r="W68" s="1">
        <f>(TBL_HST[[#This Row],[CH1]]-Q68)/(EXP(-T68*N68/M68)) + Q68</f>
        <v>36.02349028988607</v>
      </c>
      <c r="X68" s="1">
        <f t="shared" si="0"/>
        <v>35.631226993865027</v>
      </c>
      <c r="Y68" s="1">
        <f t="shared" si="1"/>
        <v>36.02349028988607</v>
      </c>
      <c r="Z68" s="1">
        <f t="shared" si="2"/>
        <v>36.02349028988607</v>
      </c>
      <c r="AB68" s="1">
        <f t="shared" si="3"/>
        <v>35.892735857879053</v>
      </c>
      <c r="AC68" s="1">
        <f>TBL_HST[[#This Row],[CH7]]</f>
        <v>36.21</v>
      </c>
      <c r="AD68" s="1">
        <f t="shared" si="4"/>
        <v>-0.31726414212094767</v>
      </c>
    </row>
    <row r="69" spans="1:30" ht="19.5" customHeight="1" x14ac:dyDescent="0.35">
      <c r="A69" s="27">
        <v>44775.578406678243</v>
      </c>
      <c r="B69" s="25">
        <v>36.15</v>
      </c>
      <c r="C69" s="25">
        <v>36.65</v>
      </c>
      <c r="D69" s="25">
        <v>36.39</v>
      </c>
      <c r="E69" s="25">
        <v>28.79</v>
      </c>
      <c r="F69" s="25">
        <v>29.09</v>
      </c>
      <c r="G69" s="25">
        <v>29.43</v>
      </c>
      <c r="H69" s="25">
        <v>35.75</v>
      </c>
      <c r="I69" s="25">
        <v>29.27</v>
      </c>
      <c r="J69" s="25"/>
      <c r="K69" s="25"/>
      <c r="M69" s="1">
        <v>0.05</v>
      </c>
      <c r="N69" s="1">
        <v>0.15</v>
      </c>
      <c r="O69" s="1">
        <v>0.3</v>
      </c>
      <c r="P69" s="1">
        <v>0.45</v>
      </c>
      <c r="Q69" s="1">
        <f>AVERAGE(TBL_HST[[#This Row],[CH4]],TBL_HST[[#This Row],[CH5]],TBL_HST[[#This Row],[CH6]])</f>
        <v>29.103333333333335</v>
      </c>
      <c r="R69" s="1">
        <f>(M69/(O69-N69))*LN(((TBL_HST[[#This Row],[CH1]]-Q69)/(TBL_HST[[#This Row],[CH2]]-Q69)))</f>
        <v>-2.2850424297630213E-2</v>
      </c>
      <c r="S69" s="1">
        <f>(M69/(P69-O69))*LN(((TBL_HST[[#This Row],[CH2]]-Q69)/(TBL_HST[[#This Row],[CH3]]-Q69)))</f>
        <v>1.1686590195529825E-2</v>
      </c>
      <c r="T69" s="1">
        <f>(M69/(P69-N69))*LN(((TBL_HST[[#This Row],[CH1]]-Q69)/(TBL_HST[[#This Row],[CH3]]-Q69)))</f>
        <v>-5.5819170510501975E-3</v>
      </c>
      <c r="U69" s="1">
        <f>(TBL_HST[[#This Row],[CH1]]-Q69)/(EXP(-R69*N69/M69)) + Q69</f>
        <v>35.683127208480563</v>
      </c>
      <c r="V69" s="1">
        <f>(TBL_HST[[#This Row],[CH2]]-Q69)/(EXP(-S69*O69/M69)) + Q69</f>
        <v>37.198162682093226</v>
      </c>
      <c r="W69" s="1">
        <f>(TBL_HST[[#This Row],[CH1]]-Q69)/(EXP(-T69*N69/M69)) + Q69</f>
        <v>36.032980795314472</v>
      </c>
      <c r="X69" s="1">
        <f t="shared" si="0"/>
        <v>35.683127208480563</v>
      </c>
      <c r="Y69" s="1">
        <f t="shared" si="1"/>
        <v>36.032980795314472</v>
      </c>
      <c r="Z69" s="1">
        <f t="shared" si="2"/>
        <v>36.032980795314472</v>
      </c>
      <c r="AB69" s="1">
        <f t="shared" si="3"/>
        <v>35.916362933036503</v>
      </c>
      <c r="AC69" s="1">
        <f>TBL_HST[[#This Row],[CH7]]</f>
        <v>35.75</v>
      </c>
      <c r="AD69" s="1">
        <f t="shared" si="4"/>
        <v>0.16636293303650262</v>
      </c>
    </row>
    <row r="70" spans="1:30" ht="19.5" customHeight="1" x14ac:dyDescent="0.35">
      <c r="A70" s="27">
        <v>44775.578412569441</v>
      </c>
      <c r="B70" s="25">
        <v>36.07</v>
      </c>
      <c r="C70" s="25">
        <v>36.29</v>
      </c>
      <c r="D70" s="25">
        <v>36.25</v>
      </c>
      <c r="E70" s="25">
        <v>28.79</v>
      </c>
      <c r="F70" s="25">
        <v>29.09</v>
      </c>
      <c r="G70" s="25">
        <v>29.43</v>
      </c>
      <c r="H70" s="25">
        <v>35.89</v>
      </c>
      <c r="I70" s="25">
        <v>29.29</v>
      </c>
      <c r="J70" s="25"/>
      <c r="K70" s="25"/>
      <c r="M70" s="1">
        <v>0.05</v>
      </c>
      <c r="N70" s="1">
        <v>0.15</v>
      </c>
      <c r="O70" s="1">
        <v>0.3</v>
      </c>
      <c r="P70" s="1">
        <v>0.45</v>
      </c>
      <c r="Q70" s="1">
        <f>AVERAGE(TBL_HST[[#This Row],[CH4]],TBL_HST[[#This Row],[CH5]],TBL_HST[[#This Row],[CH6]])</f>
        <v>29.103333333333335</v>
      </c>
      <c r="R70" s="1">
        <f>(M70/(O70-N70))*LN(((TBL_HST[[#This Row],[CH1]]-Q70)/(TBL_HST[[#This Row],[CH2]]-Q70)))</f>
        <v>-1.0363529023343631E-2</v>
      </c>
      <c r="S70" s="1">
        <f>(M70/(P70-O70))*LN(((TBL_HST[[#This Row],[CH2]]-Q70)/(TBL_HST[[#This Row],[CH3]]-Q70)))</f>
        <v>1.8604699460650148E-3</v>
      </c>
      <c r="T70" s="1">
        <f>(M70/(P70-N70))*LN(((TBL_HST[[#This Row],[CH1]]-Q70)/(TBL_HST[[#This Row],[CH3]]-Q70)))</f>
        <v>-4.2515295386393202E-3</v>
      </c>
      <c r="U70" s="1">
        <f>(TBL_HST[[#This Row],[CH1]]-Q70)/(EXP(-R70*N70/M70)) + Q70</f>
        <v>35.856734693877556</v>
      </c>
      <c r="V70" s="1">
        <f>(TBL_HST[[#This Row],[CH2]]-Q70)/(EXP(-S70*O70/M70)) + Q70</f>
        <v>36.370672894854081</v>
      </c>
      <c r="W70" s="1">
        <f>(TBL_HST[[#This Row],[CH1]]-Q70)/(EXP(-T70*N70/M70)) + Q70</f>
        <v>35.981707298135504</v>
      </c>
      <c r="X70" s="1">
        <f t="shared" si="0"/>
        <v>35.856734693877556</v>
      </c>
      <c r="Y70" s="1">
        <f t="shared" si="1"/>
        <v>35.981707298135504</v>
      </c>
      <c r="Z70" s="1">
        <f t="shared" si="2"/>
        <v>35.981707298135504</v>
      </c>
      <c r="AB70" s="1">
        <f t="shared" si="3"/>
        <v>35.940049763382852</v>
      </c>
      <c r="AC70" s="1">
        <f>TBL_HST[[#This Row],[CH7]]</f>
        <v>35.89</v>
      </c>
      <c r="AD70" s="1">
        <f t="shared" si="4"/>
        <v>5.0049763382851609E-2</v>
      </c>
    </row>
    <row r="71" spans="1:30" ht="19.5" customHeight="1" x14ac:dyDescent="0.35">
      <c r="A71" s="27">
        <v>44775.578418495374</v>
      </c>
      <c r="B71" s="25">
        <v>35.85</v>
      </c>
      <c r="C71" s="25">
        <v>36.369999999999997</v>
      </c>
      <c r="D71" s="25">
        <v>36.29</v>
      </c>
      <c r="E71" s="25">
        <v>28.79</v>
      </c>
      <c r="F71" s="25">
        <v>29.11</v>
      </c>
      <c r="G71" s="25">
        <v>29.45</v>
      </c>
      <c r="H71" s="25">
        <v>35.81</v>
      </c>
      <c r="I71" s="25">
        <v>29.27</v>
      </c>
      <c r="J71" s="25"/>
      <c r="K71" s="25"/>
      <c r="M71" s="1">
        <v>0.05</v>
      </c>
      <c r="N71" s="1">
        <v>0.15</v>
      </c>
      <c r="O71" s="1">
        <v>0.3</v>
      </c>
      <c r="P71" s="1">
        <v>0.45</v>
      </c>
      <c r="Q71" s="1">
        <f>AVERAGE(TBL_HST[[#This Row],[CH4]],TBL_HST[[#This Row],[CH5]],TBL_HST[[#This Row],[CH6]])</f>
        <v>29.116666666666664</v>
      </c>
      <c r="R71" s="1">
        <f>(M71/(O71-N71))*LN(((TBL_HST[[#This Row],[CH1]]-Q71)/(TBL_HST[[#This Row],[CH2]]-Q71)))</f>
        <v>-2.4796939193527389E-2</v>
      </c>
      <c r="S71" s="1">
        <f>(M71/(P71-O71))*LN(((TBL_HST[[#This Row],[CH2]]-Q71)/(TBL_HST[[#This Row],[CH3]]-Q71)))</f>
        <v>3.6968955647193056E-3</v>
      </c>
      <c r="T71" s="1">
        <f>(M71/(P71-N71))*LN(((TBL_HST[[#This Row],[CH1]]-Q71)/(TBL_HST[[#This Row],[CH3]]-Q71)))</f>
        <v>-1.0550021814404044E-2</v>
      </c>
      <c r="U71" s="1">
        <f>(TBL_HST[[#This Row],[CH1]]-Q71)/(EXP(-R71*N71/M71)) + Q71</f>
        <v>35.367279411764713</v>
      </c>
      <c r="V71" s="1">
        <f>(TBL_HST[[#This Row],[CH2]]-Q71)/(EXP(-S71*O71/M71)) + Q71</f>
        <v>36.532686530036891</v>
      </c>
      <c r="W71" s="1">
        <f>(TBL_HST[[#This Row],[CH1]]-Q71)/(EXP(-T71*N71/M71)) + Q71</f>
        <v>35.64022673906382</v>
      </c>
      <c r="X71" s="1">
        <f t="shared" si="0"/>
        <v>35.367279411764713</v>
      </c>
      <c r="Y71" s="1">
        <f t="shared" si="1"/>
        <v>35.64022673906382</v>
      </c>
      <c r="Z71" s="1">
        <f t="shared" si="2"/>
        <v>35.64022673906382</v>
      </c>
      <c r="AB71" s="1">
        <f t="shared" si="3"/>
        <v>35.549244296630782</v>
      </c>
      <c r="AC71" s="1">
        <f>TBL_HST[[#This Row],[CH7]]</f>
        <v>35.81</v>
      </c>
      <c r="AD71" s="1">
        <f t="shared" si="4"/>
        <v>-0.26075570336922027</v>
      </c>
    </row>
    <row r="72" spans="1:30" ht="19.5" customHeight="1" x14ac:dyDescent="0.35">
      <c r="A72" s="27">
        <v>44775.578424363426</v>
      </c>
      <c r="B72" s="25">
        <v>35.93</v>
      </c>
      <c r="C72" s="25">
        <v>36.130000000000003</v>
      </c>
      <c r="D72" s="25">
        <v>35.81</v>
      </c>
      <c r="E72" s="25">
        <v>28.79</v>
      </c>
      <c r="F72" s="25">
        <v>29.11</v>
      </c>
      <c r="G72" s="25">
        <v>29.43</v>
      </c>
      <c r="H72" s="25">
        <v>35.69</v>
      </c>
      <c r="I72" s="25">
        <v>29.29</v>
      </c>
      <c r="J72" s="25"/>
      <c r="K72" s="25"/>
      <c r="M72" s="1">
        <v>0.05</v>
      </c>
      <c r="N72" s="1">
        <v>0.15</v>
      </c>
      <c r="O72" s="1">
        <v>0.3</v>
      </c>
      <c r="P72" s="1">
        <v>0.45</v>
      </c>
      <c r="Q72" s="1">
        <f>AVERAGE(TBL_HST[[#This Row],[CH4]],TBL_HST[[#This Row],[CH5]],TBL_HST[[#This Row],[CH6]])</f>
        <v>29.11</v>
      </c>
      <c r="R72" s="1">
        <f>(M72/(O72-N72))*LN(((TBL_HST[[#This Row],[CH1]]-Q72)/(TBL_HST[[#This Row],[CH2]]-Q72)))</f>
        <v>-9.6345820607831503E-3</v>
      </c>
      <c r="S72" s="1">
        <f>(M72/(P72-O72))*LN(((TBL_HST[[#This Row],[CH2]]-Q72)/(TBL_HST[[#This Row],[CH3]]-Q72)))</f>
        <v>1.5551897213599807E-2</v>
      </c>
      <c r="T72" s="1">
        <f>(M72/(P72-N72))*LN(((TBL_HST[[#This Row],[CH1]]-Q72)/(TBL_HST[[#This Row],[CH3]]-Q72)))</f>
        <v>2.9586575764083138E-3</v>
      </c>
      <c r="U72" s="1">
        <f>(TBL_HST[[#This Row],[CH1]]-Q72)/(EXP(-R72*N72/M72)) + Q72</f>
        <v>35.735698005698005</v>
      </c>
      <c r="V72" s="1">
        <f>(TBL_HST[[#This Row],[CH2]]-Q72)/(EXP(-S72*O72/M72)) + Q72</f>
        <v>36.816580708398313</v>
      </c>
      <c r="W72" s="1">
        <f>(TBL_HST[[#This Row],[CH1]]-Q72)/(EXP(-T72*N72/M72)) + Q72</f>
        <v>35.990803580283902</v>
      </c>
      <c r="X72" s="1">
        <f t="shared" si="0"/>
        <v>35.735698005698005</v>
      </c>
      <c r="Y72" s="1">
        <f t="shared" si="1"/>
        <v>35.990803580283902</v>
      </c>
      <c r="Z72" s="1">
        <f t="shared" si="2"/>
        <v>35.990803580283902</v>
      </c>
      <c r="AB72" s="1">
        <f t="shared" si="3"/>
        <v>35.90576838875527</v>
      </c>
      <c r="AC72" s="1">
        <f>TBL_HST[[#This Row],[CH7]]</f>
        <v>35.69</v>
      </c>
      <c r="AD72" s="1">
        <f t="shared" si="4"/>
        <v>0.21576838875527216</v>
      </c>
    </row>
    <row r="73" spans="1:30" ht="19.5" customHeight="1" x14ac:dyDescent="0.35">
      <c r="A73" s="27">
        <v>44775.578430289352</v>
      </c>
      <c r="B73" s="25">
        <v>35.630000000000003</v>
      </c>
      <c r="C73" s="25">
        <v>35.71</v>
      </c>
      <c r="D73" s="25">
        <v>35.89</v>
      </c>
      <c r="E73" s="25">
        <v>28.77</v>
      </c>
      <c r="F73" s="25">
        <v>29.05</v>
      </c>
      <c r="G73" s="25">
        <v>29.45</v>
      </c>
      <c r="H73" s="25">
        <v>35.229999999999997</v>
      </c>
      <c r="I73" s="25">
        <v>29.29</v>
      </c>
      <c r="J73" s="25"/>
      <c r="K73" s="25"/>
      <c r="M73" s="1">
        <v>0.05</v>
      </c>
      <c r="N73" s="1">
        <v>0.15</v>
      </c>
      <c r="O73" s="1">
        <v>0.3</v>
      </c>
      <c r="P73" s="1">
        <v>0.45</v>
      </c>
      <c r="Q73" s="1">
        <f>AVERAGE(TBL_HST[[#This Row],[CH4]],TBL_HST[[#This Row],[CH5]],TBL_HST[[#This Row],[CH6]])</f>
        <v>29.09</v>
      </c>
      <c r="R73" s="1">
        <f>(M73/(O73-N73))*LN(((TBL_HST[[#This Row],[CH1]]-Q73)/(TBL_HST[[#This Row],[CH2]]-Q73)))</f>
        <v>-4.052734826603099E-3</v>
      </c>
      <c r="S73" s="1">
        <f>(M73/(P73-O73))*LN(((TBL_HST[[#This Row],[CH2]]-Q73)/(TBL_HST[[#This Row],[CH3]]-Q73)))</f>
        <v>-8.9424140777146915E-3</v>
      </c>
      <c r="T73" s="1">
        <f>(M73/(P73-N73))*LN(((TBL_HST[[#This Row],[CH1]]-Q73)/(TBL_HST[[#This Row],[CH3]]-Q73)))</f>
        <v>-6.497574452158904E-3</v>
      </c>
      <c r="U73" s="1">
        <f>(TBL_HST[[#This Row],[CH1]]-Q73)/(EXP(-R73*N73/M73)) + Q73</f>
        <v>35.550966767371605</v>
      </c>
      <c r="V73" s="1">
        <f>(TBL_HST[[#This Row],[CH2]]-Q73)/(EXP(-S73*O73/M73)) + Q73</f>
        <v>35.36416799307959</v>
      </c>
      <c r="W73" s="1">
        <f>(TBL_HST[[#This Row],[CH1]]-Q73)/(EXP(-T73*N73/M73)) + Q73</f>
        <v>35.503752044951355</v>
      </c>
      <c r="X73" s="1">
        <f t="shared" ref="X73:X127" si="5">IFERROR(U73, " ")</f>
        <v>35.550966767371605</v>
      </c>
      <c r="Y73" s="1">
        <f t="shared" ref="Y73:Y127" si="6">IFERROR(W73, " ")</f>
        <v>35.503752044951355</v>
      </c>
      <c r="Z73" s="1">
        <f t="shared" ref="Z73:Z127" si="7">IFERROR(W73, " ")</f>
        <v>35.503752044951355</v>
      </c>
      <c r="AB73" s="1">
        <f t="shared" ref="AB73:AB127" si="8">AVERAGE(X73,Y73,Z73)</f>
        <v>35.519490285758103</v>
      </c>
      <c r="AC73" s="1">
        <f>TBL_HST[[#This Row],[CH7]]</f>
        <v>35.229999999999997</v>
      </c>
      <c r="AD73" s="1">
        <f t="shared" ref="AD73:AD127" si="9">AB73-AC73</f>
        <v>0.28949028575810587</v>
      </c>
    </row>
    <row r="74" spans="1:30" ht="19.5" customHeight="1" x14ac:dyDescent="0.35">
      <c r="A74" s="27">
        <v>44775.57843616898</v>
      </c>
      <c r="B74" s="25">
        <v>35.47</v>
      </c>
      <c r="C74" s="25">
        <v>35.93</v>
      </c>
      <c r="D74" s="25">
        <v>35.51</v>
      </c>
      <c r="E74" s="25">
        <v>28.77</v>
      </c>
      <c r="F74" s="25">
        <v>29.09</v>
      </c>
      <c r="G74" s="25">
        <v>29.43</v>
      </c>
      <c r="H74" s="25">
        <v>35.31</v>
      </c>
      <c r="I74" s="25">
        <v>29.27</v>
      </c>
      <c r="J74" s="25"/>
      <c r="K74" s="25"/>
      <c r="M74" s="1">
        <v>0.05</v>
      </c>
      <c r="N74" s="1">
        <v>0.15</v>
      </c>
      <c r="O74" s="1">
        <v>0.3</v>
      </c>
      <c r="P74" s="1">
        <v>0.45</v>
      </c>
      <c r="Q74" s="1">
        <f>AVERAGE(TBL_HST[[#This Row],[CH4]],TBL_HST[[#This Row],[CH5]],TBL_HST[[#This Row],[CH6]])</f>
        <v>29.096666666666664</v>
      </c>
      <c r="R74" s="1">
        <f>(M74/(O74-N74))*LN(((TBL_HST[[#This Row],[CH1]]-Q74)/(TBL_HST[[#This Row],[CH2]]-Q74)))</f>
        <v>-2.3229992840369116E-2</v>
      </c>
      <c r="S74" s="1">
        <f>(M74/(P74-O74))*LN(((TBL_HST[[#This Row],[CH2]]-Q74)/(TBL_HST[[#This Row],[CH3]]-Q74)))</f>
        <v>2.1144480302267434E-2</v>
      </c>
      <c r="T74" s="1">
        <f>(M74/(P74-N74))*LN(((TBL_HST[[#This Row],[CH1]]-Q74)/(TBL_HST[[#This Row],[CH3]]-Q74)))</f>
        <v>-1.0427562690508395E-3</v>
      </c>
      <c r="U74" s="1">
        <f>(TBL_HST[[#This Row],[CH1]]-Q74)/(EXP(-R74*N74/M74)) + Q74</f>
        <v>35.040965853658534</v>
      </c>
      <c r="V74" s="1">
        <f>(TBL_HST[[#This Row],[CH2]]-Q74)/(EXP(-S74*O74/M74)) + Q74</f>
        <v>36.854316868443689</v>
      </c>
      <c r="W74" s="1">
        <f>(TBL_HST[[#This Row],[CH1]]-Q74)/(EXP(-T74*N74/M74)) + Q74</f>
        <v>35.450093652572342</v>
      </c>
      <c r="X74" s="1">
        <f t="shared" si="5"/>
        <v>35.040965853658534</v>
      </c>
      <c r="Y74" s="1">
        <f t="shared" si="6"/>
        <v>35.450093652572342</v>
      </c>
      <c r="Z74" s="1">
        <f t="shared" si="7"/>
        <v>35.450093652572342</v>
      </c>
      <c r="AB74" s="1">
        <f t="shared" si="8"/>
        <v>35.313717719601073</v>
      </c>
      <c r="AC74" s="1">
        <f>TBL_HST[[#This Row],[CH7]]</f>
        <v>35.31</v>
      </c>
      <c r="AD74" s="1">
        <f t="shared" si="9"/>
        <v>3.7177196010702573E-3</v>
      </c>
    </row>
    <row r="75" spans="1:30" ht="19.5" customHeight="1" x14ac:dyDescent="0.35">
      <c r="A75" s="27">
        <v>44775.578442094906</v>
      </c>
      <c r="B75" s="25">
        <v>35.43</v>
      </c>
      <c r="C75" s="25">
        <v>35.81</v>
      </c>
      <c r="D75" s="25">
        <v>35.630000000000003</v>
      </c>
      <c r="E75" s="25">
        <v>28.79</v>
      </c>
      <c r="F75" s="25">
        <v>29.09</v>
      </c>
      <c r="G75" s="25">
        <v>29.43</v>
      </c>
      <c r="H75" s="25">
        <v>35.29</v>
      </c>
      <c r="I75" s="25">
        <v>29.27</v>
      </c>
      <c r="J75" s="25"/>
      <c r="K75" s="25"/>
      <c r="M75" s="1">
        <v>0.05</v>
      </c>
      <c r="N75" s="1">
        <v>0.15</v>
      </c>
      <c r="O75" s="1">
        <v>0.3</v>
      </c>
      <c r="P75" s="1">
        <v>0.45</v>
      </c>
      <c r="Q75" s="1">
        <f>AVERAGE(TBL_HST[[#This Row],[CH4]],TBL_HST[[#This Row],[CH5]],TBL_HST[[#This Row],[CH6]])</f>
        <v>29.103333333333335</v>
      </c>
      <c r="R75" s="1">
        <f>(M75/(O75-N75))*LN(((TBL_HST[[#This Row],[CH1]]-Q75)/(TBL_HST[[#This Row],[CH2]]-Q75)))</f>
        <v>-1.9442850683252338E-2</v>
      </c>
      <c r="S75" s="1">
        <f>(M75/(P75-O75))*LN(((TBL_HST[[#This Row],[CH2]]-Q75)/(TBL_HST[[#This Row],[CH3]]-Q75)))</f>
        <v>9.0685693763913403E-3</v>
      </c>
      <c r="T75" s="1">
        <f>(M75/(P75-N75))*LN(((TBL_HST[[#This Row],[CH1]]-Q75)/(TBL_HST[[#This Row],[CH3]]-Q75)))</f>
        <v>-5.1871406534304927E-3</v>
      </c>
      <c r="U75" s="1">
        <f>(TBL_HST[[#This Row],[CH1]]-Q75)/(EXP(-R75*N75/M75)) + Q75</f>
        <v>35.071530815109341</v>
      </c>
      <c r="V75" s="1">
        <f>(TBL_HST[[#This Row],[CH2]]-Q75)/(EXP(-S75*O75/M75)) + Q75</f>
        <v>36.185029657537605</v>
      </c>
      <c r="W75" s="1">
        <f>(TBL_HST[[#This Row],[CH1]]-Q75)/(EXP(-T75*N75/M75)) + Q75</f>
        <v>35.332310138333185</v>
      </c>
      <c r="X75" s="1">
        <f t="shared" si="5"/>
        <v>35.071530815109341</v>
      </c>
      <c r="Y75" s="1">
        <f t="shared" si="6"/>
        <v>35.332310138333185</v>
      </c>
      <c r="Z75" s="1">
        <f t="shared" si="7"/>
        <v>35.332310138333185</v>
      </c>
      <c r="AB75" s="1">
        <f t="shared" si="8"/>
        <v>35.245383697258568</v>
      </c>
      <c r="AC75" s="1">
        <f>TBL_HST[[#This Row],[CH7]]</f>
        <v>35.29</v>
      </c>
      <c r="AD75" s="1">
        <f t="shared" si="9"/>
        <v>-4.4616302741431468E-2</v>
      </c>
    </row>
    <row r="76" spans="1:30" ht="19.5" customHeight="1" x14ac:dyDescent="0.35">
      <c r="A76" s="27">
        <v>44775.57844798611</v>
      </c>
      <c r="B76" s="25">
        <v>35.19</v>
      </c>
      <c r="C76" s="25">
        <v>35.61</v>
      </c>
      <c r="D76" s="25">
        <v>35.35</v>
      </c>
      <c r="E76" s="25">
        <v>28.77</v>
      </c>
      <c r="F76" s="25">
        <v>29.05</v>
      </c>
      <c r="G76" s="25">
        <v>29.43</v>
      </c>
      <c r="H76" s="25">
        <v>35.049999999999997</v>
      </c>
      <c r="I76" s="25">
        <v>29.25</v>
      </c>
      <c r="J76" s="25"/>
      <c r="K76" s="25"/>
      <c r="M76" s="1">
        <v>0.05</v>
      </c>
      <c r="N76" s="1">
        <v>0.15</v>
      </c>
      <c r="O76" s="1">
        <v>0.3</v>
      </c>
      <c r="P76" s="1">
        <v>0.45</v>
      </c>
      <c r="Q76" s="1">
        <f>AVERAGE(TBL_HST[[#This Row],[CH4]],TBL_HST[[#This Row],[CH5]],TBL_HST[[#This Row],[CH6]])</f>
        <v>29.083333333333332</v>
      </c>
      <c r="R76" s="1">
        <f>(M76/(O76-N76))*LN(((TBL_HST[[#This Row],[CH1]]-Q76)/(TBL_HST[[#This Row],[CH2]]-Q76)))</f>
        <v>-2.2171759285460144E-2</v>
      </c>
      <c r="S76" s="1">
        <f>(M76/(P76-O76))*LN(((TBL_HST[[#This Row],[CH2]]-Q76)/(TBL_HST[[#This Row],[CH3]]-Q76)))</f>
        <v>1.3550589088820135E-2</v>
      </c>
      <c r="T76" s="1">
        <f>(M76/(P76-N76))*LN(((TBL_HST[[#This Row],[CH1]]-Q76)/(TBL_HST[[#This Row],[CH3]]-Q76)))</f>
        <v>-4.3105850983199863E-3</v>
      </c>
      <c r="U76" s="1">
        <f>(TBL_HST[[#This Row],[CH1]]-Q76)/(EXP(-R76*N76/M76)) + Q76</f>
        <v>34.797027579162403</v>
      </c>
      <c r="V76" s="1">
        <f>(TBL_HST[[#This Row],[CH2]]-Q76)/(EXP(-S76*O76/M76)) + Q76</f>
        <v>36.162809257582609</v>
      </c>
      <c r="W76" s="1">
        <f>(TBL_HST[[#This Row],[CH1]]-Q76)/(EXP(-T76*N76/M76)) + Q76</f>
        <v>35.111538496903151</v>
      </c>
      <c r="X76" s="1">
        <f t="shared" si="5"/>
        <v>34.797027579162403</v>
      </c>
      <c r="Y76" s="1">
        <f t="shared" si="6"/>
        <v>35.111538496903151</v>
      </c>
      <c r="Z76" s="1">
        <f t="shared" si="7"/>
        <v>35.111538496903151</v>
      </c>
      <c r="AB76" s="1">
        <f t="shared" si="8"/>
        <v>35.006701524322899</v>
      </c>
      <c r="AC76" s="1">
        <f>TBL_HST[[#This Row],[CH7]]</f>
        <v>35.049999999999997</v>
      </c>
      <c r="AD76" s="1">
        <f t="shared" si="9"/>
        <v>-4.329847567709777E-2</v>
      </c>
    </row>
    <row r="77" spans="1:30" ht="19.5" customHeight="1" x14ac:dyDescent="0.35">
      <c r="A77" s="27">
        <v>44775.57845390046</v>
      </c>
      <c r="B77" s="25">
        <v>35.130000000000003</v>
      </c>
      <c r="C77" s="25">
        <v>35.53</v>
      </c>
      <c r="D77" s="25">
        <v>35.130000000000003</v>
      </c>
      <c r="E77" s="25">
        <v>28.77</v>
      </c>
      <c r="F77" s="25">
        <v>29.05</v>
      </c>
      <c r="G77" s="25">
        <v>29.43</v>
      </c>
      <c r="H77" s="25">
        <v>34.97</v>
      </c>
      <c r="I77" s="25">
        <v>29.25</v>
      </c>
      <c r="J77" s="25"/>
      <c r="K77" s="25"/>
      <c r="M77" s="1">
        <v>0.05</v>
      </c>
      <c r="N77" s="1">
        <v>0.15</v>
      </c>
      <c r="O77" s="1">
        <v>0.3</v>
      </c>
      <c r="P77" s="1">
        <v>0.45</v>
      </c>
      <c r="Q77" s="1">
        <f>AVERAGE(TBL_HST[[#This Row],[CH4]],TBL_HST[[#This Row],[CH5]],TBL_HST[[#This Row],[CH6]])</f>
        <v>29.083333333333332</v>
      </c>
      <c r="R77" s="1">
        <f>(M77/(O77-N77))*LN(((TBL_HST[[#This Row],[CH1]]-Q77)/(TBL_HST[[#This Row],[CH2]]-Q77)))</f>
        <v>-2.1352015112719152E-2</v>
      </c>
      <c r="S77" s="1">
        <f>(M77/(P77-O77))*LN(((TBL_HST[[#This Row],[CH2]]-Q77)/(TBL_HST[[#This Row],[CH3]]-Q77)))</f>
        <v>2.1352015112719159E-2</v>
      </c>
      <c r="T77" s="1">
        <f>(M77/(P77-N77))*LN(((TBL_HST[[#This Row],[CH1]]-Q77)/(TBL_HST[[#This Row],[CH3]]-Q77)))</f>
        <v>0</v>
      </c>
      <c r="U77" s="1">
        <f>(TBL_HST[[#This Row],[CH1]]-Q77)/(EXP(-R77*N77/M77)) + Q77</f>
        <v>34.754819027921414</v>
      </c>
      <c r="V77" s="1">
        <f>(TBL_HST[[#This Row],[CH2]]-Q77)/(EXP(-S77*O77/M77)) + Q77</f>
        <v>36.411133022710779</v>
      </c>
      <c r="W77" s="1">
        <f>(TBL_HST[[#This Row],[CH1]]-Q77)/(EXP(-T77*N77/M77)) + Q77</f>
        <v>35.130000000000003</v>
      </c>
      <c r="X77" s="1">
        <f t="shared" si="5"/>
        <v>34.754819027921414</v>
      </c>
      <c r="Y77" s="1">
        <f t="shared" si="6"/>
        <v>35.130000000000003</v>
      </c>
      <c r="Z77" s="1">
        <f t="shared" si="7"/>
        <v>35.130000000000003</v>
      </c>
      <c r="AB77" s="1">
        <f t="shared" si="8"/>
        <v>35.004939675973809</v>
      </c>
      <c r="AC77" s="1">
        <f>TBL_HST[[#This Row],[CH7]]</f>
        <v>34.97</v>
      </c>
      <c r="AD77" s="1">
        <f t="shared" si="9"/>
        <v>3.4939675973809869E-2</v>
      </c>
    </row>
    <row r="78" spans="1:30" ht="19.5" customHeight="1" x14ac:dyDescent="0.35">
      <c r="A78" s="27">
        <v>44775.578459780096</v>
      </c>
      <c r="B78" s="25">
        <v>35.130000000000003</v>
      </c>
      <c r="C78" s="25">
        <v>35.450000000000003</v>
      </c>
      <c r="D78" s="25">
        <v>35.15</v>
      </c>
      <c r="E78" s="25">
        <v>28.77</v>
      </c>
      <c r="F78" s="25">
        <v>29.09</v>
      </c>
      <c r="G78" s="25">
        <v>29.47</v>
      </c>
      <c r="H78" s="25">
        <v>34.83</v>
      </c>
      <c r="I78" s="25">
        <v>29.25</v>
      </c>
      <c r="J78" s="25"/>
      <c r="K78" s="25"/>
      <c r="M78" s="1">
        <v>0.05</v>
      </c>
      <c r="N78" s="1">
        <v>0.15</v>
      </c>
      <c r="O78" s="1">
        <v>0.3</v>
      </c>
      <c r="P78" s="1">
        <v>0.45</v>
      </c>
      <c r="Q78" s="1">
        <f>AVERAGE(TBL_HST[[#This Row],[CH4]],TBL_HST[[#This Row],[CH5]],TBL_HST[[#This Row],[CH6]])</f>
        <v>29.11</v>
      </c>
      <c r="R78" s="1">
        <f>(M78/(O78-N78))*LN(((TBL_HST[[#This Row],[CH1]]-Q78)/(TBL_HST[[#This Row],[CH2]]-Q78)))</f>
        <v>-1.7263836376134972E-2</v>
      </c>
      <c r="S78" s="1">
        <f>(M78/(P78-O78))*LN(((TBL_HST[[#This Row],[CH2]]-Q78)/(TBL_HST[[#This Row],[CH3]]-Q78)))</f>
        <v>1.615825216747058E-2</v>
      </c>
      <c r="T78" s="1">
        <f>(M78/(P78-N78))*LN(((TBL_HST[[#This Row],[CH1]]-Q78)/(TBL_HST[[#This Row],[CH3]]-Q78)))</f>
        <v>-5.5279210433220962E-4</v>
      </c>
      <c r="U78" s="1">
        <f>(TBL_HST[[#This Row],[CH1]]-Q78)/(EXP(-R78*N78/M78)) + Q78</f>
        <v>34.826151419558364</v>
      </c>
      <c r="V78" s="1">
        <f>(TBL_HST[[#This Row],[CH2]]-Q78)/(EXP(-S78*O78/M78)) + Q78</f>
        <v>36.095442085873444</v>
      </c>
      <c r="W78" s="1">
        <f>(TBL_HST[[#This Row],[CH1]]-Q78)/(EXP(-T78*N78/M78)) + Q78</f>
        <v>35.120024848159673</v>
      </c>
      <c r="X78" s="1">
        <f t="shared" si="5"/>
        <v>34.826151419558364</v>
      </c>
      <c r="Y78" s="1">
        <f t="shared" si="6"/>
        <v>35.120024848159673</v>
      </c>
      <c r="Z78" s="1">
        <f t="shared" si="7"/>
        <v>35.120024848159673</v>
      </c>
      <c r="AB78" s="1">
        <f t="shared" si="8"/>
        <v>35.022067038625906</v>
      </c>
      <c r="AC78" s="1">
        <f>TBL_HST[[#This Row],[CH7]]</f>
        <v>34.83</v>
      </c>
      <c r="AD78" s="1">
        <f t="shared" si="9"/>
        <v>0.19206703862590757</v>
      </c>
    </row>
    <row r="79" spans="1:30" ht="19.5" customHeight="1" x14ac:dyDescent="0.35">
      <c r="A79" s="27">
        <v>44775.578465706021</v>
      </c>
      <c r="B79" s="25">
        <v>34.81</v>
      </c>
      <c r="C79" s="25">
        <v>35.130000000000003</v>
      </c>
      <c r="D79" s="25">
        <v>35.01</v>
      </c>
      <c r="E79" s="25">
        <v>28.79</v>
      </c>
      <c r="F79" s="25">
        <v>29.05</v>
      </c>
      <c r="G79" s="25">
        <v>29.41</v>
      </c>
      <c r="H79" s="25">
        <v>34.770000000000003</v>
      </c>
      <c r="I79" s="25">
        <v>29.25</v>
      </c>
      <c r="J79" s="25"/>
      <c r="K79" s="25"/>
      <c r="M79" s="1">
        <v>0.05</v>
      </c>
      <c r="N79" s="1">
        <v>0.15</v>
      </c>
      <c r="O79" s="1">
        <v>0.3</v>
      </c>
      <c r="P79" s="1">
        <v>0.45</v>
      </c>
      <c r="Q79" s="1">
        <f>AVERAGE(TBL_HST[[#This Row],[CH4]],TBL_HST[[#This Row],[CH5]],TBL_HST[[#This Row],[CH6]])</f>
        <v>29.083333333333332</v>
      </c>
      <c r="R79" s="1">
        <f>(M79/(O79-N79))*LN(((TBL_HST[[#This Row],[CH1]]-Q79)/(TBL_HST[[#This Row],[CH2]]-Q79)))</f>
        <v>-1.8124509376960411E-2</v>
      </c>
      <c r="S79" s="1">
        <f>(M79/(P79-O79))*LN(((TBL_HST[[#This Row],[CH2]]-Q79)/(TBL_HST[[#This Row],[CH3]]-Q79)))</f>
        <v>6.6817382004109114E-3</v>
      </c>
      <c r="T79" s="1">
        <f>(M79/(P79-N79))*LN(((TBL_HST[[#This Row],[CH1]]-Q79)/(TBL_HST[[#This Row],[CH3]]-Q79)))</f>
        <v>-5.7213855882747508E-3</v>
      </c>
      <c r="U79" s="1">
        <f>(TBL_HST[[#This Row],[CH1]]-Q79)/(EXP(-R79*N79/M79)) + Q79</f>
        <v>34.50693495038589</v>
      </c>
      <c r="V79" s="1">
        <f>(TBL_HST[[#This Row],[CH2]]-Q79)/(EXP(-S79*O79/M79)) + Q79</f>
        <v>35.377338284064336</v>
      </c>
      <c r="W79" s="1">
        <f>(TBL_HST[[#This Row],[CH1]]-Q79)/(EXP(-T79*N79/M79)) + Q79</f>
        <v>34.712545351591906</v>
      </c>
      <c r="X79" s="1">
        <f t="shared" si="5"/>
        <v>34.50693495038589</v>
      </c>
      <c r="Y79" s="1">
        <f t="shared" si="6"/>
        <v>34.712545351591906</v>
      </c>
      <c r="Z79" s="1">
        <f t="shared" si="7"/>
        <v>34.712545351591906</v>
      </c>
      <c r="AB79" s="1">
        <f t="shared" si="8"/>
        <v>34.644008551189899</v>
      </c>
      <c r="AC79" s="1">
        <f>TBL_HST[[#This Row],[CH7]]</f>
        <v>34.770000000000003</v>
      </c>
      <c r="AD79" s="1">
        <f t="shared" si="9"/>
        <v>-0.1259914488101046</v>
      </c>
    </row>
    <row r="80" spans="1:30" ht="19.5" customHeight="1" x14ac:dyDescent="0.35">
      <c r="A80" s="27">
        <v>44775.578471631947</v>
      </c>
      <c r="B80" s="25">
        <v>34.71</v>
      </c>
      <c r="C80" s="25">
        <v>35.049999999999997</v>
      </c>
      <c r="D80" s="25">
        <v>34.93</v>
      </c>
      <c r="E80" s="25">
        <v>28.77</v>
      </c>
      <c r="F80" s="25">
        <v>29.09</v>
      </c>
      <c r="G80" s="25">
        <v>29.43</v>
      </c>
      <c r="H80" s="25">
        <v>34.43</v>
      </c>
      <c r="I80" s="25">
        <v>29.23</v>
      </c>
      <c r="J80" s="25"/>
      <c r="K80" s="25"/>
      <c r="M80" s="1">
        <v>0.05</v>
      </c>
      <c r="N80" s="1">
        <v>0.15</v>
      </c>
      <c r="O80" s="1">
        <v>0.3</v>
      </c>
      <c r="P80" s="1">
        <v>0.45</v>
      </c>
      <c r="Q80" s="1">
        <f>AVERAGE(TBL_HST[[#This Row],[CH4]],TBL_HST[[#This Row],[CH5]],TBL_HST[[#This Row],[CH6]])</f>
        <v>29.096666666666664</v>
      </c>
      <c r="R80" s="1">
        <f>(M80/(O80-N80))*LN(((TBL_HST[[#This Row],[CH1]]-Q80)/(TBL_HST[[#This Row],[CH2]]-Q80)))</f>
        <v>-1.9602188878057213E-2</v>
      </c>
      <c r="S80" s="1">
        <f>(M80/(P80-O80))*LN(((TBL_HST[[#This Row],[CH2]]-Q80)/(TBL_HST[[#This Row],[CH3]]-Q80)))</f>
        <v>6.7875648396280245E-3</v>
      </c>
      <c r="T80" s="1">
        <f>(M80/(P80-N80))*LN(((TBL_HST[[#This Row],[CH1]]-Q80)/(TBL_HST[[#This Row],[CH3]]-Q80)))</f>
        <v>-6.4073120192145762E-3</v>
      </c>
      <c r="U80" s="1">
        <f>(TBL_HST[[#This Row],[CH1]]-Q80)/(EXP(-R80*N80/M80)) + Q80</f>
        <v>34.389417693169094</v>
      </c>
      <c r="V80" s="1">
        <f>(TBL_HST[[#This Row],[CH2]]-Q80)/(EXP(-S80*O80/M80)) + Q80</f>
        <v>35.297456496326518</v>
      </c>
      <c r="W80" s="1">
        <f>(TBL_HST[[#This Row],[CH1]]-Q80)/(EXP(-T80*N80/M80)) + Q80</f>
        <v>34.603131268055584</v>
      </c>
      <c r="X80" s="1">
        <f t="shared" si="5"/>
        <v>34.389417693169094</v>
      </c>
      <c r="Y80" s="1">
        <f t="shared" si="6"/>
        <v>34.603131268055584</v>
      </c>
      <c r="Z80" s="1">
        <f t="shared" si="7"/>
        <v>34.603131268055584</v>
      </c>
      <c r="AB80" s="1">
        <f t="shared" si="8"/>
        <v>34.531893409760094</v>
      </c>
      <c r="AC80" s="1">
        <f>TBL_HST[[#This Row],[CH7]]</f>
        <v>34.43</v>
      </c>
      <c r="AD80" s="1">
        <f t="shared" si="9"/>
        <v>0.10189340976009476</v>
      </c>
    </row>
    <row r="81" spans="1:30" ht="19.5" customHeight="1" x14ac:dyDescent="0.35">
      <c r="A81" s="27">
        <v>44775.578477523151</v>
      </c>
      <c r="B81" s="25">
        <v>34.51</v>
      </c>
      <c r="C81" s="25">
        <v>34.93</v>
      </c>
      <c r="D81" s="25">
        <v>34.75</v>
      </c>
      <c r="E81" s="25">
        <v>28.79</v>
      </c>
      <c r="F81" s="25">
        <v>29.05</v>
      </c>
      <c r="G81" s="25">
        <v>29.41</v>
      </c>
      <c r="H81" s="25">
        <v>34.51</v>
      </c>
      <c r="I81" s="25">
        <v>29.23</v>
      </c>
      <c r="J81" s="25"/>
      <c r="K81" s="25"/>
      <c r="M81" s="1">
        <v>0.05</v>
      </c>
      <c r="N81" s="1">
        <v>0.15</v>
      </c>
      <c r="O81" s="1">
        <v>0.3</v>
      </c>
      <c r="P81" s="1">
        <v>0.45</v>
      </c>
      <c r="Q81" s="1">
        <f>AVERAGE(TBL_HST[[#This Row],[CH4]],TBL_HST[[#This Row],[CH5]],TBL_HST[[#This Row],[CH6]])</f>
        <v>29.083333333333332</v>
      </c>
      <c r="R81" s="1">
        <f>(M81/(O81-N81))*LN(((TBL_HST[[#This Row],[CH1]]-Q81)/(TBL_HST[[#This Row],[CH2]]-Q81)))</f>
        <v>-2.4848875456547678E-2</v>
      </c>
      <c r="S81" s="1">
        <f>(M81/(P81-O81))*LN(((TBL_HST[[#This Row],[CH2]]-Q81)/(TBL_HST[[#This Row],[CH3]]-Q81)))</f>
        <v>1.0423547629273626E-2</v>
      </c>
      <c r="T81" s="1">
        <f>(M81/(P81-N81))*LN(((TBL_HST[[#This Row],[CH1]]-Q81)/(TBL_HST[[#This Row],[CH3]]-Q81)))</f>
        <v>-7.2126639136370326E-3</v>
      </c>
      <c r="U81" s="1">
        <f>(TBL_HST[[#This Row],[CH1]]-Q81)/(EXP(-R81*N81/M81)) + Q81</f>
        <v>34.120171037628275</v>
      </c>
      <c r="V81" s="1">
        <f>(TBL_HST[[#This Row],[CH2]]-Q81)/(EXP(-S81*O81/M81)) + Q81</f>
        <v>35.307334560553635</v>
      </c>
      <c r="W81" s="1">
        <f>(TBL_HST[[#This Row],[CH1]]-Q81)/(EXP(-T81*N81/M81)) + Q81</f>
        <v>34.393839107899382</v>
      </c>
      <c r="X81" s="1">
        <f t="shared" si="5"/>
        <v>34.120171037628275</v>
      </c>
      <c r="Y81" s="1">
        <f t="shared" si="6"/>
        <v>34.393839107899382</v>
      </c>
      <c r="Z81" s="1">
        <f t="shared" si="7"/>
        <v>34.393839107899382</v>
      </c>
      <c r="AB81" s="1">
        <f t="shared" si="8"/>
        <v>34.302616417809013</v>
      </c>
      <c r="AC81" s="1">
        <f>TBL_HST[[#This Row],[CH7]]</f>
        <v>34.51</v>
      </c>
      <c r="AD81" s="1">
        <f t="shared" si="9"/>
        <v>-0.20738358219098529</v>
      </c>
    </row>
    <row r="82" spans="1:30" ht="19.5" customHeight="1" x14ac:dyDescent="0.35">
      <c r="A82" s="27">
        <v>44775.578483437501</v>
      </c>
      <c r="B82" s="25">
        <v>34.53</v>
      </c>
      <c r="C82" s="25">
        <v>34.81</v>
      </c>
      <c r="D82" s="25">
        <v>34.549999999999997</v>
      </c>
      <c r="E82" s="25">
        <v>28.79</v>
      </c>
      <c r="F82" s="25">
        <v>29.11</v>
      </c>
      <c r="G82" s="25">
        <v>29.43</v>
      </c>
      <c r="H82" s="25">
        <v>34.33</v>
      </c>
      <c r="I82" s="25">
        <v>29.23</v>
      </c>
      <c r="J82" s="25"/>
      <c r="K82" s="25"/>
      <c r="M82" s="1">
        <v>0.05</v>
      </c>
      <c r="N82" s="1">
        <v>0.15</v>
      </c>
      <c r="O82" s="1">
        <v>0.3</v>
      </c>
      <c r="P82" s="1">
        <v>0.45</v>
      </c>
      <c r="Q82" s="1">
        <f>AVERAGE(TBL_HST[[#This Row],[CH4]],TBL_HST[[#This Row],[CH5]],TBL_HST[[#This Row],[CH6]])</f>
        <v>29.11</v>
      </c>
      <c r="R82" s="1">
        <f>(M82/(O82-N82))*LN(((TBL_HST[[#This Row],[CH1]]-Q82)/(TBL_HST[[#This Row],[CH2]]-Q82)))</f>
        <v>-1.6790119796316599E-2</v>
      </c>
      <c r="S82" s="1">
        <f>(M82/(P82-O82))*LN(((TBL_HST[[#This Row],[CH2]]-Q82)/(TBL_HST[[#This Row],[CH3]]-Q82)))</f>
        <v>1.5562371324218035E-2</v>
      </c>
      <c r="T82" s="1">
        <f>(M82/(P82-N82))*LN(((TBL_HST[[#This Row],[CH1]]-Q82)/(TBL_HST[[#This Row],[CH3]]-Q82)))</f>
        <v>-6.1387423604928931E-4</v>
      </c>
      <c r="U82" s="1">
        <f>(TBL_HST[[#This Row],[CH1]]-Q82)/(EXP(-R82*N82/M82)) + Q82</f>
        <v>34.263754385964916</v>
      </c>
      <c r="V82" s="1">
        <f>(TBL_HST[[#This Row],[CH2]]-Q82)/(EXP(-S82*O82/M82)) + Q82</f>
        <v>35.367873323961952</v>
      </c>
      <c r="W82" s="1">
        <f>(TBL_HST[[#This Row],[CH1]]-Q82)/(EXP(-T82*N82/M82)) + Q82</f>
        <v>34.520027590448294</v>
      </c>
      <c r="X82" s="1">
        <f t="shared" si="5"/>
        <v>34.263754385964916</v>
      </c>
      <c r="Y82" s="1">
        <f t="shared" si="6"/>
        <v>34.520027590448294</v>
      </c>
      <c r="Z82" s="1">
        <f t="shared" si="7"/>
        <v>34.520027590448294</v>
      </c>
      <c r="AB82" s="1">
        <f t="shared" si="8"/>
        <v>34.434603188953837</v>
      </c>
      <c r="AC82" s="1">
        <f>TBL_HST[[#This Row],[CH7]]</f>
        <v>34.33</v>
      </c>
      <c r="AD82" s="1">
        <f t="shared" si="9"/>
        <v>0.10460318895383836</v>
      </c>
    </row>
    <row r="83" spans="1:30" ht="19.5" customHeight="1" x14ac:dyDescent="0.35">
      <c r="A83" s="27">
        <v>44775.578489317129</v>
      </c>
      <c r="B83" s="25">
        <v>34.31</v>
      </c>
      <c r="C83" s="25">
        <v>34.590000000000003</v>
      </c>
      <c r="D83" s="25">
        <v>34.590000000000003</v>
      </c>
      <c r="E83" s="25">
        <v>28.75</v>
      </c>
      <c r="F83" s="25">
        <v>29.09</v>
      </c>
      <c r="G83" s="25">
        <v>29.39</v>
      </c>
      <c r="H83" s="25">
        <v>34.43</v>
      </c>
      <c r="I83" s="25">
        <v>29.23</v>
      </c>
      <c r="J83" s="25"/>
      <c r="K83" s="25"/>
      <c r="M83" s="1">
        <v>0.05</v>
      </c>
      <c r="N83" s="1">
        <v>0.15</v>
      </c>
      <c r="O83" s="1">
        <v>0.3</v>
      </c>
      <c r="P83" s="1">
        <v>0.45</v>
      </c>
      <c r="Q83" s="1">
        <f>AVERAGE(TBL_HST[[#This Row],[CH4]],TBL_HST[[#This Row],[CH5]],TBL_HST[[#This Row],[CH6]])</f>
        <v>29.076666666666668</v>
      </c>
      <c r="R83" s="1">
        <f>(M83/(O83-N83))*LN(((TBL_HST[[#This Row],[CH1]]-Q83)/(TBL_HST[[#This Row],[CH2]]-Q83)))</f>
        <v>-1.7373659080427695E-2</v>
      </c>
      <c r="S83" s="1">
        <f>(M83/(P83-O83))*LN(((TBL_HST[[#This Row],[CH2]]-Q83)/(TBL_HST[[#This Row],[CH3]]-Q83)))</f>
        <v>0</v>
      </c>
      <c r="T83" s="1">
        <f>(M83/(P83-N83))*LN(((TBL_HST[[#This Row],[CH1]]-Q83)/(TBL_HST[[#This Row],[CH3]]-Q83)))</f>
        <v>-8.686829540213846E-3</v>
      </c>
      <c r="U83" s="1">
        <f>(TBL_HST[[#This Row],[CH1]]-Q83)/(EXP(-R83*N83/M83)) + Q83</f>
        <v>34.04422007255139</v>
      </c>
      <c r="V83" s="1">
        <f>(TBL_HST[[#This Row],[CH2]]-Q83)/(EXP(-S83*O83/M83)) + Q83</f>
        <v>34.590000000000003</v>
      </c>
      <c r="W83" s="1">
        <f>(TBL_HST[[#This Row],[CH1]]-Q83)/(EXP(-T83*N83/M83)) + Q83</f>
        <v>34.175378545575896</v>
      </c>
      <c r="X83" s="1">
        <f t="shared" si="5"/>
        <v>34.04422007255139</v>
      </c>
      <c r="Y83" s="1">
        <f t="shared" si="6"/>
        <v>34.175378545575896</v>
      </c>
      <c r="Z83" s="1">
        <f t="shared" si="7"/>
        <v>34.175378545575896</v>
      </c>
      <c r="AB83" s="1">
        <f t="shared" si="8"/>
        <v>34.131659054567727</v>
      </c>
      <c r="AC83" s="1">
        <f>TBL_HST[[#This Row],[CH7]]</f>
        <v>34.43</v>
      </c>
      <c r="AD83" s="1">
        <f t="shared" si="9"/>
        <v>-0.29834094543227252</v>
      </c>
    </row>
    <row r="84" spans="1:30" ht="19.5" customHeight="1" x14ac:dyDescent="0.35">
      <c r="A84" s="27">
        <v>44775.578495231479</v>
      </c>
      <c r="B84" s="25">
        <v>34.33</v>
      </c>
      <c r="C84" s="25">
        <v>34.630000000000003</v>
      </c>
      <c r="D84" s="25">
        <v>34.630000000000003</v>
      </c>
      <c r="E84" s="25">
        <v>28.75</v>
      </c>
      <c r="F84" s="25">
        <v>29.05</v>
      </c>
      <c r="G84" s="25">
        <v>29.41</v>
      </c>
      <c r="H84" s="25">
        <v>33.79</v>
      </c>
      <c r="I84" s="25">
        <v>29.25</v>
      </c>
      <c r="J84" s="25"/>
      <c r="K84" s="25"/>
      <c r="M84" s="1">
        <v>0.05</v>
      </c>
      <c r="N84" s="1">
        <v>0.15</v>
      </c>
      <c r="O84" s="1">
        <v>0.3</v>
      </c>
      <c r="P84" s="1">
        <v>0.45</v>
      </c>
      <c r="Q84" s="1">
        <f>AVERAGE(TBL_HST[[#This Row],[CH4]],TBL_HST[[#This Row],[CH5]],TBL_HST[[#This Row],[CH6]])</f>
        <v>29.069999999999997</v>
      </c>
      <c r="R84" s="1">
        <f>(M84/(O84-N84))*LN(((TBL_HST[[#This Row],[CH1]]-Q84)/(TBL_HST[[#This Row],[CH2]]-Q84)))</f>
        <v>-1.8489027170957743E-2</v>
      </c>
      <c r="S84" s="1">
        <f>(M84/(P84-O84))*LN(((TBL_HST[[#This Row],[CH2]]-Q84)/(TBL_HST[[#This Row],[CH3]]-Q84)))</f>
        <v>0</v>
      </c>
      <c r="T84" s="1">
        <f>(M84/(P84-N84))*LN(((TBL_HST[[#This Row],[CH1]]-Q84)/(TBL_HST[[#This Row],[CH3]]-Q84)))</f>
        <v>-9.2445135854788696E-3</v>
      </c>
      <c r="U84" s="1">
        <f>(TBL_HST[[#This Row],[CH1]]-Q84)/(EXP(-R84*N84/M84)) + Q84</f>
        <v>34.046187050359705</v>
      </c>
      <c r="V84" s="1">
        <f>(TBL_HST[[#This Row],[CH2]]-Q84)/(EXP(-S84*O84/M84)) + Q84</f>
        <v>34.630000000000003</v>
      </c>
      <c r="W84" s="1">
        <f>(TBL_HST[[#This Row],[CH1]]-Q84)/(EXP(-T84*N84/M84)) + Q84</f>
        <v>34.186125866795308</v>
      </c>
      <c r="X84" s="1">
        <f t="shared" si="5"/>
        <v>34.046187050359705</v>
      </c>
      <c r="Y84" s="1">
        <f t="shared" si="6"/>
        <v>34.186125866795308</v>
      </c>
      <c r="Z84" s="1">
        <f t="shared" si="7"/>
        <v>34.186125866795308</v>
      </c>
      <c r="AB84" s="1">
        <f t="shared" si="8"/>
        <v>34.139479594650105</v>
      </c>
      <c r="AC84" s="1">
        <f>TBL_HST[[#This Row],[CH7]]</f>
        <v>33.79</v>
      </c>
      <c r="AD84" s="1">
        <f t="shared" si="9"/>
        <v>0.3494795946501057</v>
      </c>
    </row>
    <row r="85" spans="1:30" ht="19.5" customHeight="1" x14ac:dyDescent="0.35">
      <c r="A85" s="27">
        <v>44775.578501122684</v>
      </c>
      <c r="B85" s="25">
        <v>34.25</v>
      </c>
      <c r="C85" s="25">
        <v>34.229999999999997</v>
      </c>
      <c r="D85" s="25">
        <v>34.590000000000003</v>
      </c>
      <c r="E85" s="25">
        <v>28.77</v>
      </c>
      <c r="F85" s="25">
        <v>29.05</v>
      </c>
      <c r="G85" s="25">
        <v>29.41</v>
      </c>
      <c r="H85" s="25">
        <v>33.909999999999997</v>
      </c>
      <c r="I85" s="25">
        <v>29.27</v>
      </c>
      <c r="J85" s="25"/>
      <c r="K85" s="25"/>
      <c r="M85" s="1">
        <v>0.05</v>
      </c>
      <c r="N85" s="1">
        <v>0.15</v>
      </c>
      <c r="O85" s="1">
        <v>0.3</v>
      </c>
      <c r="P85" s="1">
        <v>0.45</v>
      </c>
      <c r="Q85" s="1">
        <f>AVERAGE(TBL_HST[[#This Row],[CH4]],TBL_HST[[#This Row],[CH5]],TBL_HST[[#This Row],[CH6]])</f>
        <v>29.076666666666668</v>
      </c>
      <c r="R85" s="1">
        <f>(M85/(O85-N85))*LN(((TBL_HST[[#This Row],[CH1]]-Q85)/(TBL_HST[[#This Row],[CH2]]-Q85)))</f>
        <v>1.291157198599168E-3</v>
      </c>
      <c r="S85" s="1">
        <f>(M85/(P85-O85))*LN(((TBL_HST[[#This Row],[CH2]]-Q85)/(TBL_HST[[#This Row],[CH3]]-Q85)))</f>
        <v>-2.2508548812090183E-2</v>
      </c>
      <c r="T85" s="1">
        <f>(M85/(P85-N85))*LN(((TBL_HST[[#This Row],[CH1]]-Q85)/(TBL_HST[[#This Row],[CH3]]-Q85)))</f>
        <v>-1.0608695806745536E-2</v>
      </c>
      <c r="U85" s="1">
        <f>(TBL_HST[[#This Row],[CH1]]-Q85)/(EXP(-R85*N85/M85)) + Q85</f>
        <v>34.270077619663653</v>
      </c>
      <c r="V85" s="1">
        <f>(TBL_HST[[#This Row],[CH2]]-Q85)/(EXP(-S85*O85/M85)) + Q85</f>
        <v>33.578985055466269</v>
      </c>
      <c r="W85" s="1">
        <f>(TBL_HST[[#This Row],[CH1]]-Q85)/(EXP(-T85*N85/M85)) + Q85</f>
        <v>34.087945499939387</v>
      </c>
      <c r="X85" s="1">
        <f t="shared" si="5"/>
        <v>34.270077619663653</v>
      </c>
      <c r="Y85" s="1">
        <f t="shared" si="6"/>
        <v>34.087945499939387</v>
      </c>
      <c r="Z85" s="1">
        <f t="shared" si="7"/>
        <v>34.087945499939387</v>
      </c>
      <c r="AB85" s="1">
        <f t="shared" si="8"/>
        <v>34.148656206514147</v>
      </c>
      <c r="AC85" s="1">
        <f>TBL_HST[[#This Row],[CH7]]</f>
        <v>33.909999999999997</v>
      </c>
      <c r="AD85" s="1">
        <f t="shared" si="9"/>
        <v>0.23865620651415043</v>
      </c>
    </row>
    <row r="86" spans="1:30" ht="19.5" customHeight="1" x14ac:dyDescent="0.35">
      <c r="A86" s="27">
        <v>44775.57850703704</v>
      </c>
      <c r="B86" s="25">
        <v>34.130000000000003</v>
      </c>
      <c r="C86" s="25">
        <v>34.090000000000003</v>
      </c>
      <c r="D86" s="25">
        <v>34.43</v>
      </c>
      <c r="E86" s="25">
        <v>28.77</v>
      </c>
      <c r="F86" s="25">
        <v>29.09</v>
      </c>
      <c r="G86" s="25">
        <v>29.39</v>
      </c>
      <c r="H86" s="25">
        <v>34.99</v>
      </c>
      <c r="I86" s="25">
        <v>29.21</v>
      </c>
      <c r="J86" s="25"/>
      <c r="K86" s="25"/>
      <c r="M86" s="1">
        <v>0.05</v>
      </c>
      <c r="N86" s="1">
        <v>0.15</v>
      </c>
      <c r="O86" s="1">
        <v>0.3</v>
      </c>
      <c r="P86" s="1">
        <v>0.45</v>
      </c>
      <c r="Q86" s="1">
        <f>AVERAGE(TBL_HST[[#This Row],[CH4]],TBL_HST[[#This Row],[CH5]],TBL_HST[[#This Row],[CH6]])</f>
        <v>29.083333333333332</v>
      </c>
      <c r="R86" s="1">
        <f>(M86/(O86-N86))*LN(((TBL_HST[[#This Row],[CH1]]-Q86)/(TBL_HST[[#This Row],[CH2]]-Q86)))</f>
        <v>2.6525338911046405E-3</v>
      </c>
      <c r="S86" s="1">
        <f>(M86/(P86-O86))*LN(((TBL_HST[[#This Row],[CH2]]-Q86)/(TBL_HST[[#This Row],[CH3]]-Q86)))</f>
        <v>-2.1900985367459672E-2</v>
      </c>
      <c r="T86" s="1">
        <f>(M86/(P86-N86))*LN(((TBL_HST[[#This Row],[CH1]]-Q86)/(TBL_HST[[#This Row],[CH3]]-Q86)))</f>
        <v>-9.6242257381775227E-3</v>
      </c>
      <c r="U86" s="1">
        <f>(TBL_HST[[#This Row],[CH1]]-Q86)/(EXP(-R86*N86/M86)) + Q86</f>
        <v>34.170319573901466</v>
      </c>
      <c r="V86" s="1">
        <f>(TBL_HST[[#This Row],[CH2]]-Q86)/(EXP(-S86*O86/M86)) + Q86</f>
        <v>33.47348794472672</v>
      </c>
      <c r="W86" s="1">
        <f>(TBL_HST[[#This Row],[CH1]]-Q86)/(EXP(-T86*N86/M86)) + Q86</f>
        <v>33.986372652891433</v>
      </c>
      <c r="X86" s="1">
        <f t="shared" si="5"/>
        <v>34.170319573901466</v>
      </c>
      <c r="Y86" s="1">
        <f t="shared" si="6"/>
        <v>33.986372652891433</v>
      </c>
      <c r="Z86" s="1">
        <f t="shared" si="7"/>
        <v>33.986372652891433</v>
      </c>
      <c r="AB86" s="1">
        <f t="shared" si="8"/>
        <v>34.047688293228113</v>
      </c>
      <c r="AC86" s="1">
        <f>TBL_HST[[#This Row],[CH7]]</f>
        <v>34.99</v>
      </c>
      <c r="AD86" s="1">
        <f t="shared" si="9"/>
        <v>-0.94231170677188913</v>
      </c>
    </row>
    <row r="87" spans="1:30" ht="19.5" customHeight="1" x14ac:dyDescent="0.35">
      <c r="A87" s="27">
        <v>44775.578512928238</v>
      </c>
      <c r="B87" s="25">
        <v>33.909999999999997</v>
      </c>
      <c r="C87" s="25">
        <v>34.03</v>
      </c>
      <c r="D87" s="25">
        <v>34.369999999999997</v>
      </c>
      <c r="E87" s="25">
        <v>28.79</v>
      </c>
      <c r="F87" s="25">
        <v>29.03</v>
      </c>
      <c r="G87" s="25">
        <v>29.41</v>
      </c>
      <c r="H87" s="25">
        <v>34.43</v>
      </c>
      <c r="I87" s="25">
        <v>29.21</v>
      </c>
      <c r="J87" s="25"/>
      <c r="K87" s="25"/>
      <c r="M87" s="1">
        <v>0.05</v>
      </c>
      <c r="N87" s="1">
        <v>0.15</v>
      </c>
      <c r="O87" s="1">
        <v>0.3</v>
      </c>
      <c r="P87" s="1">
        <v>0.45</v>
      </c>
      <c r="Q87" s="1">
        <f>AVERAGE(TBL_HST[[#This Row],[CH4]],TBL_HST[[#This Row],[CH5]],TBL_HST[[#This Row],[CH6]])</f>
        <v>29.076666666666668</v>
      </c>
      <c r="R87" s="1">
        <f>(M87/(O87-N87))*LN(((TBL_HST[[#This Row],[CH1]]-Q87)/(TBL_HST[[#This Row],[CH2]]-Q87)))</f>
        <v>-8.1747966210284594E-3</v>
      </c>
      <c r="S87" s="1">
        <f>(M87/(P87-O87))*LN(((TBL_HST[[#This Row],[CH2]]-Q87)/(TBL_HST[[#This Row],[CH3]]-Q87)))</f>
        <v>-2.2129138843125284E-2</v>
      </c>
      <c r="T87" s="1">
        <f>(M87/(P87-N87))*LN(((TBL_HST[[#This Row],[CH1]]-Q87)/(TBL_HST[[#This Row],[CH3]]-Q87)))</f>
        <v>-1.5151967732076875E-2</v>
      </c>
      <c r="U87" s="1">
        <f>(TBL_HST[[#This Row],[CH1]]-Q87)/(EXP(-R87*N87/M87)) + Q87</f>
        <v>33.792907133243602</v>
      </c>
      <c r="V87" s="1">
        <f>(TBL_HST[[#This Row],[CH2]]-Q87)/(EXP(-S87*O87/M87)) + Q87</f>
        <v>33.41411362929783</v>
      </c>
      <c r="W87" s="1">
        <f>(TBL_HST[[#This Row],[CH1]]-Q87)/(EXP(-T87*N87/M87)) + Q87</f>
        <v>33.695215071163418</v>
      </c>
      <c r="X87" s="1">
        <f t="shared" si="5"/>
        <v>33.792907133243602</v>
      </c>
      <c r="Y87" s="1">
        <f t="shared" si="6"/>
        <v>33.695215071163418</v>
      </c>
      <c r="Z87" s="1">
        <f t="shared" si="7"/>
        <v>33.695215071163418</v>
      </c>
      <c r="AB87" s="1">
        <f t="shared" si="8"/>
        <v>33.72777909185681</v>
      </c>
      <c r="AC87" s="1">
        <f>TBL_HST[[#This Row],[CH7]]</f>
        <v>34.43</v>
      </c>
      <c r="AD87" s="1">
        <f t="shared" si="9"/>
        <v>-0.7022209081431896</v>
      </c>
    </row>
    <row r="88" spans="1:30" ht="19.5" customHeight="1" x14ac:dyDescent="0.35">
      <c r="A88" s="27">
        <v>44775.578518842594</v>
      </c>
      <c r="B88" s="25">
        <v>33.950000000000003</v>
      </c>
      <c r="C88" s="25">
        <v>34.090000000000003</v>
      </c>
      <c r="D88" s="25">
        <v>34.229999999999997</v>
      </c>
      <c r="E88" s="25">
        <v>28.77</v>
      </c>
      <c r="F88" s="25">
        <v>29.05</v>
      </c>
      <c r="G88" s="25">
        <v>29.39</v>
      </c>
      <c r="H88" s="25">
        <v>35.75</v>
      </c>
      <c r="I88" s="25">
        <v>29.19</v>
      </c>
      <c r="J88" s="25"/>
      <c r="K88" s="25"/>
      <c r="M88" s="1">
        <v>0.05</v>
      </c>
      <c r="N88" s="1">
        <v>0.15</v>
      </c>
      <c r="O88" s="1">
        <v>0.3</v>
      </c>
      <c r="P88" s="1">
        <v>0.45</v>
      </c>
      <c r="Q88" s="1">
        <f>AVERAGE(TBL_HST[[#This Row],[CH4]],TBL_HST[[#This Row],[CH5]],TBL_HST[[#This Row],[CH6]])</f>
        <v>29.070000000000004</v>
      </c>
      <c r="R88" s="1">
        <f>(M88/(O88-N88))*LN(((TBL_HST[[#This Row],[CH1]]-Q88)/(TBL_HST[[#This Row],[CH2]]-Q88)))</f>
        <v>-9.4282379461940371E-3</v>
      </c>
      <c r="S88" s="1">
        <f>(M88/(P88-O88))*LN(((TBL_HST[[#This Row],[CH2]]-Q88)/(TBL_HST[[#This Row],[CH3]]-Q88)))</f>
        <v>-9.1688819299440717E-3</v>
      </c>
      <c r="T88" s="1">
        <f>(M88/(P88-N88))*LN(((TBL_HST[[#This Row],[CH1]]-Q88)/(TBL_HST[[#This Row],[CH3]]-Q88)))</f>
        <v>-9.2985599380690613E-3</v>
      </c>
      <c r="U88" s="1">
        <f>(TBL_HST[[#This Row],[CH1]]-Q88)/(EXP(-R88*N88/M88)) + Q88</f>
        <v>33.81390438247012</v>
      </c>
      <c r="V88" s="1">
        <f>(TBL_HST[[#This Row],[CH2]]-Q88)/(EXP(-S88*O88/M88)) + Q88</f>
        <v>33.821292290126813</v>
      </c>
      <c r="W88" s="1">
        <f>(TBL_HST[[#This Row],[CH1]]-Q88)/(EXP(-T88*N88/M88)) + Q88</f>
        <v>33.815750281718806</v>
      </c>
      <c r="X88" s="1">
        <f t="shared" si="5"/>
        <v>33.81390438247012</v>
      </c>
      <c r="Y88" s="1">
        <f t="shared" si="6"/>
        <v>33.815750281718806</v>
      </c>
      <c r="Z88" s="1">
        <f t="shared" si="7"/>
        <v>33.815750281718806</v>
      </c>
      <c r="AB88" s="1">
        <f t="shared" si="8"/>
        <v>33.815134981969244</v>
      </c>
      <c r="AC88" s="1">
        <f>TBL_HST[[#This Row],[CH7]]</f>
        <v>35.75</v>
      </c>
      <c r="AD88" s="1">
        <f t="shared" si="9"/>
        <v>-1.9348650180307558</v>
      </c>
    </row>
    <row r="89" spans="1:30" ht="19.5" customHeight="1" x14ac:dyDescent="0.35">
      <c r="A89" s="27">
        <v>44775.578524722223</v>
      </c>
      <c r="B89" s="25">
        <v>33.729999999999997</v>
      </c>
      <c r="C89" s="25">
        <v>33.869999999999997</v>
      </c>
      <c r="D89" s="25">
        <v>33.909999999999997</v>
      </c>
      <c r="E89" s="25">
        <v>28.77</v>
      </c>
      <c r="F89" s="25">
        <v>29.05</v>
      </c>
      <c r="G89" s="25">
        <v>29.39</v>
      </c>
      <c r="H89" s="25">
        <v>35.93</v>
      </c>
      <c r="I89" s="25">
        <v>29.21</v>
      </c>
      <c r="J89" s="25"/>
      <c r="K89" s="25"/>
      <c r="M89" s="1">
        <v>0.05</v>
      </c>
      <c r="N89" s="1">
        <v>0.15</v>
      </c>
      <c r="O89" s="1">
        <v>0.3</v>
      </c>
      <c r="P89" s="1">
        <v>0.45</v>
      </c>
      <c r="Q89" s="1">
        <f>AVERAGE(TBL_HST[[#This Row],[CH4]],TBL_HST[[#This Row],[CH5]],TBL_HST[[#This Row],[CH6]])</f>
        <v>29.070000000000004</v>
      </c>
      <c r="R89" s="1">
        <f>(M89/(O89-N89))*LN(((TBL_HST[[#This Row],[CH1]]-Q89)/(TBL_HST[[#This Row],[CH2]]-Q89)))</f>
        <v>-9.8668232587636202E-3</v>
      </c>
      <c r="S89" s="1">
        <f>(M89/(P89-O89))*LN(((TBL_HST[[#This Row],[CH2]]-Q89)/(TBL_HST[[#This Row],[CH3]]-Q89)))</f>
        <v>-2.7662676048983183E-3</v>
      </c>
      <c r="T89" s="1">
        <f>(M89/(P89-N89))*LN(((TBL_HST[[#This Row],[CH1]]-Q89)/(TBL_HST[[#This Row],[CH3]]-Q89)))</f>
        <v>-6.3165454318309701E-3</v>
      </c>
      <c r="U89" s="1">
        <f>(TBL_HST[[#This Row],[CH1]]-Q89)/(EXP(-R89*N89/M89)) + Q89</f>
        <v>33.59408333333333</v>
      </c>
      <c r="V89" s="1">
        <f>(TBL_HST[[#This Row],[CH2]]-Q89)/(EXP(-S89*O89/M89)) + Q89</f>
        <v>33.790989003483368</v>
      </c>
      <c r="W89" s="1">
        <f>(TBL_HST[[#This Row],[CH1]]-Q89)/(EXP(-T89*N89/M89)) + Q89</f>
        <v>33.642526111606394</v>
      </c>
      <c r="X89" s="1">
        <f t="shared" si="5"/>
        <v>33.59408333333333</v>
      </c>
      <c r="Y89" s="1">
        <f t="shared" si="6"/>
        <v>33.642526111606394</v>
      </c>
      <c r="Z89" s="1">
        <f t="shared" si="7"/>
        <v>33.642526111606394</v>
      </c>
      <c r="AB89" s="1">
        <f t="shared" si="8"/>
        <v>33.626378518848703</v>
      </c>
      <c r="AC89" s="1">
        <f>TBL_HST[[#This Row],[CH7]]</f>
        <v>35.93</v>
      </c>
      <c r="AD89" s="1">
        <f t="shared" si="9"/>
        <v>-2.3036214811512963</v>
      </c>
    </row>
    <row r="90" spans="1:30" ht="19.5" customHeight="1" x14ac:dyDescent="0.35">
      <c r="A90" s="27">
        <v>44775.578530648148</v>
      </c>
      <c r="B90" s="25">
        <v>34.29</v>
      </c>
      <c r="C90" s="25">
        <v>33.909999999999997</v>
      </c>
      <c r="D90" s="25">
        <v>33.93</v>
      </c>
      <c r="E90" s="25">
        <v>28.75</v>
      </c>
      <c r="F90" s="25">
        <v>29.09</v>
      </c>
      <c r="G90" s="25">
        <v>29.39</v>
      </c>
      <c r="H90" s="25">
        <v>36.450000000000003</v>
      </c>
      <c r="I90" s="25">
        <v>29.23</v>
      </c>
      <c r="J90" s="25"/>
      <c r="K90" s="25"/>
      <c r="M90" s="1">
        <v>0.05</v>
      </c>
      <c r="N90" s="1">
        <v>0.15</v>
      </c>
      <c r="O90" s="1">
        <v>0.3</v>
      </c>
      <c r="P90" s="1">
        <v>0.45</v>
      </c>
      <c r="Q90" s="1">
        <f>AVERAGE(TBL_HST[[#This Row],[CH4]],TBL_HST[[#This Row],[CH5]],TBL_HST[[#This Row],[CH6]])</f>
        <v>29.076666666666668</v>
      </c>
      <c r="R90" s="1">
        <f>(M90/(O90-N90))*LN(((TBL_HST[[#This Row],[CH1]]-Q90)/(TBL_HST[[#This Row],[CH2]]-Q90)))</f>
        <v>2.5227695230212319E-2</v>
      </c>
      <c r="S90" s="1">
        <f>(M90/(P90-O90))*LN(((TBL_HST[[#This Row],[CH2]]-Q90)/(TBL_HST[[#This Row],[CH3]]-Q90)))</f>
        <v>-1.3764644473372822E-3</v>
      </c>
      <c r="T90" s="1">
        <f>(M90/(P90-N90))*LN(((TBL_HST[[#This Row],[CH1]]-Q90)/(TBL_HST[[#This Row],[CH3]]-Q90)))</f>
        <v>1.1925615391437511E-2</v>
      </c>
      <c r="U90" s="1">
        <f>(TBL_HST[[#This Row],[CH1]]-Q90)/(EXP(-R90*N90/M90)) + Q90</f>
        <v>34.699875862068971</v>
      </c>
      <c r="V90" s="1">
        <f>(TBL_HST[[#This Row],[CH2]]-Q90)/(EXP(-S90*O90/M90)) + Q90</f>
        <v>33.87024691311435</v>
      </c>
      <c r="W90" s="1">
        <f>(TBL_HST[[#This Row],[CH1]]-Q90)/(EXP(-T90*N90/M90)) + Q90</f>
        <v>34.479893261143118</v>
      </c>
      <c r="X90" s="1">
        <f t="shared" si="5"/>
        <v>34.699875862068971</v>
      </c>
      <c r="Y90" s="1">
        <f t="shared" si="6"/>
        <v>34.479893261143118</v>
      </c>
      <c r="Z90" s="1">
        <f t="shared" si="7"/>
        <v>34.479893261143118</v>
      </c>
      <c r="AB90" s="1">
        <f t="shared" si="8"/>
        <v>34.553220794785069</v>
      </c>
      <c r="AC90" s="1">
        <f>TBL_HST[[#This Row],[CH7]]</f>
        <v>36.450000000000003</v>
      </c>
      <c r="AD90" s="1">
        <f t="shared" si="9"/>
        <v>-1.8967792052149335</v>
      </c>
    </row>
    <row r="91" spans="1:30" ht="19.5" customHeight="1" x14ac:dyDescent="0.35">
      <c r="A91" s="27">
        <v>44775.578536539353</v>
      </c>
      <c r="B91" s="25">
        <v>34.07</v>
      </c>
      <c r="C91" s="25">
        <v>33.43</v>
      </c>
      <c r="D91" s="25">
        <v>33.47</v>
      </c>
      <c r="E91" s="25">
        <v>28.75</v>
      </c>
      <c r="F91" s="25">
        <v>29.01</v>
      </c>
      <c r="G91" s="25">
        <v>29.35</v>
      </c>
      <c r="H91" s="25">
        <v>37.75</v>
      </c>
      <c r="I91" s="25">
        <v>29.21</v>
      </c>
      <c r="J91" s="25"/>
      <c r="K91" s="25"/>
      <c r="M91" s="1">
        <v>0.05</v>
      </c>
      <c r="N91" s="1">
        <v>0.15</v>
      </c>
      <c r="O91" s="1">
        <v>0.3</v>
      </c>
      <c r="P91" s="1">
        <v>0.45</v>
      </c>
      <c r="Q91" s="1">
        <f>AVERAGE(TBL_HST[[#This Row],[CH4]],TBL_HST[[#This Row],[CH5]],TBL_HST[[#This Row],[CH6]])</f>
        <v>29.036666666666672</v>
      </c>
      <c r="R91" s="1">
        <f>(M91/(O91-N91))*LN(((TBL_HST[[#This Row],[CH1]]-Q91)/(TBL_HST[[#This Row],[CH2]]-Q91)))</f>
        <v>4.533140491550592E-2</v>
      </c>
      <c r="S91" s="1">
        <f>(M91/(P91-O91))*LN(((TBL_HST[[#This Row],[CH2]]-Q91)/(TBL_HST[[#This Row],[CH3]]-Q91)))</f>
        <v>-3.0211687177822467E-3</v>
      </c>
      <c r="T91" s="1">
        <f>(M91/(P91-N91))*LN(((TBL_HST[[#This Row],[CH1]]-Q91)/(TBL_HST[[#This Row],[CH3]]-Q91)))</f>
        <v>2.1155118098861839E-2</v>
      </c>
      <c r="U91" s="1">
        <f>(TBL_HST[[#This Row],[CH1]]-Q91)/(EXP(-R91*N91/M91)) + Q91</f>
        <v>34.803232169954477</v>
      </c>
      <c r="V91" s="1">
        <f>(TBL_HST[[#This Row],[CH2]]-Q91)/(EXP(-S91*O91/M91)) + Q91</f>
        <v>33.351079450505964</v>
      </c>
      <c r="W91" s="1">
        <f>(TBL_HST[[#This Row],[CH1]]-Q91)/(EXP(-T91*N91/M91)) + Q91</f>
        <v>34.399796932561365</v>
      </c>
      <c r="X91" s="1">
        <f t="shared" si="5"/>
        <v>34.803232169954477</v>
      </c>
      <c r="Y91" s="1">
        <f t="shared" si="6"/>
        <v>34.399796932561365</v>
      </c>
      <c r="Z91" s="1">
        <f t="shared" si="7"/>
        <v>34.399796932561365</v>
      </c>
      <c r="AB91" s="1">
        <f t="shared" si="8"/>
        <v>34.53427534502574</v>
      </c>
      <c r="AC91" s="1">
        <f>TBL_HST[[#This Row],[CH7]]</f>
        <v>37.75</v>
      </c>
      <c r="AD91" s="1">
        <f t="shared" si="9"/>
        <v>-3.2157246549742595</v>
      </c>
    </row>
    <row r="92" spans="1:30" ht="19.5" customHeight="1" x14ac:dyDescent="0.35">
      <c r="A92" s="27">
        <v>44775.578542453703</v>
      </c>
      <c r="B92" s="25">
        <v>35.909999999999997</v>
      </c>
      <c r="C92" s="25">
        <v>33.270000000000003</v>
      </c>
      <c r="D92" s="25">
        <v>33.549999999999997</v>
      </c>
      <c r="E92" s="25">
        <v>28.73</v>
      </c>
      <c r="F92" s="25">
        <v>29.01</v>
      </c>
      <c r="G92" s="25">
        <v>29.33</v>
      </c>
      <c r="H92" s="25">
        <v>38.85</v>
      </c>
      <c r="I92" s="25">
        <v>29.21</v>
      </c>
      <c r="J92" s="25"/>
      <c r="K92" s="25"/>
      <c r="M92" s="1">
        <v>0.05</v>
      </c>
      <c r="N92" s="1">
        <v>0.15</v>
      </c>
      <c r="O92" s="1">
        <v>0.3</v>
      </c>
      <c r="P92" s="1">
        <v>0.45</v>
      </c>
      <c r="Q92" s="1">
        <f>AVERAGE(TBL_HST[[#This Row],[CH4]],TBL_HST[[#This Row],[CH5]],TBL_HST[[#This Row],[CH6]])</f>
        <v>29.02333333333333</v>
      </c>
      <c r="R92" s="1">
        <f>(M92/(O92-N92))*LN(((TBL_HST[[#This Row],[CH1]]-Q92)/(TBL_HST[[#This Row],[CH2]]-Q92)))</f>
        <v>0.16115093784915788</v>
      </c>
      <c r="S92" s="1">
        <f>(M92/(P92-O92))*LN(((TBL_HST[[#This Row],[CH2]]-Q92)/(TBL_HST[[#This Row],[CH3]]-Q92)))</f>
        <v>-2.1283823995510452E-2</v>
      </c>
      <c r="T92" s="1">
        <f>(M92/(P92-N92))*LN(((TBL_HST[[#This Row],[CH1]]-Q92)/(TBL_HST[[#This Row],[CH3]]-Q92)))</f>
        <v>6.9933556926823695E-2</v>
      </c>
      <c r="U92" s="1">
        <f>(TBL_HST[[#This Row],[CH1]]-Q92)/(EXP(-R92*N92/M92)) + Q92</f>
        <v>40.191193092621646</v>
      </c>
      <c r="V92" s="1">
        <f>(TBL_HST[[#This Row],[CH2]]-Q92)/(EXP(-S92*O92/M92)) + Q92</f>
        <v>32.760887448187916</v>
      </c>
      <c r="W92" s="1">
        <f>(TBL_HST[[#This Row],[CH1]]-Q92)/(EXP(-T92*N92/M92)) + Q92</f>
        <v>37.517569587994004</v>
      </c>
      <c r="X92" s="1">
        <f t="shared" si="5"/>
        <v>40.191193092621646</v>
      </c>
      <c r="Y92" s="1">
        <f t="shared" si="6"/>
        <v>37.517569587994004</v>
      </c>
      <c r="Z92" s="1">
        <f t="shared" si="7"/>
        <v>37.517569587994004</v>
      </c>
      <c r="AB92" s="1">
        <f t="shared" si="8"/>
        <v>38.408777422869882</v>
      </c>
      <c r="AC92" s="1">
        <f>TBL_HST[[#This Row],[CH7]]</f>
        <v>38.85</v>
      </c>
      <c r="AD92" s="1">
        <f t="shared" si="9"/>
        <v>-0.44122257713011948</v>
      </c>
    </row>
    <row r="93" spans="1:30" ht="19.5" customHeight="1" x14ac:dyDescent="0.35">
      <c r="A93" s="27">
        <v>44775.578548333331</v>
      </c>
      <c r="B93" s="25">
        <v>35.85</v>
      </c>
      <c r="C93" s="25">
        <v>33.33</v>
      </c>
      <c r="D93" s="25">
        <v>33.409999999999997</v>
      </c>
      <c r="E93" s="25">
        <v>28.73</v>
      </c>
      <c r="F93" s="25">
        <v>29.05</v>
      </c>
      <c r="G93" s="25">
        <v>29.39</v>
      </c>
      <c r="H93" s="25">
        <v>41.17</v>
      </c>
      <c r="I93" s="25">
        <v>29.19</v>
      </c>
      <c r="J93" s="25"/>
      <c r="K93" s="25"/>
      <c r="M93" s="1">
        <v>0.05</v>
      </c>
      <c r="N93" s="1">
        <v>0.15</v>
      </c>
      <c r="O93" s="1">
        <v>0.3</v>
      </c>
      <c r="P93" s="1">
        <v>0.45</v>
      </c>
      <c r="Q93" s="1">
        <f>AVERAGE(TBL_HST[[#This Row],[CH4]],TBL_HST[[#This Row],[CH5]],TBL_HST[[#This Row],[CH6]])</f>
        <v>29.056666666666668</v>
      </c>
      <c r="R93" s="1">
        <f>(M93/(O93-N93))*LN(((TBL_HST[[#This Row],[CH1]]-Q93)/(TBL_HST[[#This Row],[CH2]]-Q93)))</f>
        <v>0.15451585876735183</v>
      </c>
      <c r="S93" s="1">
        <f>(M93/(P93-O93))*LN(((TBL_HST[[#This Row],[CH2]]-Q93)/(TBL_HST[[#This Row],[CH3]]-Q93)))</f>
        <v>-6.18255745192022E-3</v>
      </c>
      <c r="T93" s="1">
        <f>(M93/(P93-N93))*LN(((TBL_HST[[#This Row],[CH1]]-Q93)/(TBL_HST[[#This Row],[CH3]]-Q93)))</f>
        <v>7.4166650657715799E-2</v>
      </c>
      <c r="U93" s="1">
        <f>(TBL_HST[[#This Row],[CH1]]-Q93)/(EXP(-R93*N93/M93)) + Q93</f>
        <v>39.856053042121694</v>
      </c>
      <c r="V93" s="1">
        <f>(TBL_HST[[#This Row],[CH2]]-Q93)/(EXP(-S93*O93/M93)) + Q93</f>
        <v>33.174383397160945</v>
      </c>
      <c r="W93" s="1">
        <f>(TBL_HST[[#This Row],[CH1]]-Q93)/(EXP(-T93*N93/M93)) + Q93</f>
        <v>37.542869860594465</v>
      </c>
      <c r="X93" s="1">
        <f t="shared" si="5"/>
        <v>39.856053042121694</v>
      </c>
      <c r="Y93" s="1">
        <f t="shared" si="6"/>
        <v>37.542869860594465</v>
      </c>
      <c r="Z93" s="1">
        <f t="shared" si="7"/>
        <v>37.542869860594465</v>
      </c>
      <c r="AB93" s="1">
        <f t="shared" si="8"/>
        <v>38.313930921103541</v>
      </c>
      <c r="AC93" s="1">
        <f>TBL_HST[[#This Row],[CH7]]</f>
        <v>41.17</v>
      </c>
      <c r="AD93" s="1">
        <f t="shared" si="9"/>
        <v>-2.8560690788964607</v>
      </c>
    </row>
    <row r="94" spans="1:30" ht="19.5" customHeight="1" x14ac:dyDescent="0.35">
      <c r="A94" s="27">
        <v>44775.578554259257</v>
      </c>
      <c r="B94" s="25">
        <v>36.71</v>
      </c>
      <c r="C94" s="25">
        <v>33.99</v>
      </c>
      <c r="D94" s="25">
        <v>33.270000000000003</v>
      </c>
      <c r="E94" s="25">
        <v>28.73</v>
      </c>
      <c r="F94" s="25">
        <v>29.03</v>
      </c>
      <c r="G94" s="25">
        <v>29.41</v>
      </c>
      <c r="H94" s="25">
        <v>44.77</v>
      </c>
      <c r="I94" s="25">
        <v>29.19</v>
      </c>
      <c r="J94" s="25"/>
      <c r="K94" s="25"/>
      <c r="M94" s="1">
        <v>0.05</v>
      </c>
      <c r="N94" s="1">
        <v>0.15</v>
      </c>
      <c r="O94" s="1">
        <v>0.3</v>
      </c>
      <c r="P94" s="1">
        <v>0.45</v>
      </c>
      <c r="Q94" s="1">
        <f>AVERAGE(TBL_HST[[#This Row],[CH4]],TBL_HST[[#This Row],[CH5]],TBL_HST[[#This Row],[CH6]])</f>
        <v>29.056666666666668</v>
      </c>
      <c r="R94" s="1">
        <f>(M94/(O94-N94))*LN(((TBL_HST[[#This Row],[CH1]]-Q94)/(TBL_HST[[#This Row],[CH2]]-Q94)))</f>
        <v>0.14637546356043205</v>
      </c>
      <c r="S94" s="1">
        <f>(M94/(P94-O94))*LN(((TBL_HST[[#This Row],[CH2]]-Q94)/(TBL_HST[[#This Row],[CH3]]-Q94)))</f>
        <v>5.2586930683785879E-2</v>
      </c>
      <c r="T94" s="1">
        <f>(M94/(P94-N94))*LN(((TBL_HST[[#This Row],[CH1]]-Q94)/(TBL_HST[[#This Row],[CH3]]-Q94)))</f>
        <v>9.9481197122108969E-2</v>
      </c>
      <c r="U94" s="1">
        <f>(TBL_HST[[#This Row],[CH1]]-Q94)/(EXP(-R94*N94/M94)) + Q94</f>
        <v>40.929675675675675</v>
      </c>
      <c r="V94" s="1">
        <f>(TBL_HST[[#This Row],[CH2]]-Q94)/(EXP(-S94*O94/M94)) + Q94</f>
        <v>35.820139400737055</v>
      </c>
      <c r="W94" s="1">
        <f>(TBL_HST[[#This Row],[CH1]]-Q94)/(EXP(-T94*N94/M94)) + Q94</f>
        <v>39.371519448183236</v>
      </c>
      <c r="X94" s="1">
        <f t="shared" si="5"/>
        <v>40.929675675675675</v>
      </c>
      <c r="Y94" s="1">
        <f t="shared" si="6"/>
        <v>39.371519448183236</v>
      </c>
      <c r="Z94" s="1">
        <f t="shared" si="7"/>
        <v>39.371519448183236</v>
      </c>
      <c r="AB94" s="1">
        <f t="shared" si="8"/>
        <v>39.890904857347387</v>
      </c>
      <c r="AC94" s="1">
        <f>TBL_HST[[#This Row],[CH7]]</f>
        <v>44.77</v>
      </c>
      <c r="AD94" s="1">
        <f t="shared" si="9"/>
        <v>-4.8790951426526163</v>
      </c>
    </row>
    <row r="95" spans="1:30" ht="19.5" customHeight="1" x14ac:dyDescent="0.35">
      <c r="A95" s="27">
        <v>44775.578560138892</v>
      </c>
      <c r="B95" s="25">
        <v>38.67</v>
      </c>
      <c r="C95" s="25">
        <v>35.15</v>
      </c>
      <c r="D95" s="25">
        <v>33.19</v>
      </c>
      <c r="E95" s="25">
        <v>28.75</v>
      </c>
      <c r="F95" s="25">
        <v>29.05</v>
      </c>
      <c r="G95" s="25">
        <v>29.39</v>
      </c>
      <c r="H95" s="25">
        <v>49.95</v>
      </c>
      <c r="I95" s="25">
        <v>29.21</v>
      </c>
      <c r="J95" s="25"/>
      <c r="K95" s="25"/>
      <c r="M95" s="1">
        <v>0.05</v>
      </c>
      <c r="N95" s="1">
        <v>0.15</v>
      </c>
      <c r="O95" s="1">
        <v>0.3</v>
      </c>
      <c r="P95" s="1">
        <v>0.45</v>
      </c>
      <c r="Q95" s="1">
        <f>AVERAGE(TBL_HST[[#This Row],[CH4]],TBL_HST[[#This Row],[CH5]],TBL_HST[[#This Row],[CH6]])</f>
        <v>29.063333333333333</v>
      </c>
      <c r="R95" s="1">
        <f>(M95/(O95-N95))*LN(((TBL_HST[[#This Row],[CH1]]-Q95)/(TBL_HST[[#This Row],[CH2]]-Q95)))</f>
        <v>0.15211890513485135</v>
      </c>
      <c r="S95" s="1">
        <f>(M95/(P95-O95))*LN(((TBL_HST[[#This Row],[CH2]]-Q95)/(TBL_HST[[#This Row],[CH3]]-Q95)))</f>
        <v>0.12954353597012419</v>
      </c>
      <c r="T95" s="1">
        <f>(M95/(P95-N95))*LN(((TBL_HST[[#This Row],[CH1]]-Q95)/(TBL_HST[[#This Row],[CH3]]-Q95)))</f>
        <v>0.14083122055248776</v>
      </c>
      <c r="U95" s="1">
        <f>(TBL_HST[[#This Row],[CH1]]-Q95)/(EXP(-R95*N95/M95)) + Q95</f>
        <v>44.225662650602416</v>
      </c>
      <c r="V95" s="1">
        <f>(TBL_HST[[#This Row],[CH2]]-Q95)/(EXP(-S95*O95/M95)) + Q95</f>
        <v>42.304912321452342</v>
      </c>
      <c r="W95" s="1">
        <f>(TBL_HST[[#This Row],[CH1]]-Q95)/(EXP(-T95*N95/M95)) + Q95</f>
        <v>43.720815945217311</v>
      </c>
      <c r="X95" s="1">
        <f t="shared" si="5"/>
        <v>44.225662650602416</v>
      </c>
      <c r="Y95" s="1">
        <f t="shared" si="6"/>
        <v>43.720815945217311</v>
      </c>
      <c r="Z95" s="1">
        <f t="shared" si="7"/>
        <v>43.720815945217311</v>
      </c>
      <c r="AB95" s="1">
        <f t="shared" si="8"/>
        <v>43.889098180345684</v>
      </c>
      <c r="AC95" s="1">
        <f>TBL_HST[[#This Row],[CH7]]</f>
        <v>49.95</v>
      </c>
      <c r="AD95" s="1">
        <f t="shared" si="9"/>
        <v>-6.060901819654319</v>
      </c>
    </row>
    <row r="96" spans="1:30" ht="19.5" customHeight="1" x14ac:dyDescent="0.35">
      <c r="A96" s="27">
        <v>44775.578566053242</v>
      </c>
      <c r="B96" s="25">
        <v>40.630000000000003</v>
      </c>
      <c r="C96" s="25">
        <v>35.85</v>
      </c>
      <c r="D96" s="25">
        <v>33.25</v>
      </c>
      <c r="E96" s="25">
        <v>28.75</v>
      </c>
      <c r="F96" s="25">
        <v>29.01</v>
      </c>
      <c r="G96" s="25">
        <v>29.35</v>
      </c>
      <c r="H96" s="25">
        <v>64.09</v>
      </c>
      <c r="I96" s="25">
        <v>29.21</v>
      </c>
      <c r="J96" s="25"/>
      <c r="K96" s="25"/>
      <c r="M96" s="1">
        <v>0.05</v>
      </c>
      <c r="N96" s="1">
        <v>0.15</v>
      </c>
      <c r="O96" s="1">
        <v>0.3</v>
      </c>
      <c r="P96" s="1">
        <v>0.45</v>
      </c>
      <c r="Q96" s="1">
        <f>AVERAGE(TBL_HST[[#This Row],[CH4]],TBL_HST[[#This Row],[CH5]],TBL_HST[[#This Row],[CH6]])</f>
        <v>29.036666666666672</v>
      </c>
      <c r="R96" s="1">
        <f>(M96/(O96-N96))*LN(((TBL_HST[[#This Row],[CH1]]-Q96)/(TBL_HST[[#This Row],[CH2]]-Q96)))</f>
        <v>0.17718291453021126</v>
      </c>
      <c r="S96" s="1">
        <f>(M96/(P96-O96))*LN(((TBL_HST[[#This Row],[CH2]]-Q96)/(TBL_HST[[#This Row],[CH3]]-Q96)))</f>
        <v>0.16020912553893099</v>
      </c>
      <c r="T96" s="1">
        <f>(M96/(P96-N96))*LN(((TBL_HST[[#This Row],[CH1]]-Q96)/(TBL_HST[[#This Row],[CH3]]-Q96)))</f>
        <v>0.1686960200345711</v>
      </c>
      <c r="U96" s="1">
        <f>(TBL_HST[[#This Row],[CH1]]-Q96)/(EXP(-R96*N96/M96)) + Q96</f>
        <v>48.763483365949128</v>
      </c>
      <c r="V96" s="1">
        <f>(TBL_HST[[#This Row],[CH2]]-Q96)/(EXP(-S96*O96/M96)) + Q96</f>
        <v>46.853366848261516</v>
      </c>
      <c r="W96" s="1">
        <f>(TBL_HST[[#This Row],[CH1]]-Q96)/(EXP(-T96*N96/M96)) + Q96</f>
        <v>48.267565127889931</v>
      </c>
      <c r="X96" s="1">
        <f t="shared" si="5"/>
        <v>48.763483365949128</v>
      </c>
      <c r="Y96" s="1">
        <f t="shared" si="6"/>
        <v>48.267565127889931</v>
      </c>
      <c r="Z96" s="1">
        <f t="shared" si="7"/>
        <v>48.267565127889931</v>
      </c>
      <c r="AB96" s="1">
        <f t="shared" si="8"/>
        <v>48.432871207242989</v>
      </c>
      <c r="AC96" s="1">
        <f>TBL_HST[[#This Row],[CH7]]</f>
        <v>64.09</v>
      </c>
      <c r="AD96" s="1">
        <f t="shared" si="9"/>
        <v>-15.657128792757014</v>
      </c>
    </row>
    <row r="97" spans="1:30" ht="19.5" customHeight="1" x14ac:dyDescent="0.35">
      <c r="A97" s="27">
        <v>44775.578571944447</v>
      </c>
      <c r="B97" s="25">
        <v>43.83</v>
      </c>
      <c r="C97" s="25">
        <v>36.39</v>
      </c>
      <c r="D97" s="25">
        <v>34.090000000000003</v>
      </c>
      <c r="E97" s="25">
        <v>28.77</v>
      </c>
      <c r="F97" s="25">
        <v>29.03</v>
      </c>
      <c r="G97" s="25">
        <v>29.35</v>
      </c>
      <c r="H97" s="25">
        <v>103.73</v>
      </c>
      <c r="I97" s="25">
        <v>29.21</v>
      </c>
      <c r="J97" s="25"/>
      <c r="K97" s="25"/>
      <c r="M97" s="1">
        <v>0.05</v>
      </c>
      <c r="N97" s="1">
        <v>0.15</v>
      </c>
      <c r="O97" s="1">
        <v>0.3</v>
      </c>
      <c r="P97" s="1">
        <v>0.45</v>
      </c>
      <c r="Q97" s="1">
        <f>AVERAGE(TBL_HST[[#This Row],[CH4]],TBL_HST[[#This Row],[CH5]],TBL_HST[[#This Row],[CH6]])</f>
        <v>29.05</v>
      </c>
      <c r="R97" s="1">
        <f>(M97/(O97-N97))*LN(((TBL_HST[[#This Row],[CH1]]-Q97)/(TBL_HST[[#This Row],[CH2]]-Q97)))</f>
        <v>0.23331202429787717</v>
      </c>
      <c r="S97" s="1">
        <f>(M97/(P97-O97))*LN(((TBL_HST[[#This Row],[CH2]]-Q97)/(TBL_HST[[#This Row],[CH3]]-Q97)))</f>
        <v>0.12531092018104881</v>
      </c>
      <c r="T97" s="1">
        <f>(M97/(P97-N97))*LN(((TBL_HST[[#This Row],[CH1]]-Q97)/(TBL_HST[[#This Row],[CH3]]-Q97)))</f>
        <v>0.17931147223946298</v>
      </c>
      <c r="U97" s="1">
        <f>(TBL_HST[[#This Row],[CH1]]-Q97)/(EXP(-R97*N97/M97)) + Q97</f>
        <v>58.811362397820162</v>
      </c>
      <c r="V97" s="1">
        <f>(TBL_HST[[#This Row],[CH2]]-Q97)/(EXP(-S97*O97/M97)) + Q97</f>
        <v>44.617795099521274</v>
      </c>
      <c r="W97" s="1">
        <f>(TBL_HST[[#This Row],[CH1]]-Q97)/(EXP(-T97*N97/M97)) + Q97</f>
        <v>54.360246968121452</v>
      </c>
      <c r="X97" s="1">
        <f t="shared" si="5"/>
        <v>58.811362397820162</v>
      </c>
      <c r="Y97" s="1">
        <f t="shared" si="6"/>
        <v>54.360246968121452</v>
      </c>
      <c r="Z97" s="1">
        <f t="shared" si="7"/>
        <v>54.360246968121452</v>
      </c>
      <c r="AB97" s="1">
        <f t="shared" si="8"/>
        <v>55.843952111354355</v>
      </c>
      <c r="AC97" s="1">
        <f>TBL_HST[[#This Row],[CH7]]</f>
        <v>103.73</v>
      </c>
      <c r="AD97" s="1">
        <f t="shared" si="9"/>
        <v>-47.886047888645649</v>
      </c>
    </row>
    <row r="98" spans="1:30" ht="19.5" customHeight="1" x14ac:dyDescent="0.35">
      <c r="A98" s="27">
        <v>44775.578577870372</v>
      </c>
      <c r="B98" s="25">
        <v>48.65</v>
      </c>
      <c r="C98" s="25">
        <v>38.19</v>
      </c>
      <c r="D98" s="25">
        <v>34.71</v>
      </c>
      <c r="E98" s="25">
        <v>28.77</v>
      </c>
      <c r="F98" s="25">
        <v>29.05</v>
      </c>
      <c r="G98" s="25">
        <v>29.39</v>
      </c>
      <c r="H98" s="25">
        <v>147.49</v>
      </c>
      <c r="I98" s="25">
        <v>29.21</v>
      </c>
      <c r="J98" s="25"/>
      <c r="K98" s="25"/>
      <c r="M98" s="1">
        <v>0.05</v>
      </c>
      <c r="N98" s="1">
        <v>0.15</v>
      </c>
      <c r="O98" s="1">
        <v>0.3</v>
      </c>
      <c r="P98" s="1">
        <v>0.45</v>
      </c>
      <c r="Q98" s="1">
        <f>AVERAGE(TBL_HST[[#This Row],[CH4]],TBL_HST[[#This Row],[CH5]],TBL_HST[[#This Row],[CH6]])</f>
        <v>29.070000000000004</v>
      </c>
      <c r="R98" s="1">
        <f>(M98/(O98-N98))*LN(((TBL_HST[[#This Row],[CH1]]-Q98)/(TBL_HST[[#This Row],[CH2]]-Q98)))</f>
        <v>0.25467961100537501</v>
      </c>
      <c r="S98" s="1">
        <f>(M98/(P98-O98))*LN(((TBL_HST[[#This Row],[CH2]]-Q98)/(TBL_HST[[#This Row],[CH3]]-Q98)))</f>
        <v>0.16019524619209075</v>
      </c>
      <c r="T98" s="1">
        <f>(M98/(P98-N98))*LN(((TBL_HST[[#This Row],[CH1]]-Q98)/(TBL_HST[[#This Row],[CH3]]-Q98)))</f>
        <v>0.20743742859873285</v>
      </c>
      <c r="U98" s="1">
        <f>(TBL_HST[[#This Row],[CH1]]-Q98)/(EXP(-R98*N98/M98)) + Q98</f>
        <v>71.106885964912308</v>
      </c>
      <c r="V98" s="1">
        <f>(TBL_HST[[#This Row],[CH2]]-Q98)/(EXP(-S98*O98/M98)) + Q98</f>
        <v>52.916591217745562</v>
      </c>
      <c r="W98" s="1">
        <f>(TBL_HST[[#This Row],[CH1]]-Q98)/(EXP(-T98*N98/M98)) + Q98</f>
        <v>65.552070579380015</v>
      </c>
      <c r="X98" s="1">
        <f t="shared" si="5"/>
        <v>71.106885964912308</v>
      </c>
      <c r="Y98" s="1">
        <f t="shared" si="6"/>
        <v>65.552070579380015</v>
      </c>
      <c r="Z98" s="1">
        <f t="shared" si="7"/>
        <v>65.552070579380015</v>
      </c>
      <c r="AB98" s="1">
        <f t="shared" si="8"/>
        <v>67.403675707890784</v>
      </c>
      <c r="AC98" s="1">
        <f>TBL_HST[[#This Row],[CH7]]</f>
        <v>147.49</v>
      </c>
      <c r="AD98" s="1">
        <f t="shared" si="9"/>
        <v>-80.086324292109225</v>
      </c>
    </row>
    <row r="99" spans="1:30" ht="19.5" customHeight="1" x14ac:dyDescent="0.35">
      <c r="A99" s="27">
        <v>44775.578583750001</v>
      </c>
      <c r="B99" s="25">
        <v>58.31</v>
      </c>
      <c r="C99" s="25">
        <v>39.71</v>
      </c>
      <c r="D99" s="25">
        <v>35.07</v>
      </c>
      <c r="E99" s="25">
        <v>28.77</v>
      </c>
      <c r="F99" s="25">
        <v>29.03</v>
      </c>
      <c r="G99" s="25">
        <v>29.39</v>
      </c>
      <c r="H99" s="25">
        <v>168.07</v>
      </c>
      <c r="I99" s="25">
        <v>29.21</v>
      </c>
      <c r="J99" s="25"/>
      <c r="K99" s="25"/>
      <c r="M99" s="1">
        <v>0.05</v>
      </c>
      <c r="N99" s="1">
        <v>0.15</v>
      </c>
      <c r="O99" s="1">
        <v>0.3</v>
      </c>
      <c r="P99" s="1">
        <v>0.45</v>
      </c>
      <c r="Q99" s="1">
        <f>AVERAGE(TBL_HST[[#This Row],[CH4]],TBL_HST[[#This Row],[CH5]],TBL_HST[[#This Row],[CH6]])</f>
        <v>29.063333333333333</v>
      </c>
      <c r="R99" s="1">
        <f>(M99/(O99-N99))*LN(((TBL_HST[[#This Row],[CH1]]-Q99)/(TBL_HST[[#This Row],[CH2]]-Q99)))</f>
        <v>0.33683958431706723</v>
      </c>
      <c r="S99" s="1">
        <f>(M99/(P99-O99))*LN(((TBL_HST[[#This Row],[CH2]]-Q99)/(TBL_HST[[#This Row],[CH3]]-Q99)))</f>
        <v>0.19079229686889149</v>
      </c>
      <c r="T99" s="1">
        <f>(M99/(P99-N99))*LN(((TBL_HST[[#This Row],[CH1]]-Q99)/(TBL_HST[[#This Row],[CH3]]-Q99)))</f>
        <v>0.2638159405929793</v>
      </c>
      <c r="U99" s="1">
        <f>(TBL_HST[[#This Row],[CH1]]-Q99)/(EXP(-R99*N99/M99)) + Q99</f>
        <v>109.40467752035067</v>
      </c>
      <c r="V99" s="1">
        <f>(TBL_HST[[#This Row],[CH2]]-Q99)/(EXP(-S99*O99/M99)) + Q99</f>
        <v>62.51162236804339</v>
      </c>
      <c r="W99" s="1">
        <f>(TBL_HST[[#This Row],[CH1]]-Q99)/(EXP(-T99*N99/M99)) + Q99</f>
        <v>93.598702252700036</v>
      </c>
      <c r="X99" s="1">
        <f t="shared" si="5"/>
        <v>109.40467752035067</v>
      </c>
      <c r="Y99" s="1">
        <f t="shared" si="6"/>
        <v>93.598702252700036</v>
      </c>
      <c r="Z99" s="1">
        <f t="shared" si="7"/>
        <v>93.598702252700036</v>
      </c>
      <c r="AB99" s="1">
        <f t="shared" si="8"/>
        <v>98.867360675250254</v>
      </c>
      <c r="AC99" s="1">
        <f>TBL_HST[[#This Row],[CH7]]</f>
        <v>168.07</v>
      </c>
      <c r="AD99" s="1">
        <f t="shared" si="9"/>
        <v>-69.20263932474974</v>
      </c>
    </row>
    <row r="100" spans="1:30" ht="19.5" customHeight="1" x14ac:dyDescent="0.35">
      <c r="A100" s="27">
        <v>44775.578589675926</v>
      </c>
      <c r="B100" s="25">
        <v>87.77</v>
      </c>
      <c r="C100" s="25">
        <v>41.45</v>
      </c>
      <c r="D100" s="25">
        <v>35.53</v>
      </c>
      <c r="E100" s="25">
        <v>28.75</v>
      </c>
      <c r="F100" s="25">
        <v>29.01</v>
      </c>
      <c r="G100" s="25">
        <v>29.41</v>
      </c>
      <c r="H100" s="25">
        <v>129.69</v>
      </c>
      <c r="I100" s="25">
        <v>29.27</v>
      </c>
      <c r="J100" s="25"/>
      <c r="K100" s="25"/>
      <c r="M100" s="1">
        <v>0.05</v>
      </c>
      <c r="N100" s="1">
        <v>0.15</v>
      </c>
      <c r="O100" s="1">
        <v>0.3</v>
      </c>
      <c r="P100" s="1">
        <v>0.45</v>
      </c>
      <c r="Q100" s="1">
        <f>AVERAGE(TBL_HST[[#This Row],[CH4]],TBL_HST[[#This Row],[CH5]],TBL_HST[[#This Row],[CH6]])</f>
        <v>29.056666666666668</v>
      </c>
      <c r="R100" s="1">
        <f>(M100/(O100-N100))*LN(((TBL_HST[[#This Row],[CH1]]-Q100)/(TBL_HST[[#This Row],[CH2]]-Q100)))</f>
        <v>0.5185027170280051</v>
      </c>
      <c r="S100" s="1">
        <f>(M100/(P100-O100))*LN(((TBL_HST[[#This Row],[CH2]]-Q100)/(TBL_HST[[#This Row],[CH3]]-Q100)))</f>
        <v>0.21648917314337307</v>
      </c>
      <c r="T100" s="1">
        <f>(M100/(P100-N100))*LN(((TBL_HST[[#This Row],[CH1]]-Q100)/(TBL_HST[[#This Row],[CH3]]-Q100)))</f>
        <v>0.36749594508568906</v>
      </c>
      <c r="U100" s="1">
        <f>(TBL_HST[[#This Row],[CH1]]-Q100)/(EXP(-R100*N100/M100)) + Q100</f>
        <v>307.21068854222688</v>
      </c>
      <c r="V100" s="1">
        <f>(TBL_HST[[#This Row],[CH2]]-Q100)/(EXP(-S100*O100/M100)) + Q100</f>
        <v>74.483080233040369</v>
      </c>
      <c r="W100" s="1">
        <f>(TBL_HST[[#This Row],[CH1]]-Q100)/(EXP(-T100*N100/M100)) + Q100</f>
        <v>205.88062995254947</v>
      </c>
      <c r="X100" s="1">
        <f t="shared" si="5"/>
        <v>307.21068854222688</v>
      </c>
      <c r="Y100" s="1">
        <f t="shared" si="6"/>
        <v>205.88062995254947</v>
      </c>
      <c r="Z100" s="1">
        <f t="shared" si="7"/>
        <v>205.88062995254947</v>
      </c>
      <c r="AB100" s="1">
        <f t="shared" si="8"/>
        <v>239.65731614910862</v>
      </c>
      <c r="AC100" s="1">
        <f>TBL_HST[[#This Row],[CH7]]</f>
        <v>129.69</v>
      </c>
      <c r="AD100" s="1">
        <f t="shared" si="9"/>
        <v>109.96731614910863</v>
      </c>
    </row>
    <row r="101" spans="1:30" ht="19.5" customHeight="1" x14ac:dyDescent="0.35">
      <c r="A101" s="27">
        <v>44775.578595590276</v>
      </c>
      <c r="B101" s="25">
        <v>111.65</v>
      </c>
      <c r="C101" s="25">
        <v>43.51</v>
      </c>
      <c r="D101" s="25">
        <v>36.29</v>
      </c>
      <c r="E101" s="25">
        <v>28.73</v>
      </c>
      <c r="F101" s="25">
        <v>29.03</v>
      </c>
      <c r="G101" s="25">
        <v>29.41</v>
      </c>
      <c r="H101" s="25">
        <v>95.19</v>
      </c>
      <c r="I101" s="25">
        <v>29.33</v>
      </c>
      <c r="J101" s="25"/>
      <c r="K101" s="25"/>
      <c r="M101" s="1">
        <v>0.05</v>
      </c>
      <c r="N101" s="1">
        <v>0.15</v>
      </c>
      <c r="O101" s="1">
        <v>0.3</v>
      </c>
      <c r="P101" s="1">
        <v>0.45</v>
      </c>
      <c r="Q101" s="1">
        <f>AVERAGE(TBL_HST[[#This Row],[CH4]],TBL_HST[[#This Row],[CH5]],TBL_HST[[#This Row],[CH6]])</f>
        <v>29.056666666666668</v>
      </c>
      <c r="R101" s="1">
        <f>(M101/(O101-N101))*LN(((TBL_HST[[#This Row],[CH1]]-Q101)/(TBL_HST[[#This Row],[CH2]]-Q101)))</f>
        <v>0.58100129951873425</v>
      </c>
      <c r="S101" s="1">
        <f>(M101/(P101-O101))*LN(((TBL_HST[[#This Row],[CH2]]-Q101)/(TBL_HST[[#This Row],[CH3]]-Q101)))</f>
        <v>0.23074169886165899</v>
      </c>
      <c r="T101" s="1">
        <f>(M101/(P101-N101))*LN(((TBL_HST[[#This Row],[CH1]]-Q101)/(TBL_HST[[#This Row],[CH3]]-Q101)))</f>
        <v>0.40587149919019649</v>
      </c>
      <c r="U101" s="1">
        <f>(TBL_HST[[#This Row],[CH1]]-Q101)/(EXP(-R101*N101/M101)) + Q101</f>
        <v>501.03489852398553</v>
      </c>
      <c r="V101" s="1">
        <f>(TBL_HST[[#This Row],[CH2]]-Q101)/(EXP(-S101*O101/M101)) + Q101</f>
        <v>86.763480753466823</v>
      </c>
      <c r="W101" s="1">
        <f>(TBL_HST[[#This Row],[CH1]]-Q101)/(EXP(-T101*N101/M101)) + Q101</f>
        <v>308.14922150771031</v>
      </c>
      <c r="X101" s="1">
        <f t="shared" si="5"/>
        <v>501.03489852398553</v>
      </c>
      <c r="Y101" s="1">
        <f t="shared" si="6"/>
        <v>308.14922150771031</v>
      </c>
      <c r="Z101" s="1">
        <f t="shared" si="7"/>
        <v>308.14922150771031</v>
      </c>
      <c r="AB101" s="1">
        <f t="shared" si="8"/>
        <v>372.44444717980201</v>
      </c>
      <c r="AC101" s="1">
        <f>TBL_HST[[#This Row],[CH7]]</f>
        <v>95.19</v>
      </c>
      <c r="AD101" s="1">
        <f t="shared" si="9"/>
        <v>277.25444717980201</v>
      </c>
    </row>
    <row r="102" spans="1:30" ht="19.5" customHeight="1" x14ac:dyDescent="0.35">
      <c r="A102" s="27">
        <v>44775.57860148148</v>
      </c>
      <c r="B102" s="25">
        <v>132.69</v>
      </c>
      <c r="C102" s="25">
        <v>47.05</v>
      </c>
      <c r="D102" s="25">
        <v>36.729999999999997</v>
      </c>
      <c r="E102" s="25">
        <v>28.73</v>
      </c>
      <c r="F102" s="25">
        <v>29.03</v>
      </c>
      <c r="G102" s="25">
        <v>29.39</v>
      </c>
      <c r="H102" s="25">
        <v>73.67</v>
      </c>
      <c r="I102" s="25">
        <v>29.37</v>
      </c>
      <c r="J102" s="25"/>
      <c r="K102" s="25"/>
      <c r="M102" s="1">
        <v>0.05</v>
      </c>
      <c r="N102" s="1">
        <v>0.15</v>
      </c>
      <c r="O102" s="1">
        <v>0.3</v>
      </c>
      <c r="P102" s="1">
        <v>0.45</v>
      </c>
      <c r="Q102" s="1">
        <f>AVERAGE(TBL_HST[[#This Row],[CH4]],TBL_HST[[#This Row],[CH5]],TBL_HST[[#This Row],[CH6]])</f>
        <v>29.05</v>
      </c>
      <c r="R102" s="1">
        <f>(M102/(O102-N102))*LN(((TBL_HST[[#This Row],[CH1]]-Q102)/(TBL_HST[[#This Row],[CH2]]-Q102)))</f>
        <v>0.58351719926591505</v>
      </c>
      <c r="S102" s="1">
        <f>(M102/(P102-O102))*LN(((TBL_HST[[#This Row],[CH2]]-Q102)/(TBL_HST[[#This Row],[CH3]]-Q102)))</f>
        <v>0.28391740357886142</v>
      </c>
      <c r="T102" s="1">
        <f>(M102/(P102-N102))*LN(((TBL_HST[[#This Row],[CH1]]-Q102)/(TBL_HST[[#This Row],[CH3]]-Q102)))</f>
        <v>0.43371730142238812</v>
      </c>
      <c r="U102" s="1">
        <f>(TBL_HST[[#This Row],[CH1]]-Q102)/(EXP(-R102*N102/M102)) + Q102</f>
        <v>625.78608888888914</v>
      </c>
      <c r="V102" s="1">
        <f>(TBL_HST[[#This Row],[CH2]]-Q102)/(EXP(-S102*O102/M102)) + Q102</f>
        <v>127.92695312500004</v>
      </c>
      <c r="W102" s="1">
        <f>(TBL_HST[[#This Row],[CH1]]-Q102)/(EXP(-T102*N102/M102)) + Q102</f>
        <v>409.77421198508858</v>
      </c>
      <c r="X102" s="1">
        <f t="shared" si="5"/>
        <v>625.78608888888914</v>
      </c>
      <c r="Y102" s="1">
        <f t="shared" si="6"/>
        <v>409.77421198508858</v>
      </c>
      <c r="Z102" s="1">
        <f t="shared" si="7"/>
        <v>409.77421198508858</v>
      </c>
      <c r="AB102" s="1">
        <f t="shared" si="8"/>
        <v>481.77817095302208</v>
      </c>
      <c r="AC102" s="1">
        <f>TBL_HST[[#This Row],[CH7]]</f>
        <v>73.67</v>
      </c>
      <c r="AD102" s="1">
        <f t="shared" si="9"/>
        <v>408.10817095302207</v>
      </c>
    </row>
    <row r="103" spans="1:30" ht="19.5" customHeight="1" x14ac:dyDescent="0.35">
      <c r="A103" s="27">
        <v>44775.57860734954</v>
      </c>
      <c r="B103" s="25">
        <v>149.44999999999999</v>
      </c>
      <c r="C103" s="25">
        <v>49.39</v>
      </c>
      <c r="D103" s="25">
        <v>37.51</v>
      </c>
      <c r="E103" s="25">
        <v>28.73</v>
      </c>
      <c r="F103" s="25">
        <v>29.05</v>
      </c>
      <c r="G103" s="25">
        <v>29.41</v>
      </c>
      <c r="H103" s="25">
        <v>59.43</v>
      </c>
      <c r="I103" s="25">
        <v>29.43</v>
      </c>
      <c r="J103" s="25"/>
      <c r="K103" s="25"/>
      <c r="M103" s="1">
        <v>0.05</v>
      </c>
      <c r="N103" s="1">
        <v>0.15</v>
      </c>
      <c r="O103" s="1">
        <v>0.3</v>
      </c>
      <c r="P103" s="1">
        <v>0.45</v>
      </c>
      <c r="Q103" s="1">
        <f>AVERAGE(TBL_HST[[#This Row],[CH4]],TBL_HST[[#This Row],[CH5]],TBL_HST[[#This Row],[CH6]])</f>
        <v>29.063333333333333</v>
      </c>
      <c r="R103" s="1">
        <f>(M103/(O103-N103))*LN(((TBL_HST[[#This Row],[CH1]]-Q103)/(TBL_HST[[#This Row],[CH2]]-Q103)))</f>
        <v>0.59292504395972323</v>
      </c>
      <c r="S103" s="1">
        <f>(M103/(P103-O103))*LN(((TBL_HST[[#This Row],[CH2]]-Q103)/(TBL_HST[[#This Row],[CH3]]-Q103)))</f>
        <v>0.29272058888903862</v>
      </c>
      <c r="T103" s="1">
        <f>(M103/(P103-N103))*LN(((TBL_HST[[#This Row],[CH1]]-Q103)/(TBL_HST[[#This Row],[CH3]]-Q103)))</f>
        <v>0.44282281642438087</v>
      </c>
      <c r="U103" s="1">
        <f>(TBL_HST[[#This Row],[CH1]]-Q103)/(EXP(-R103*N103/M103)) + Q103</f>
        <v>742.06511315185298</v>
      </c>
      <c r="V103" s="1">
        <f>(TBL_HST[[#This Row],[CH2]]-Q103)/(EXP(-S103*O103/M103)) + Q103</f>
        <v>146.77724299487508</v>
      </c>
      <c r="W103" s="1">
        <f>(TBL_HST[[#This Row],[CH1]]-Q103)/(EXP(-T103*N103/M103)) + Q103</f>
        <v>483.5539345644853</v>
      </c>
      <c r="X103" s="1">
        <f t="shared" si="5"/>
        <v>742.06511315185298</v>
      </c>
      <c r="Y103" s="1">
        <f t="shared" si="6"/>
        <v>483.5539345644853</v>
      </c>
      <c r="Z103" s="1">
        <f t="shared" si="7"/>
        <v>483.5539345644853</v>
      </c>
      <c r="AB103" s="1">
        <f t="shared" si="8"/>
        <v>569.72432742694116</v>
      </c>
      <c r="AC103" s="1">
        <f>TBL_HST[[#This Row],[CH7]]</f>
        <v>59.43</v>
      </c>
      <c r="AD103" s="1">
        <f t="shared" si="9"/>
        <v>510.29432742694115</v>
      </c>
    </row>
    <row r="104" spans="1:30" ht="19.5" customHeight="1" x14ac:dyDescent="0.35">
      <c r="A104" s="27">
        <v>44775.578613275466</v>
      </c>
      <c r="B104" s="25">
        <v>157.47</v>
      </c>
      <c r="C104" s="25">
        <v>54.39</v>
      </c>
      <c r="D104" s="25">
        <v>38.25</v>
      </c>
      <c r="E104" s="25">
        <v>28.79</v>
      </c>
      <c r="F104" s="25">
        <v>29.01</v>
      </c>
      <c r="G104" s="25">
        <v>29.47</v>
      </c>
      <c r="H104" s="25">
        <v>54.15</v>
      </c>
      <c r="I104" s="25">
        <v>29.45</v>
      </c>
      <c r="J104" s="25"/>
      <c r="K104" s="25"/>
      <c r="M104" s="1">
        <v>0.05</v>
      </c>
      <c r="N104" s="1">
        <v>0.15</v>
      </c>
      <c r="O104" s="1">
        <v>0.3</v>
      </c>
      <c r="P104" s="1">
        <v>0.45</v>
      </c>
      <c r="Q104" s="1">
        <f>AVERAGE(TBL_HST[[#This Row],[CH4]],TBL_HST[[#This Row],[CH5]],TBL_HST[[#This Row],[CH6]])</f>
        <v>29.09</v>
      </c>
      <c r="R104" s="1">
        <f>(M104/(O104-N104))*LN(((TBL_HST[[#This Row],[CH1]]-Q104)/(TBL_HST[[#This Row],[CH2]]-Q104)))</f>
        <v>0.54139674005005256</v>
      </c>
      <c r="S104" s="1">
        <f>(M104/(P104-O104))*LN(((TBL_HST[[#This Row],[CH2]]-Q104)/(TBL_HST[[#This Row],[CH3]]-Q104)))</f>
        <v>0.33865273901581189</v>
      </c>
      <c r="T104" s="1">
        <f>(M104/(P104-N104))*LN(((TBL_HST[[#This Row],[CH1]]-Q104)/(TBL_HST[[#This Row],[CH3]]-Q104)))</f>
        <v>0.4400247395329322</v>
      </c>
      <c r="U104" s="1">
        <f>(TBL_HST[[#This Row],[CH1]]-Q104)/(EXP(-R104*N104/M104)) + Q104</f>
        <v>680.52969960474297</v>
      </c>
      <c r="V104" s="1">
        <f>(TBL_HST[[#This Row],[CH2]]-Q104)/(EXP(-S104*O104/M104)) + Q104</f>
        <v>222.09591378882931</v>
      </c>
      <c r="W104" s="1">
        <f>(TBL_HST[[#This Row],[CH1]]-Q104)/(EXP(-T104*N104/M104)) + Q104</f>
        <v>509.7061057429965</v>
      </c>
      <c r="X104" s="1">
        <f t="shared" si="5"/>
        <v>680.52969960474297</v>
      </c>
      <c r="Y104" s="1">
        <f t="shared" si="6"/>
        <v>509.7061057429965</v>
      </c>
      <c r="Z104" s="1">
        <f t="shared" si="7"/>
        <v>509.7061057429965</v>
      </c>
      <c r="AB104" s="1">
        <f t="shared" si="8"/>
        <v>566.64730369691199</v>
      </c>
      <c r="AC104" s="1">
        <f>TBL_HST[[#This Row],[CH7]]</f>
        <v>54.15</v>
      </c>
      <c r="AD104" s="1">
        <f t="shared" si="9"/>
        <v>512.49730369691201</v>
      </c>
    </row>
    <row r="105" spans="1:30" ht="19.5" customHeight="1" x14ac:dyDescent="0.35">
      <c r="A105" s="27">
        <v>44775.57861916667</v>
      </c>
      <c r="B105" s="25">
        <v>137.49</v>
      </c>
      <c r="C105" s="25">
        <v>61.81</v>
      </c>
      <c r="D105" s="25">
        <v>38.85</v>
      </c>
      <c r="E105" s="25">
        <v>28.75</v>
      </c>
      <c r="F105" s="25">
        <v>29.03</v>
      </c>
      <c r="G105" s="25">
        <v>29.51</v>
      </c>
      <c r="H105" s="25">
        <v>52.19</v>
      </c>
      <c r="I105" s="25">
        <v>29.47</v>
      </c>
      <c r="J105" s="25"/>
      <c r="K105" s="25"/>
      <c r="M105" s="1">
        <v>0.05</v>
      </c>
      <c r="N105" s="1">
        <v>0.15</v>
      </c>
      <c r="O105" s="1">
        <v>0.3</v>
      </c>
      <c r="P105" s="1">
        <v>0.45</v>
      </c>
      <c r="Q105" s="1">
        <f>AVERAGE(TBL_HST[[#This Row],[CH4]],TBL_HST[[#This Row],[CH5]],TBL_HST[[#This Row],[CH6]])</f>
        <v>29.096666666666668</v>
      </c>
      <c r="R105" s="1">
        <f>(M105/(O105-N105))*LN(((TBL_HST[[#This Row],[CH1]]-Q105)/(TBL_HST[[#This Row],[CH2]]-Q105)))</f>
        <v>0.39932794816855061</v>
      </c>
      <c r="S105" s="1">
        <f>(M105/(P105-O105))*LN(((TBL_HST[[#This Row],[CH2]]-Q105)/(TBL_HST[[#This Row],[CH3]]-Q105)))</f>
        <v>0.40339121168992637</v>
      </c>
      <c r="T105" s="1">
        <f>(M105/(P105-N105))*LN(((TBL_HST[[#This Row],[CH1]]-Q105)/(TBL_HST[[#This Row],[CH3]]-Q105)))</f>
        <v>0.40135957992923849</v>
      </c>
      <c r="U105" s="1">
        <f>(TBL_HST[[#This Row],[CH1]]-Q105)/(EXP(-R105*N105/M105)) + Q105</f>
        <v>388.25036682290613</v>
      </c>
      <c r="V105" s="1">
        <f>(TBL_HST[[#This Row],[CH2]]-Q105)/(EXP(-S105*O105/M105)) + Q105</f>
        <v>397.11399029326248</v>
      </c>
      <c r="W105" s="1">
        <f>(TBL_HST[[#This Row],[CH1]]-Q105)/(EXP(-T105*N105/M105)) + Q105</f>
        <v>390.44605546462583</v>
      </c>
      <c r="X105" s="1">
        <f t="shared" si="5"/>
        <v>388.25036682290613</v>
      </c>
      <c r="Y105" s="1">
        <f t="shared" si="6"/>
        <v>390.44605546462583</v>
      </c>
      <c r="Z105" s="1">
        <f t="shared" si="7"/>
        <v>390.44605546462583</v>
      </c>
      <c r="AB105" s="1">
        <f t="shared" si="8"/>
        <v>389.71415925071932</v>
      </c>
      <c r="AC105" s="1">
        <f>TBL_HST[[#This Row],[CH7]]</f>
        <v>52.19</v>
      </c>
      <c r="AD105" s="1">
        <f t="shared" si="9"/>
        <v>337.52415925071932</v>
      </c>
    </row>
    <row r="106" spans="1:30" ht="19.5" customHeight="1" x14ac:dyDescent="0.35">
      <c r="A106" s="27">
        <v>44775.578625104165</v>
      </c>
      <c r="B106" s="25">
        <v>117.61</v>
      </c>
      <c r="C106" s="25">
        <v>71.290000000000006</v>
      </c>
      <c r="D106" s="25">
        <v>39.29</v>
      </c>
      <c r="E106" s="25">
        <v>28.73</v>
      </c>
      <c r="F106" s="25">
        <v>29.11</v>
      </c>
      <c r="G106" s="25">
        <v>29.53</v>
      </c>
      <c r="H106" s="25">
        <v>50.47</v>
      </c>
      <c r="I106" s="25">
        <v>29.47</v>
      </c>
      <c r="J106" s="25"/>
      <c r="K106" s="25"/>
      <c r="M106" s="1">
        <v>0.05</v>
      </c>
      <c r="N106" s="1">
        <v>0.15</v>
      </c>
      <c r="O106" s="1">
        <v>0.3</v>
      </c>
      <c r="P106" s="1">
        <v>0.45</v>
      </c>
      <c r="Q106" s="1">
        <f>AVERAGE(TBL_HST[[#This Row],[CH4]],TBL_HST[[#This Row],[CH5]],TBL_HST[[#This Row],[CH6]])</f>
        <v>29.123333333333335</v>
      </c>
      <c r="R106" s="1">
        <f>(M106/(O106-N106))*LN(((TBL_HST[[#This Row],[CH1]]-Q106)/(TBL_HST[[#This Row],[CH2]]-Q106)))</f>
        <v>0.24707395401016041</v>
      </c>
      <c r="S106" s="1">
        <f>(M106/(P106-O106))*LN(((TBL_HST[[#This Row],[CH2]]-Q106)/(TBL_HST[[#This Row],[CH3]]-Q106)))</f>
        <v>0.47417187485140311</v>
      </c>
      <c r="T106" s="1">
        <f>(M106/(P106-N106))*LN(((TBL_HST[[#This Row],[CH1]]-Q106)/(TBL_HST[[#This Row],[CH3]]-Q106)))</f>
        <v>0.36062291443078176</v>
      </c>
      <c r="U106" s="1">
        <f>(TBL_HST[[#This Row],[CH1]]-Q106)/(EXP(-R106*N106/M106)) + Q106</f>
        <v>214.812428458498</v>
      </c>
      <c r="V106" s="1">
        <f>(TBL_HST[[#This Row],[CH2]]-Q106)/(EXP(-S106*O106/M106)) + Q106</f>
        <v>754.47839021768391</v>
      </c>
      <c r="W106" s="1">
        <f>(TBL_HST[[#This Row],[CH1]]-Q106)/(EXP(-T106*N106/M106)) + Q106</f>
        <v>290.1755953324373</v>
      </c>
      <c r="X106" s="1">
        <f t="shared" si="5"/>
        <v>214.812428458498</v>
      </c>
      <c r="Y106" s="1">
        <f t="shared" si="6"/>
        <v>290.1755953324373</v>
      </c>
      <c r="Z106" s="1">
        <f t="shared" si="7"/>
        <v>290.1755953324373</v>
      </c>
      <c r="AB106" s="1">
        <f t="shared" si="8"/>
        <v>265.05453970779087</v>
      </c>
      <c r="AC106" s="1">
        <f>TBL_HST[[#This Row],[CH7]]</f>
        <v>50.47</v>
      </c>
      <c r="AD106" s="1">
        <f t="shared" si="9"/>
        <v>214.58453970779087</v>
      </c>
    </row>
    <row r="107" spans="1:30" ht="19.5" customHeight="1" x14ac:dyDescent="0.35">
      <c r="A107" s="27">
        <v>44775.578630960648</v>
      </c>
      <c r="B107" s="25">
        <v>104.39</v>
      </c>
      <c r="C107" s="25">
        <v>88.99</v>
      </c>
      <c r="D107" s="25">
        <v>39.85</v>
      </c>
      <c r="E107" s="25">
        <v>28.77</v>
      </c>
      <c r="F107" s="25">
        <v>29.03</v>
      </c>
      <c r="G107" s="25">
        <v>29.59</v>
      </c>
      <c r="H107" s="25">
        <v>49.13</v>
      </c>
      <c r="I107" s="25">
        <v>29.51</v>
      </c>
      <c r="J107" s="25"/>
      <c r="K107" s="25"/>
      <c r="M107" s="1">
        <v>0.05</v>
      </c>
      <c r="N107" s="1">
        <v>0.15</v>
      </c>
      <c r="O107" s="1">
        <v>0.3</v>
      </c>
      <c r="P107" s="1">
        <v>0.45</v>
      </c>
      <c r="Q107" s="1">
        <f>AVERAGE(TBL_HST[[#This Row],[CH4]],TBL_HST[[#This Row],[CH5]],TBL_HST[[#This Row],[CH6]])</f>
        <v>29.13</v>
      </c>
      <c r="R107" s="1">
        <f>(M107/(O107-N107))*LN(((TBL_HST[[#This Row],[CH1]]-Q107)/(TBL_HST[[#This Row],[CH2]]-Q107)))</f>
        <v>7.6313427580246132E-2</v>
      </c>
      <c r="S107" s="1">
        <f>(M107/(P107-O107))*LN(((TBL_HST[[#This Row],[CH2]]-Q107)/(TBL_HST[[#This Row],[CH3]]-Q107)))</f>
        <v>0.57329911559396551</v>
      </c>
      <c r="T107" s="1">
        <f>(M107/(P107-N107))*LN(((TBL_HST[[#This Row],[CH1]]-Q107)/(TBL_HST[[#This Row],[CH3]]-Q107)))</f>
        <v>0.32480627158710584</v>
      </c>
      <c r="U107" s="1">
        <f>(TBL_HST[[#This Row],[CH1]]-Q107)/(EXP(-R107*N107/M107)) + Q107</f>
        <v>123.75191112596058</v>
      </c>
      <c r="V107" s="1">
        <f>(TBL_HST[[#This Row],[CH2]]-Q107)/(EXP(-S107*O107/M107)) + Q107</f>
        <v>1895.5980787062797</v>
      </c>
      <c r="W107" s="1">
        <f>(TBL_HST[[#This Row],[CH1]]-Q107)/(EXP(-T107*N107/M107)) + Q107</f>
        <v>228.54091593311429</v>
      </c>
      <c r="X107" s="1">
        <f t="shared" si="5"/>
        <v>123.75191112596058</v>
      </c>
      <c r="Y107" s="1">
        <f t="shared" si="6"/>
        <v>228.54091593311429</v>
      </c>
      <c r="Z107" s="1">
        <f t="shared" si="7"/>
        <v>228.54091593311429</v>
      </c>
      <c r="AB107" s="1">
        <f t="shared" si="8"/>
        <v>193.61124766406306</v>
      </c>
      <c r="AC107" s="1">
        <f>TBL_HST[[#This Row],[CH7]]</f>
        <v>49.13</v>
      </c>
      <c r="AD107" s="1">
        <f t="shared" si="9"/>
        <v>144.48124766406306</v>
      </c>
    </row>
    <row r="108" spans="1:30" ht="19.5" customHeight="1" x14ac:dyDescent="0.35">
      <c r="A108" s="27">
        <v>44775.57863689815</v>
      </c>
      <c r="B108" s="25">
        <v>84.45</v>
      </c>
      <c r="C108" s="25">
        <v>100.63</v>
      </c>
      <c r="D108" s="25">
        <v>41.15</v>
      </c>
      <c r="E108" s="25">
        <v>28.75</v>
      </c>
      <c r="F108" s="25">
        <v>29.05</v>
      </c>
      <c r="G108" s="25">
        <v>29.67</v>
      </c>
      <c r="H108" s="25">
        <v>47.89</v>
      </c>
      <c r="I108" s="25">
        <v>29.51</v>
      </c>
      <c r="J108" s="25"/>
      <c r="K108" s="25"/>
      <c r="M108" s="1">
        <v>0.05</v>
      </c>
      <c r="N108" s="1">
        <v>0.15</v>
      </c>
      <c r="O108" s="1">
        <v>0.3</v>
      </c>
      <c r="P108" s="1">
        <v>0.45</v>
      </c>
      <c r="Q108" s="1">
        <f>AVERAGE(TBL_HST[[#This Row],[CH4]],TBL_HST[[#This Row],[CH5]],TBL_HST[[#This Row],[CH6]])</f>
        <v>29.156666666666666</v>
      </c>
      <c r="R108" s="1">
        <f>(M108/(O108-N108))*LN(((TBL_HST[[#This Row],[CH1]]-Q108)/(TBL_HST[[#This Row],[CH2]]-Q108)))</f>
        <v>-8.5557357683304372E-2</v>
      </c>
      <c r="S108" s="1">
        <f>(M108/(P108-O108))*LN(((TBL_HST[[#This Row],[CH2]]-Q108)/(TBL_HST[[#This Row],[CH3]]-Q108)))</f>
        <v>0.59499115996856888</v>
      </c>
      <c r="T108" s="1">
        <f>(M108/(P108-N108))*LN(((TBL_HST[[#This Row],[CH1]]-Q108)/(TBL_HST[[#This Row],[CH3]]-Q108)))</f>
        <v>0.25471690114263223</v>
      </c>
      <c r="U108" s="1">
        <f>(TBL_HST[[#This Row],[CH1]]-Q108)/(EXP(-R108*N108/M108)) + Q108</f>
        <v>71.932798246432242</v>
      </c>
      <c r="V108" s="1">
        <f>(TBL_HST[[#This Row],[CH2]]-Q108)/(EXP(-S108*O108/M108)) + Q108</f>
        <v>2567.5113294767848</v>
      </c>
      <c r="W108" s="1">
        <f>(TBL_HST[[#This Row],[CH1]]-Q108)/(EXP(-T108*N108/M108)) + Q108</f>
        <v>147.88085408026026</v>
      </c>
      <c r="X108" s="1">
        <f t="shared" si="5"/>
        <v>71.932798246432242</v>
      </c>
      <c r="Y108" s="1">
        <f t="shared" si="6"/>
        <v>147.88085408026026</v>
      </c>
      <c r="Z108" s="1">
        <f t="shared" si="7"/>
        <v>147.88085408026026</v>
      </c>
      <c r="AB108" s="1">
        <f t="shared" si="8"/>
        <v>122.56483546898426</v>
      </c>
      <c r="AC108" s="1">
        <f>TBL_HST[[#This Row],[CH7]]</f>
        <v>47.89</v>
      </c>
      <c r="AD108" s="1">
        <f t="shared" si="9"/>
        <v>74.674835468984256</v>
      </c>
    </row>
    <row r="109" spans="1:30" ht="19.5" customHeight="1" x14ac:dyDescent="0.35">
      <c r="A109" s="27">
        <v>44775.578642777778</v>
      </c>
      <c r="B109" s="25">
        <v>70.05</v>
      </c>
      <c r="C109" s="25">
        <v>111.83</v>
      </c>
      <c r="D109" s="25">
        <v>42.91</v>
      </c>
      <c r="E109" s="25">
        <v>28.75</v>
      </c>
      <c r="F109" s="25">
        <v>29.09</v>
      </c>
      <c r="G109" s="25">
        <v>29.71</v>
      </c>
      <c r="H109" s="25">
        <v>46.83</v>
      </c>
      <c r="I109" s="25">
        <v>29.51</v>
      </c>
      <c r="J109" s="25"/>
      <c r="K109" s="25"/>
      <c r="M109" s="1">
        <v>0.05</v>
      </c>
      <c r="N109" s="1">
        <v>0.15</v>
      </c>
      <c r="O109" s="1">
        <v>0.3</v>
      </c>
      <c r="P109" s="1">
        <v>0.45</v>
      </c>
      <c r="Q109" s="1">
        <f>AVERAGE(TBL_HST[[#This Row],[CH4]],TBL_HST[[#This Row],[CH5]],TBL_HST[[#This Row],[CH6]])</f>
        <v>29.183333333333337</v>
      </c>
      <c r="R109" s="1">
        <f>(M109/(O109-N109))*LN(((TBL_HST[[#This Row],[CH1]]-Q109)/(TBL_HST[[#This Row],[CH2]]-Q109)))</f>
        <v>-0.23475325263596331</v>
      </c>
      <c r="S109" s="1">
        <f>(M109/(P109-O109))*LN(((TBL_HST[[#This Row],[CH2]]-Q109)/(TBL_HST[[#This Row],[CH3]]-Q109)))</f>
        <v>0.59841135993678596</v>
      </c>
      <c r="T109" s="1">
        <f>(M109/(P109-N109))*LN(((TBL_HST[[#This Row],[CH1]]-Q109)/(TBL_HST[[#This Row],[CH3]]-Q109)))</f>
        <v>0.1818290536504113</v>
      </c>
      <c r="U109" s="1">
        <f>(TBL_HST[[#This Row],[CH1]]-Q109)/(EXP(-R109*N109/M109)) + Q109</f>
        <v>49.390856658869083</v>
      </c>
      <c r="V109" s="1">
        <f>(TBL_HST[[#This Row],[CH2]]-Q109)/(EXP(-S109*O109/M109)) + Q109</f>
        <v>3025.2112194086981</v>
      </c>
      <c r="W109" s="1">
        <f>(TBL_HST[[#This Row],[CH1]]-Q109)/(EXP(-T109*N109/M109)) + Q109</f>
        <v>99.69667220573163</v>
      </c>
      <c r="X109" s="1">
        <f t="shared" si="5"/>
        <v>49.390856658869083</v>
      </c>
      <c r="Y109" s="1">
        <f t="shared" si="6"/>
        <v>99.69667220573163</v>
      </c>
      <c r="Z109" s="1">
        <f t="shared" si="7"/>
        <v>99.69667220573163</v>
      </c>
      <c r="AB109" s="1">
        <f t="shared" si="8"/>
        <v>82.928067023444115</v>
      </c>
      <c r="AC109" s="1">
        <f>TBL_HST[[#This Row],[CH7]]</f>
        <v>46.83</v>
      </c>
      <c r="AD109" s="1">
        <f t="shared" si="9"/>
        <v>36.098067023444116</v>
      </c>
    </row>
    <row r="110" spans="1:30" ht="19.5" customHeight="1" x14ac:dyDescent="0.35">
      <c r="A110" s="27">
        <v>44775.578648703704</v>
      </c>
      <c r="B110" s="25">
        <v>58.95</v>
      </c>
      <c r="C110" s="25">
        <v>123.67</v>
      </c>
      <c r="D110" s="25">
        <v>44.43</v>
      </c>
      <c r="E110" s="25">
        <v>28.75</v>
      </c>
      <c r="F110" s="25">
        <v>29.11</v>
      </c>
      <c r="G110" s="25">
        <v>29.73</v>
      </c>
      <c r="H110" s="25">
        <v>45.91</v>
      </c>
      <c r="I110" s="25">
        <v>29.55</v>
      </c>
      <c r="J110" s="25"/>
      <c r="K110" s="25"/>
      <c r="M110" s="1">
        <v>0.05</v>
      </c>
      <c r="N110" s="1">
        <v>0.15</v>
      </c>
      <c r="O110" s="1">
        <v>0.3</v>
      </c>
      <c r="P110" s="1">
        <v>0.45</v>
      </c>
      <c r="Q110" s="1">
        <f>AVERAGE(TBL_HST[[#This Row],[CH4]],TBL_HST[[#This Row],[CH5]],TBL_HST[[#This Row],[CH6]])</f>
        <v>29.196666666666669</v>
      </c>
      <c r="R110" s="1">
        <f>(M110/(O110-N110))*LN(((TBL_HST[[#This Row],[CH1]]-Q110)/(TBL_HST[[#This Row],[CH2]]-Q110)))</f>
        <v>-0.38512547906520023</v>
      </c>
      <c r="S110" s="1">
        <f>(M110/(P110-O110))*LN(((TBL_HST[[#This Row],[CH2]]-Q110)/(TBL_HST[[#This Row],[CH3]]-Q110)))</f>
        <v>0.60827719949885517</v>
      </c>
      <c r="T110" s="1">
        <f>(M110/(P110-N110))*LN(((TBL_HST[[#This Row],[CH1]]-Q110)/(TBL_HST[[#This Row],[CH3]]-Q110)))</f>
        <v>0.1115758602168275</v>
      </c>
      <c r="U110" s="1">
        <f>(TBL_HST[[#This Row],[CH1]]-Q110)/(EXP(-R110*N110/M110)) + Q110</f>
        <v>38.567150518664882</v>
      </c>
      <c r="V110" s="1">
        <f>(TBL_HST[[#This Row],[CH2]]-Q110)/(EXP(-S110*O110/M110)) + Q110</f>
        <v>3662.8026016863855</v>
      </c>
      <c r="W110" s="1">
        <f>(TBL_HST[[#This Row],[CH1]]-Q110)/(EXP(-T110*N110/M110)) + Q110</f>
        <v>70.778723628319838</v>
      </c>
      <c r="X110" s="1">
        <f t="shared" si="5"/>
        <v>38.567150518664882</v>
      </c>
      <c r="Y110" s="1">
        <f t="shared" si="6"/>
        <v>70.778723628319838</v>
      </c>
      <c r="Z110" s="1">
        <f t="shared" si="7"/>
        <v>70.778723628319838</v>
      </c>
      <c r="AB110" s="1">
        <f t="shared" si="8"/>
        <v>60.041532591768181</v>
      </c>
      <c r="AC110" s="1">
        <f>TBL_HST[[#This Row],[CH7]]</f>
        <v>45.91</v>
      </c>
      <c r="AD110" s="1">
        <f t="shared" si="9"/>
        <v>14.131532591768185</v>
      </c>
    </row>
    <row r="111" spans="1:30" ht="19.5" customHeight="1" x14ac:dyDescent="0.35">
      <c r="A111" s="27">
        <v>44775.578654583333</v>
      </c>
      <c r="B111" s="25">
        <v>55.15</v>
      </c>
      <c r="C111" s="25">
        <v>135.51</v>
      </c>
      <c r="D111" s="25">
        <v>46.41</v>
      </c>
      <c r="E111" s="25">
        <v>28.77</v>
      </c>
      <c r="F111" s="25">
        <v>29.15</v>
      </c>
      <c r="G111" s="25">
        <v>29.75</v>
      </c>
      <c r="H111" s="25">
        <v>44.83</v>
      </c>
      <c r="I111" s="25">
        <v>29.53</v>
      </c>
      <c r="J111" s="25"/>
      <c r="K111" s="25"/>
      <c r="M111" s="1">
        <v>0.05</v>
      </c>
      <c r="N111" s="1">
        <v>0.15</v>
      </c>
      <c r="O111" s="1">
        <v>0.3</v>
      </c>
      <c r="P111" s="1">
        <v>0.45</v>
      </c>
      <c r="Q111" s="1">
        <f>AVERAGE(TBL_HST[[#This Row],[CH4]],TBL_HST[[#This Row],[CH5]],TBL_HST[[#This Row],[CH6]])</f>
        <v>29.223333333333333</v>
      </c>
      <c r="R111" s="1">
        <f>(M111/(O111-N111))*LN(((TBL_HST[[#This Row],[CH1]]-Q111)/(TBL_HST[[#This Row],[CH2]]-Q111)))</f>
        <v>-0.47028926875053939</v>
      </c>
      <c r="S111" s="1">
        <f>(M111/(P111-O111))*LN(((TBL_HST[[#This Row],[CH2]]-Q111)/(TBL_HST[[#This Row],[CH3]]-Q111)))</f>
        <v>0.60733531896941084</v>
      </c>
      <c r="T111" s="1">
        <f>(M111/(P111-N111))*LN(((TBL_HST[[#This Row],[CH1]]-Q111)/(TBL_HST[[#This Row],[CH3]]-Q111)))</f>
        <v>6.8523025109435781E-2</v>
      </c>
      <c r="U111" s="1">
        <f>(TBL_HST[[#This Row],[CH1]]-Q111)/(EXP(-R111*N111/M111)) + Q111</f>
        <v>35.547664178636396</v>
      </c>
      <c r="V111" s="1">
        <f>(TBL_HST[[#This Row],[CH2]]-Q111)/(EXP(-S111*O111/M111)) + Q111</f>
        <v>4094.1531645010796</v>
      </c>
      <c r="W111" s="1">
        <f>(TBL_HST[[#This Row],[CH1]]-Q111)/(EXP(-T111*N111/M111)) + Q111</f>
        <v>61.067082854556205</v>
      </c>
      <c r="X111" s="1">
        <f t="shared" si="5"/>
        <v>35.547664178636396</v>
      </c>
      <c r="Y111" s="1">
        <f t="shared" si="6"/>
        <v>61.067082854556205</v>
      </c>
      <c r="Z111" s="1">
        <f t="shared" si="7"/>
        <v>61.067082854556205</v>
      </c>
      <c r="AB111" s="1">
        <f t="shared" si="8"/>
        <v>52.56060996258293</v>
      </c>
      <c r="AC111" s="1">
        <f>TBL_HST[[#This Row],[CH7]]</f>
        <v>44.83</v>
      </c>
      <c r="AD111" s="1">
        <f t="shared" si="9"/>
        <v>7.7306099625829319</v>
      </c>
    </row>
    <row r="112" spans="1:30" ht="19.5" customHeight="1" x14ac:dyDescent="0.35">
      <c r="A112" s="27">
        <v>44775.578660567131</v>
      </c>
      <c r="B112" s="25">
        <v>51.03</v>
      </c>
      <c r="C112" s="25">
        <v>139.77000000000001</v>
      </c>
      <c r="D112" s="25">
        <v>49.49</v>
      </c>
      <c r="E112" s="25">
        <v>28.75</v>
      </c>
      <c r="F112" s="25">
        <v>29.15</v>
      </c>
      <c r="G112" s="25">
        <v>29.77</v>
      </c>
      <c r="H112" s="25">
        <v>44.51</v>
      </c>
      <c r="I112" s="25">
        <v>29.53</v>
      </c>
      <c r="J112" s="25"/>
      <c r="K112" s="25"/>
      <c r="M112" s="1">
        <v>0.05</v>
      </c>
      <c r="N112" s="1">
        <v>0.15</v>
      </c>
      <c r="O112" s="1">
        <v>0.3</v>
      </c>
      <c r="P112" s="1">
        <v>0.45</v>
      </c>
      <c r="Q112" s="1">
        <f>AVERAGE(TBL_HST[[#This Row],[CH4]],TBL_HST[[#This Row],[CH5]],TBL_HST[[#This Row],[CH6]])</f>
        <v>29.223333333333333</v>
      </c>
      <c r="R112" s="1">
        <f>(M112/(O112-N112))*LN(((TBL_HST[[#This Row],[CH1]]-Q112)/(TBL_HST[[#This Row],[CH2]]-Q112)))</f>
        <v>-0.54107400704592679</v>
      </c>
      <c r="S112" s="1">
        <f>(M112/(P112-O112))*LN(((TBL_HST[[#This Row],[CH2]]-Q112)/(TBL_HST[[#This Row],[CH3]]-Q112)))</f>
        <v>0.56548675142529881</v>
      </c>
      <c r="T112" s="1">
        <f>(M112/(P112-N112))*LN(((TBL_HST[[#This Row],[CH1]]-Q112)/(TBL_HST[[#This Row],[CH3]]-Q112)))</f>
        <v>1.2206372189686093E-2</v>
      </c>
      <c r="U112" s="1">
        <f>(TBL_HST[[#This Row],[CH1]]-Q112)/(EXP(-R112*N112/M112)) + Q112</f>
        <v>33.524962006995537</v>
      </c>
      <c r="V112" s="1">
        <f>(TBL_HST[[#This Row],[CH2]]-Q112)/(EXP(-S112*O112/M112)) + Q112</f>
        <v>3318.2871962776981</v>
      </c>
      <c r="W112" s="1">
        <f>(TBL_HST[[#This Row],[CH1]]-Q112)/(EXP(-T112*N112/M112)) + Q112</f>
        <v>51.84334191362602</v>
      </c>
      <c r="X112" s="1">
        <f t="shared" si="5"/>
        <v>33.524962006995537</v>
      </c>
      <c r="Y112" s="1">
        <f t="shared" si="6"/>
        <v>51.84334191362602</v>
      </c>
      <c r="Z112" s="1">
        <f t="shared" si="7"/>
        <v>51.84334191362602</v>
      </c>
      <c r="AB112" s="1">
        <f t="shared" si="8"/>
        <v>45.737215278082523</v>
      </c>
      <c r="AC112" s="1">
        <f>TBL_HST[[#This Row],[CH7]]</f>
        <v>44.51</v>
      </c>
      <c r="AD112" s="1">
        <f t="shared" si="9"/>
        <v>1.2272152780825252</v>
      </c>
    </row>
    <row r="113" spans="1:30" ht="19.5" customHeight="1" x14ac:dyDescent="0.35">
      <c r="A113" s="27">
        <v>44775.578666412039</v>
      </c>
      <c r="B113" s="25">
        <v>48.91</v>
      </c>
      <c r="C113" s="25">
        <v>121.29</v>
      </c>
      <c r="D113" s="25">
        <v>52.99</v>
      </c>
      <c r="E113" s="25">
        <v>28.75</v>
      </c>
      <c r="F113" s="25">
        <v>29.19</v>
      </c>
      <c r="G113" s="25">
        <v>29.85</v>
      </c>
      <c r="H113" s="25">
        <v>43.81</v>
      </c>
      <c r="I113" s="25">
        <v>29.53</v>
      </c>
      <c r="J113" s="25"/>
      <c r="K113" s="25"/>
      <c r="M113" s="1">
        <v>0.05</v>
      </c>
      <c r="N113" s="1">
        <v>0.15</v>
      </c>
      <c r="O113" s="1">
        <v>0.3</v>
      </c>
      <c r="P113" s="1">
        <v>0.45</v>
      </c>
      <c r="Q113" s="1">
        <f>AVERAGE(TBL_HST[[#This Row],[CH4]],TBL_HST[[#This Row],[CH5]],TBL_HST[[#This Row],[CH6]])</f>
        <v>29.263333333333332</v>
      </c>
      <c r="R113" s="1">
        <f>(M113/(O113-N113))*LN(((TBL_HST[[#This Row],[CH1]]-Q113)/(TBL_HST[[#This Row],[CH2]]-Q113)))</f>
        <v>-0.51472356716006662</v>
      </c>
      <c r="S113" s="1">
        <f>(M113/(P113-O113))*LN(((TBL_HST[[#This Row],[CH2]]-Q113)/(TBL_HST[[#This Row],[CH3]]-Q113)))</f>
        <v>0.45182626623590039</v>
      </c>
      <c r="T113" s="1">
        <f>(M113/(P113-N113))*LN(((TBL_HST[[#This Row],[CH1]]-Q113)/(TBL_HST[[#This Row],[CH3]]-Q113)))</f>
        <v>-3.1448650462083019E-2</v>
      </c>
      <c r="U113" s="1">
        <f>(TBL_HST[[#This Row],[CH1]]-Q113)/(EXP(-R113*N113/M113)) + Q113</f>
        <v>33.457677484787013</v>
      </c>
      <c r="V113" s="1">
        <f>(TBL_HST[[#This Row],[CH2]]-Q113)/(EXP(-S113*O113/M113)) + Q113</f>
        <v>1413.6825430906968</v>
      </c>
      <c r="W113" s="1">
        <f>(TBL_HST[[#This Row],[CH1]]-Q113)/(EXP(-T113*N113/M113)) + Q113</f>
        <v>47.141169403364501</v>
      </c>
      <c r="X113" s="1">
        <f t="shared" si="5"/>
        <v>33.457677484787013</v>
      </c>
      <c r="Y113" s="1">
        <f t="shared" si="6"/>
        <v>47.141169403364501</v>
      </c>
      <c r="Z113" s="1">
        <f t="shared" si="7"/>
        <v>47.141169403364501</v>
      </c>
      <c r="AB113" s="1">
        <f t="shared" si="8"/>
        <v>42.580005430505338</v>
      </c>
      <c r="AC113" s="1">
        <f>TBL_HST[[#This Row],[CH7]]</f>
        <v>43.81</v>
      </c>
      <c r="AD113" s="1">
        <f t="shared" si="9"/>
        <v>-1.2299945694946643</v>
      </c>
    </row>
    <row r="114" spans="1:30" ht="19.5" customHeight="1" x14ac:dyDescent="0.35">
      <c r="A114" s="27">
        <v>44775.578672291667</v>
      </c>
      <c r="B114" s="25">
        <v>47.93</v>
      </c>
      <c r="C114" s="25">
        <v>107.65</v>
      </c>
      <c r="D114" s="25">
        <v>62.07</v>
      </c>
      <c r="E114" s="25">
        <v>28.75</v>
      </c>
      <c r="F114" s="25">
        <v>29.21</v>
      </c>
      <c r="G114" s="25">
        <v>29.85</v>
      </c>
      <c r="H114" s="25">
        <v>43.41</v>
      </c>
      <c r="I114" s="25">
        <v>29.55</v>
      </c>
      <c r="J114" s="25"/>
      <c r="K114" s="25"/>
      <c r="M114" s="1">
        <v>0.05</v>
      </c>
      <c r="N114" s="1">
        <v>0.15</v>
      </c>
      <c r="O114" s="1">
        <v>0.3</v>
      </c>
      <c r="P114" s="1">
        <v>0.45</v>
      </c>
      <c r="Q114" s="1">
        <f>AVERAGE(TBL_HST[[#This Row],[CH4]],TBL_HST[[#This Row],[CH5]],TBL_HST[[#This Row],[CH6]])</f>
        <v>29.27</v>
      </c>
      <c r="R114" s="1">
        <f>(M114/(O114-N114))*LN(((TBL_HST[[#This Row],[CH1]]-Q114)/(TBL_HST[[#This Row],[CH2]]-Q114)))</f>
        <v>-0.47839553245076261</v>
      </c>
      <c r="S114" s="1">
        <f>(M114/(P114-O114))*LN(((TBL_HST[[#This Row],[CH2]]-Q114)/(TBL_HST[[#This Row],[CH3]]-Q114)))</f>
        <v>0.29038009246046248</v>
      </c>
      <c r="T114" s="1">
        <f>(M114/(P114-N114))*LN(((TBL_HST[[#This Row],[CH1]]-Q114)/(TBL_HST[[#This Row],[CH3]]-Q114)))</f>
        <v>-9.4007719995150021E-2</v>
      </c>
      <c r="U114" s="1">
        <f>(TBL_HST[[#This Row],[CH1]]-Q114)/(EXP(-R114*N114/M114)) + Q114</f>
        <v>33.712403674406737</v>
      </c>
      <c r="V114" s="1">
        <f>(TBL_HST[[#This Row],[CH2]]-Q114)/(EXP(-S114*O114/M114)) + Q114</f>
        <v>476.84733907644261</v>
      </c>
      <c r="W114" s="1">
        <f>(TBL_HST[[#This Row],[CH1]]-Q114)/(EXP(-T114*N114/M114)) + Q114</f>
        <v>43.344420986227497</v>
      </c>
      <c r="X114" s="1">
        <f t="shared" si="5"/>
        <v>33.712403674406737</v>
      </c>
      <c r="Y114" s="1">
        <f t="shared" si="6"/>
        <v>43.344420986227497</v>
      </c>
      <c r="Z114" s="1">
        <f t="shared" si="7"/>
        <v>43.344420986227497</v>
      </c>
      <c r="AB114" s="1">
        <f t="shared" si="8"/>
        <v>40.133748548953911</v>
      </c>
      <c r="AC114" s="1">
        <f>TBL_HST[[#This Row],[CH7]]</f>
        <v>43.41</v>
      </c>
      <c r="AD114" s="1">
        <f t="shared" si="9"/>
        <v>-3.2762514510460861</v>
      </c>
    </row>
    <row r="115" spans="1:30" ht="19.5" customHeight="1" x14ac:dyDescent="0.35">
      <c r="A115" s="27">
        <v>44775.578678217593</v>
      </c>
      <c r="B115" s="25">
        <v>46.25</v>
      </c>
      <c r="C115" s="25">
        <v>93.61</v>
      </c>
      <c r="D115" s="25">
        <v>70.25</v>
      </c>
      <c r="E115" s="25">
        <v>28.75</v>
      </c>
      <c r="F115" s="25">
        <v>29.25</v>
      </c>
      <c r="G115" s="25">
        <v>29.85</v>
      </c>
      <c r="H115" s="25">
        <v>42.83</v>
      </c>
      <c r="I115" s="25">
        <v>29.59</v>
      </c>
      <c r="J115" s="25"/>
      <c r="K115" s="25"/>
      <c r="M115" s="1">
        <v>0.05</v>
      </c>
      <c r="N115" s="1">
        <v>0.15</v>
      </c>
      <c r="O115" s="1">
        <v>0.3</v>
      </c>
      <c r="P115" s="1">
        <v>0.45</v>
      </c>
      <c r="Q115" s="1">
        <f>AVERAGE(TBL_HST[[#This Row],[CH4]],TBL_HST[[#This Row],[CH5]],TBL_HST[[#This Row],[CH6]])</f>
        <v>29.283333333333331</v>
      </c>
      <c r="R115" s="1">
        <f>(M115/(O115-N115))*LN(((TBL_HST[[#This Row],[CH1]]-Q115)/(TBL_HST[[#This Row],[CH2]]-Q115)))</f>
        <v>-0.44424121101192032</v>
      </c>
      <c r="S115" s="1">
        <f>(M115/(P115-O115))*LN(((TBL_HST[[#This Row],[CH2]]-Q115)/(TBL_HST[[#This Row],[CH3]]-Q115)))</f>
        <v>0.15040518000674949</v>
      </c>
      <c r="T115" s="1">
        <f>(M115/(P115-N115))*LN(((TBL_HST[[#This Row],[CH1]]-Q115)/(TBL_HST[[#This Row],[CH3]]-Q115)))</f>
        <v>-0.14691801550258532</v>
      </c>
      <c r="U115" s="1">
        <f>(TBL_HST[[#This Row],[CH1]]-Q115)/(EXP(-R115*N115/M115)) + Q115</f>
        <v>33.75842574360037</v>
      </c>
      <c r="V115" s="1">
        <f>(TBL_HST[[#This Row],[CH2]]-Q115)/(EXP(-S115*O115/M115)) + Q115</f>
        <v>187.88651151312757</v>
      </c>
      <c r="W115" s="1">
        <f>(TBL_HST[[#This Row],[CH1]]-Q115)/(EXP(-T115*N115/M115)) + Q115</f>
        <v>40.202248136515976</v>
      </c>
      <c r="X115" s="1">
        <f t="shared" si="5"/>
        <v>33.75842574360037</v>
      </c>
      <c r="Y115" s="1">
        <f t="shared" si="6"/>
        <v>40.202248136515976</v>
      </c>
      <c r="Z115" s="1">
        <f t="shared" si="7"/>
        <v>40.202248136515976</v>
      </c>
      <c r="AB115" s="1">
        <f t="shared" si="8"/>
        <v>38.054307338877443</v>
      </c>
      <c r="AC115" s="1">
        <f>TBL_HST[[#This Row],[CH7]]</f>
        <v>42.83</v>
      </c>
      <c r="AD115" s="1">
        <f t="shared" si="9"/>
        <v>-4.7756926611225552</v>
      </c>
    </row>
    <row r="116" spans="1:30" ht="19.5" customHeight="1" x14ac:dyDescent="0.35">
      <c r="A116" s="27">
        <v>44775.578684108797</v>
      </c>
      <c r="B116" s="25">
        <v>45.57</v>
      </c>
      <c r="C116" s="25">
        <v>79.510000000000005</v>
      </c>
      <c r="D116" s="25">
        <v>83.41</v>
      </c>
      <c r="E116" s="25">
        <v>28.79</v>
      </c>
      <c r="F116" s="25">
        <v>29.27</v>
      </c>
      <c r="G116" s="25">
        <v>29.89</v>
      </c>
      <c r="H116" s="25">
        <v>42.21</v>
      </c>
      <c r="I116" s="25">
        <v>29.55</v>
      </c>
      <c r="J116" s="25"/>
      <c r="K116" s="25"/>
      <c r="M116" s="1">
        <v>0.05</v>
      </c>
      <c r="N116" s="1">
        <v>0.15</v>
      </c>
      <c r="O116" s="1">
        <v>0.3</v>
      </c>
      <c r="P116" s="1">
        <v>0.45</v>
      </c>
      <c r="Q116" s="1">
        <f>AVERAGE(TBL_HST[[#This Row],[CH4]],TBL_HST[[#This Row],[CH5]],TBL_HST[[#This Row],[CH6]])</f>
        <v>29.316666666666666</v>
      </c>
      <c r="R116" s="1">
        <f>(M116/(O116-N116))*LN(((TBL_HST[[#This Row],[CH1]]-Q116)/(TBL_HST[[#This Row],[CH2]]-Q116)))</f>
        <v>-0.37586139993630191</v>
      </c>
      <c r="S116" s="1">
        <f>(M116/(P116-O116))*LN(((TBL_HST[[#This Row],[CH2]]-Q116)/(TBL_HST[[#This Row],[CH3]]-Q116)))</f>
        <v>-2.4942911305423372E-2</v>
      </c>
      <c r="T116" s="1">
        <f>(M116/(P116-N116))*LN(((TBL_HST[[#This Row],[CH1]]-Q116)/(TBL_HST[[#This Row],[CH3]]-Q116)))</f>
        <v>-0.20040215562086261</v>
      </c>
      <c r="U116" s="1">
        <f>(TBL_HST[[#This Row],[CH1]]-Q116)/(EXP(-R116*N116/M116)) + Q116</f>
        <v>34.5797330322752</v>
      </c>
      <c r="V116" s="1">
        <f>(TBL_HST[[#This Row],[CH2]]-Q116)/(EXP(-S116*O116/M116)) + Q116</f>
        <v>72.533269571716204</v>
      </c>
      <c r="W116" s="1">
        <f>(TBL_HST[[#This Row],[CH1]]-Q116)/(EXP(-T116*N116/M116)) + Q116</f>
        <v>38.225929907842193</v>
      </c>
      <c r="X116" s="1">
        <f t="shared" si="5"/>
        <v>34.5797330322752</v>
      </c>
      <c r="Y116" s="1">
        <f t="shared" si="6"/>
        <v>38.225929907842193</v>
      </c>
      <c r="Z116" s="1">
        <f t="shared" si="7"/>
        <v>38.225929907842193</v>
      </c>
      <c r="AB116" s="1">
        <f t="shared" si="8"/>
        <v>37.010530949319865</v>
      </c>
      <c r="AC116" s="1">
        <f>TBL_HST[[#This Row],[CH7]]</f>
        <v>42.21</v>
      </c>
      <c r="AD116" s="1">
        <f t="shared" si="9"/>
        <v>-5.1994690506801362</v>
      </c>
    </row>
    <row r="117" spans="1:30" ht="19.5" customHeight="1" x14ac:dyDescent="0.35">
      <c r="A117" s="27">
        <v>44775.578690023147</v>
      </c>
      <c r="B117" s="25">
        <v>44.55</v>
      </c>
      <c r="C117" s="25">
        <v>67.87</v>
      </c>
      <c r="D117" s="25">
        <v>91.03</v>
      </c>
      <c r="E117" s="25">
        <v>28.79</v>
      </c>
      <c r="F117" s="25">
        <v>29.35</v>
      </c>
      <c r="G117" s="25">
        <v>29.87</v>
      </c>
      <c r="H117" s="25">
        <v>42.39</v>
      </c>
      <c r="I117" s="25">
        <v>29.53</v>
      </c>
      <c r="J117" s="25"/>
      <c r="K117" s="25"/>
      <c r="M117" s="1">
        <v>0.05</v>
      </c>
      <c r="N117" s="1">
        <v>0.15</v>
      </c>
      <c r="O117" s="1">
        <v>0.3</v>
      </c>
      <c r="P117" s="1">
        <v>0.45</v>
      </c>
      <c r="Q117" s="1">
        <f>AVERAGE(TBL_HST[[#This Row],[CH4]],TBL_HST[[#This Row],[CH5]],TBL_HST[[#This Row],[CH6]])</f>
        <v>29.33666666666667</v>
      </c>
      <c r="R117" s="1">
        <f>(M117/(O117-N117))*LN(((TBL_HST[[#This Row],[CH1]]-Q117)/(TBL_HST[[#This Row],[CH2]]-Q117)))</f>
        <v>-0.30978381041480085</v>
      </c>
      <c r="S117" s="1">
        <f>(M117/(P117-O117))*LN(((TBL_HST[[#This Row],[CH2]]-Q117)/(TBL_HST[[#This Row],[CH3]]-Q117)))</f>
        <v>-0.15688406926684054</v>
      </c>
      <c r="T117" s="1">
        <f>(M117/(P117-N117))*LN(((TBL_HST[[#This Row],[CH1]]-Q117)/(TBL_HST[[#This Row],[CH3]]-Q117)))</f>
        <v>-0.23333393984082068</v>
      </c>
      <c r="U117" s="1">
        <f>(TBL_HST[[#This Row],[CH1]]-Q117)/(EXP(-R117*N117/M117)) + Q117</f>
        <v>35.343038062283739</v>
      </c>
      <c r="V117" s="1">
        <f>(TBL_HST[[#This Row],[CH2]]-Q117)/(EXP(-S117*O117/M117)) + Q117</f>
        <v>44.369237741058974</v>
      </c>
      <c r="W117" s="1">
        <f>(TBL_HST[[#This Row],[CH1]]-Q117)/(EXP(-T117*N117/M117)) + Q117</f>
        <v>36.89137067571383</v>
      </c>
      <c r="X117" s="1">
        <f t="shared" si="5"/>
        <v>35.343038062283739</v>
      </c>
      <c r="Y117" s="1">
        <f t="shared" si="6"/>
        <v>36.89137067571383</v>
      </c>
      <c r="Z117" s="1">
        <f t="shared" si="7"/>
        <v>36.89137067571383</v>
      </c>
      <c r="AB117" s="1">
        <f t="shared" si="8"/>
        <v>36.375259804570469</v>
      </c>
      <c r="AC117" s="1">
        <f>TBL_HST[[#This Row],[CH7]]</f>
        <v>42.39</v>
      </c>
      <c r="AD117" s="1">
        <f t="shared" si="9"/>
        <v>-6.0147401954295319</v>
      </c>
    </row>
    <row r="118" spans="1:30" ht="19.5" customHeight="1" x14ac:dyDescent="0.35">
      <c r="A118" s="27">
        <v>44775.578695902776</v>
      </c>
      <c r="B118" s="25">
        <v>43.79</v>
      </c>
      <c r="C118" s="25">
        <v>57.31</v>
      </c>
      <c r="D118" s="25">
        <v>100.25</v>
      </c>
      <c r="E118" s="25">
        <v>28.81</v>
      </c>
      <c r="F118" s="25">
        <v>29.37</v>
      </c>
      <c r="G118" s="25">
        <v>29.89</v>
      </c>
      <c r="H118" s="25">
        <v>41.77</v>
      </c>
      <c r="I118" s="25">
        <v>29.53</v>
      </c>
      <c r="J118" s="25"/>
      <c r="K118" s="25"/>
      <c r="M118" s="1">
        <v>0.05</v>
      </c>
      <c r="N118" s="1">
        <v>0.15</v>
      </c>
      <c r="O118" s="1">
        <v>0.3</v>
      </c>
      <c r="P118" s="1">
        <v>0.45</v>
      </c>
      <c r="Q118" s="1">
        <f>AVERAGE(TBL_HST[[#This Row],[CH4]],TBL_HST[[#This Row],[CH5]],TBL_HST[[#This Row],[CH6]])</f>
        <v>29.356666666666666</v>
      </c>
      <c r="R118" s="1">
        <f>(M118/(O118-N118))*LN(((TBL_HST[[#This Row],[CH1]]-Q118)/(TBL_HST[[#This Row],[CH2]]-Q118)))</f>
        <v>-0.22033203557805753</v>
      </c>
      <c r="S118" s="1">
        <f>(M118/(P118-O118))*LN(((TBL_HST[[#This Row],[CH2]]-Q118)/(TBL_HST[[#This Row],[CH3]]-Q118)))</f>
        <v>-0.3102133156311736</v>
      </c>
      <c r="T118" s="1">
        <f>(M118/(P118-N118))*LN(((TBL_HST[[#This Row],[CH1]]-Q118)/(TBL_HST[[#This Row],[CH3]]-Q118)))</f>
        <v>-0.26527267560461554</v>
      </c>
      <c r="U118" s="1">
        <f>(TBL_HST[[#This Row],[CH1]]-Q118)/(EXP(-R118*N118/M118)) + Q118</f>
        <v>36.809127116622939</v>
      </c>
      <c r="V118" s="1">
        <f>(TBL_HST[[#This Row],[CH2]]-Q118)/(EXP(-S118*O118/M118)) + Q118</f>
        <v>33.70266961087939</v>
      </c>
      <c r="W118" s="1">
        <f>(TBL_HST[[#This Row],[CH1]]-Q118)/(EXP(-T118*N118/M118)) + Q118</f>
        <v>35.86915958398162</v>
      </c>
      <c r="X118" s="1">
        <f t="shared" si="5"/>
        <v>36.809127116622939</v>
      </c>
      <c r="Y118" s="1">
        <f t="shared" si="6"/>
        <v>35.86915958398162</v>
      </c>
      <c r="Z118" s="1">
        <f t="shared" si="7"/>
        <v>35.86915958398162</v>
      </c>
      <c r="AB118" s="1">
        <f t="shared" si="8"/>
        <v>36.18248209486206</v>
      </c>
      <c r="AC118" s="1">
        <f>TBL_HST[[#This Row],[CH7]]</f>
        <v>41.77</v>
      </c>
      <c r="AD118" s="1">
        <f t="shared" si="9"/>
        <v>-5.5875179051379433</v>
      </c>
    </row>
    <row r="119" spans="1:30" ht="19.5" customHeight="1" x14ac:dyDescent="0.35">
      <c r="A119" s="27">
        <v>44775.578701828701</v>
      </c>
      <c r="B119" s="25">
        <v>42.83</v>
      </c>
      <c r="C119" s="25">
        <v>52.93</v>
      </c>
      <c r="D119" s="25">
        <v>109.25</v>
      </c>
      <c r="E119" s="25">
        <v>28.83</v>
      </c>
      <c r="F119" s="25">
        <v>29.41</v>
      </c>
      <c r="G119" s="25">
        <v>29.91</v>
      </c>
      <c r="H119" s="25">
        <v>41.77</v>
      </c>
      <c r="I119" s="25">
        <v>29.53</v>
      </c>
      <c r="J119" s="25"/>
      <c r="K119" s="25"/>
      <c r="M119" s="1">
        <v>0.05</v>
      </c>
      <c r="N119" s="1">
        <v>0.15</v>
      </c>
      <c r="O119" s="1">
        <v>0.3</v>
      </c>
      <c r="P119" s="1">
        <v>0.45</v>
      </c>
      <c r="Q119" s="1">
        <f>AVERAGE(TBL_HST[[#This Row],[CH4]],TBL_HST[[#This Row],[CH5]],TBL_HST[[#This Row],[CH6]])</f>
        <v>29.383333333333329</v>
      </c>
      <c r="R119" s="1">
        <f>(M119/(O119-N119))*LN(((TBL_HST[[#This Row],[CH1]]-Q119)/(TBL_HST[[#This Row],[CH2]]-Q119)))</f>
        <v>-0.18675100792321295</v>
      </c>
      <c r="S119" s="1">
        <f>(M119/(P119-O119))*LN(((TBL_HST[[#This Row],[CH2]]-Q119)/(TBL_HST[[#This Row],[CH3]]-Q119)))</f>
        <v>-0.40712476998186325</v>
      </c>
      <c r="T119" s="1">
        <f>(M119/(P119-N119))*LN(((TBL_HST[[#This Row],[CH1]]-Q119)/(TBL_HST[[#This Row],[CH3]]-Q119)))</f>
        <v>-0.29693788895253809</v>
      </c>
      <c r="U119" s="1">
        <f>(TBL_HST[[#This Row],[CH1]]-Q119)/(EXP(-R119*N119/M119)) + Q119</f>
        <v>37.062248018120044</v>
      </c>
      <c r="V119" s="1">
        <f>(TBL_HST[[#This Row],[CH2]]-Q119)/(EXP(-S119*O119/M119)) + Q119</f>
        <v>31.430047471439597</v>
      </c>
      <c r="W119" s="1">
        <f>(TBL_HST[[#This Row],[CH1]]-Q119)/(EXP(-T119*N119/M119)) + Q119</f>
        <v>34.900793154225759</v>
      </c>
      <c r="X119" s="1">
        <f t="shared" si="5"/>
        <v>37.062248018120044</v>
      </c>
      <c r="Y119" s="1">
        <f t="shared" si="6"/>
        <v>34.900793154225759</v>
      </c>
      <c r="Z119" s="1">
        <f t="shared" si="7"/>
        <v>34.900793154225759</v>
      </c>
      <c r="AB119" s="1">
        <f t="shared" si="8"/>
        <v>35.62127810885719</v>
      </c>
      <c r="AC119" s="1">
        <f>TBL_HST[[#This Row],[CH7]]</f>
        <v>41.77</v>
      </c>
      <c r="AD119" s="1">
        <f t="shared" si="9"/>
        <v>-6.148721891142813</v>
      </c>
    </row>
    <row r="120" spans="1:30" ht="19.5" customHeight="1" x14ac:dyDescent="0.35">
      <c r="A120" s="27">
        <v>44775.578707708337</v>
      </c>
      <c r="B120" s="25">
        <v>42.41</v>
      </c>
      <c r="C120" s="25">
        <v>49.45</v>
      </c>
      <c r="D120" s="25">
        <v>119.19</v>
      </c>
      <c r="E120" s="25">
        <v>28.83</v>
      </c>
      <c r="F120" s="25">
        <v>29.43</v>
      </c>
      <c r="G120" s="25">
        <v>29.91</v>
      </c>
      <c r="H120" s="25">
        <v>41.43</v>
      </c>
      <c r="I120" s="25">
        <v>29.53</v>
      </c>
      <c r="J120" s="25"/>
      <c r="K120" s="25"/>
      <c r="M120" s="1">
        <v>0.05</v>
      </c>
      <c r="N120" s="1">
        <v>0.15</v>
      </c>
      <c r="O120" s="1">
        <v>0.3</v>
      </c>
      <c r="P120" s="1">
        <v>0.45</v>
      </c>
      <c r="Q120" s="1">
        <f>AVERAGE(TBL_HST[[#This Row],[CH4]],TBL_HST[[#This Row],[CH5]],TBL_HST[[#This Row],[CH6]])</f>
        <v>29.39</v>
      </c>
      <c r="R120" s="1">
        <f>(M120/(O120-N120))*LN(((TBL_HST[[#This Row],[CH1]]-Q120)/(TBL_HST[[#This Row],[CH2]]-Q120)))</f>
        <v>-0.14408038191778896</v>
      </c>
      <c r="S120" s="1">
        <f>(M120/(P120-O120))*LN(((TBL_HST[[#This Row],[CH2]]-Q120)/(TBL_HST[[#This Row],[CH3]]-Q120)))</f>
        <v>-0.49961906425812141</v>
      </c>
      <c r="T120" s="1">
        <f>(M120/(P120-N120))*LN(((TBL_HST[[#This Row],[CH1]]-Q120)/(TBL_HST[[#This Row],[CH3]]-Q120)))</f>
        <v>-0.32184972308795512</v>
      </c>
      <c r="U120" s="1">
        <f>(TBL_HST[[#This Row],[CH1]]-Q120)/(EXP(-R120*N120/M120)) + Q120</f>
        <v>37.840667996011959</v>
      </c>
      <c r="V120" s="1">
        <f>(TBL_HST[[#This Row],[CH2]]-Q120)/(EXP(-S120*O120/M120)) + Q120</f>
        <v>30.391013910645285</v>
      </c>
      <c r="W120" s="1">
        <f>(TBL_HST[[#This Row],[CH1]]-Q120)/(EXP(-T120*N120/M120)) + Q120</f>
        <v>34.34767790855647</v>
      </c>
      <c r="X120" s="1">
        <f t="shared" si="5"/>
        <v>37.840667996011959</v>
      </c>
      <c r="Y120" s="1">
        <f t="shared" si="6"/>
        <v>34.34767790855647</v>
      </c>
      <c r="Z120" s="1">
        <f t="shared" si="7"/>
        <v>34.34767790855647</v>
      </c>
      <c r="AB120" s="1">
        <f t="shared" si="8"/>
        <v>35.512007937708297</v>
      </c>
      <c r="AC120" s="1">
        <f>TBL_HST[[#This Row],[CH7]]</f>
        <v>41.43</v>
      </c>
      <c r="AD120" s="1">
        <f t="shared" si="9"/>
        <v>-5.9179920622917024</v>
      </c>
    </row>
    <row r="121" spans="1:30" ht="19.5" customHeight="1" x14ac:dyDescent="0.35">
      <c r="A121" s="27">
        <v>44775.578713634262</v>
      </c>
      <c r="B121" s="25">
        <v>42.03</v>
      </c>
      <c r="C121" s="25">
        <v>47.61</v>
      </c>
      <c r="D121" s="25">
        <v>118.05</v>
      </c>
      <c r="E121" s="25">
        <v>28.83</v>
      </c>
      <c r="F121" s="25">
        <v>29.43</v>
      </c>
      <c r="G121" s="25">
        <v>29.93</v>
      </c>
      <c r="H121" s="25">
        <v>41.47</v>
      </c>
      <c r="I121" s="25">
        <v>29.55</v>
      </c>
      <c r="J121" s="25"/>
      <c r="K121" s="25"/>
      <c r="M121" s="1">
        <v>0.05</v>
      </c>
      <c r="N121" s="1">
        <v>0.15</v>
      </c>
      <c r="O121" s="1">
        <v>0.3</v>
      </c>
      <c r="P121" s="1">
        <v>0.45</v>
      </c>
      <c r="Q121" s="1">
        <f>AVERAGE(TBL_HST[[#This Row],[CH4]],TBL_HST[[#This Row],[CH5]],TBL_HST[[#This Row],[CH6]])</f>
        <v>29.396666666666665</v>
      </c>
      <c r="R121" s="1">
        <f>(M121/(O121-N121))*LN(((TBL_HST[[#This Row],[CH1]]-Q121)/(TBL_HST[[#This Row],[CH2]]-Q121)))</f>
        <v>-0.12193836772471796</v>
      </c>
      <c r="S121" s="1">
        <f>(M121/(P121-O121))*LN(((TBL_HST[[#This Row],[CH2]]-Q121)/(TBL_HST[[#This Row],[CH3]]-Q121)))</f>
        <v>-0.5275265687572398</v>
      </c>
      <c r="T121" s="1">
        <f>(M121/(P121-N121))*LN(((TBL_HST[[#This Row],[CH1]]-Q121)/(TBL_HST[[#This Row],[CH3]]-Q121)))</f>
        <v>-0.3247324682409789</v>
      </c>
      <c r="U121" s="1">
        <f>(TBL_HST[[#This Row],[CH1]]-Q121)/(EXP(-R121*N121/M121)) + Q121</f>
        <v>38.159538799414349</v>
      </c>
      <c r="V121" s="1">
        <f>(TBL_HST[[#This Row],[CH2]]-Q121)/(EXP(-S121*O121/M121)) + Q121</f>
        <v>30.165404346710538</v>
      </c>
      <c r="W121" s="1">
        <f>(TBL_HST[[#This Row],[CH1]]-Q121)/(EXP(-T121*N121/M121)) + Q121</f>
        <v>34.165689459590304</v>
      </c>
      <c r="X121" s="1">
        <f t="shared" si="5"/>
        <v>38.159538799414349</v>
      </c>
      <c r="Y121" s="1">
        <f t="shared" si="6"/>
        <v>34.165689459590304</v>
      </c>
      <c r="Z121" s="1">
        <f t="shared" si="7"/>
        <v>34.165689459590304</v>
      </c>
      <c r="AB121" s="1">
        <f t="shared" si="8"/>
        <v>35.496972572864991</v>
      </c>
      <c r="AC121" s="1">
        <f>TBL_HST[[#This Row],[CH7]]</f>
        <v>41.47</v>
      </c>
      <c r="AD121" s="1">
        <f t="shared" si="9"/>
        <v>-5.9730274271350083</v>
      </c>
    </row>
    <row r="122" spans="1:30" ht="19.5" customHeight="1" x14ac:dyDescent="0.35">
      <c r="A122" s="27">
        <v>44775.578719513891</v>
      </c>
      <c r="B122" s="25">
        <v>41.63</v>
      </c>
      <c r="C122" s="25">
        <v>45.81</v>
      </c>
      <c r="D122" s="25">
        <v>104.07</v>
      </c>
      <c r="E122" s="25">
        <v>28.91</v>
      </c>
      <c r="F122" s="25">
        <v>29.45</v>
      </c>
      <c r="G122" s="25">
        <v>29.91</v>
      </c>
      <c r="H122" s="25">
        <v>41.29</v>
      </c>
      <c r="I122" s="25">
        <v>29.55</v>
      </c>
      <c r="J122" s="25"/>
      <c r="K122" s="25"/>
      <c r="M122" s="1">
        <v>0.05</v>
      </c>
      <c r="N122" s="1">
        <v>0.15</v>
      </c>
      <c r="O122" s="1">
        <v>0.3</v>
      </c>
      <c r="P122" s="1">
        <v>0.45</v>
      </c>
      <c r="Q122" s="1">
        <f>AVERAGE(TBL_HST[[#This Row],[CH4]],TBL_HST[[#This Row],[CH5]],TBL_HST[[#This Row],[CH6]])</f>
        <v>29.423333333333332</v>
      </c>
      <c r="R122" s="1">
        <f>(M122/(O122-N122))*LN(((TBL_HST[[#This Row],[CH1]]-Q122)/(TBL_HST[[#This Row],[CH2]]-Q122)))</f>
        <v>-9.8161915150489804E-2</v>
      </c>
      <c r="S122" s="1">
        <f>(M122/(P122-O122))*LN(((TBL_HST[[#This Row],[CH2]]-Q122)/(TBL_HST[[#This Row],[CH3]]-Q122)))</f>
        <v>-0.50543262471140549</v>
      </c>
      <c r="T122" s="1">
        <f>(M122/(P122-N122))*LN(((TBL_HST[[#This Row],[CH1]]-Q122)/(TBL_HST[[#This Row],[CH3]]-Q122)))</f>
        <v>-0.30179726993094763</v>
      </c>
      <c r="U122" s="1">
        <f>(TBL_HST[[#This Row],[CH1]]-Q122)/(EXP(-R122*N122/M122)) + Q122</f>
        <v>38.516257119609442</v>
      </c>
      <c r="V122" s="1">
        <f>(TBL_HST[[#This Row],[CH2]]-Q122)/(EXP(-S122*O122/M122)) + Q122</f>
        <v>30.213013117461539</v>
      </c>
      <c r="W122" s="1">
        <f>(TBL_HST[[#This Row],[CH1]]-Q122)/(EXP(-T122*N122/M122)) + Q122</f>
        <v>34.35950685742732</v>
      </c>
      <c r="X122" s="1">
        <f t="shared" si="5"/>
        <v>38.516257119609442</v>
      </c>
      <c r="Y122" s="1">
        <f t="shared" si="6"/>
        <v>34.35950685742732</v>
      </c>
      <c r="Z122" s="1">
        <f t="shared" si="7"/>
        <v>34.35950685742732</v>
      </c>
      <c r="AB122" s="1">
        <f t="shared" si="8"/>
        <v>35.745090278154699</v>
      </c>
      <c r="AC122" s="1">
        <f>TBL_HST[[#This Row],[CH7]]</f>
        <v>41.29</v>
      </c>
      <c r="AD122" s="1">
        <f t="shared" si="9"/>
        <v>-5.5449097218453005</v>
      </c>
    </row>
    <row r="123" spans="1:30" ht="19.5" customHeight="1" x14ac:dyDescent="0.35">
      <c r="A123" s="27">
        <v>44775.578725439816</v>
      </c>
      <c r="B123" s="25">
        <v>41.07</v>
      </c>
      <c r="C123" s="25">
        <v>44.77</v>
      </c>
      <c r="D123" s="25">
        <v>89.83</v>
      </c>
      <c r="E123" s="25">
        <v>28.93</v>
      </c>
      <c r="F123" s="25">
        <v>29.47</v>
      </c>
      <c r="G123" s="25">
        <v>29.93</v>
      </c>
      <c r="H123" s="25">
        <v>41.11</v>
      </c>
      <c r="I123" s="25">
        <v>29.55</v>
      </c>
      <c r="J123" s="25"/>
      <c r="K123" s="25"/>
      <c r="M123" s="1">
        <v>0.05</v>
      </c>
      <c r="N123" s="1">
        <v>0.15</v>
      </c>
      <c r="O123" s="1">
        <v>0.3</v>
      </c>
      <c r="P123" s="1">
        <v>0.45</v>
      </c>
      <c r="Q123" s="1">
        <f>AVERAGE(TBL_HST[[#This Row],[CH4]],TBL_HST[[#This Row],[CH5]],TBL_HST[[#This Row],[CH6]])</f>
        <v>29.443333333333332</v>
      </c>
      <c r="R123" s="1">
        <f>(M123/(O123-N123))*LN(((TBL_HST[[#This Row],[CH1]]-Q123)/(TBL_HST[[#This Row],[CH2]]-Q123)))</f>
        <v>-9.2097640098085604E-2</v>
      </c>
      <c r="S123" s="1">
        <f>(M123/(P123-O123))*LN(((TBL_HST[[#This Row],[CH2]]-Q123)/(TBL_HST[[#This Row],[CH3]]-Q123)))</f>
        <v>-0.45705803311765913</v>
      </c>
      <c r="T123" s="1">
        <f>(M123/(P123-N123))*LN(((TBL_HST[[#This Row],[CH1]]-Q123)/(TBL_HST[[#This Row],[CH3]]-Q123)))</f>
        <v>-0.27457783660787233</v>
      </c>
      <c r="U123" s="1">
        <f>(TBL_HST[[#This Row],[CH1]]-Q123)/(EXP(-R123*N123/M123)) + Q123</f>
        <v>38.263214441061329</v>
      </c>
      <c r="V123" s="1">
        <f>(TBL_HST[[#This Row],[CH2]]-Q123)/(EXP(-S123*O123/M123)) + Q123</f>
        <v>30.430660352476405</v>
      </c>
      <c r="W123" s="1">
        <f>(TBL_HST[[#This Row],[CH1]]-Q123)/(EXP(-T123*N123/M123)) + Q123</f>
        <v>34.545002636642955</v>
      </c>
      <c r="X123" s="1">
        <f t="shared" si="5"/>
        <v>38.263214441061329</v>
      </c>
      <c r="Y123" s="1">
        <f t="shared" si="6"/>
        <v>34.545002636642955</v>
      </c>
      <c r="Z123" s="1">
        <f t="shared" si="7"/>
        <v>34.545002636642955</v>
      </c>
      <c r="AB123" s="1">
        <f t="shared" si="8"/>
        <v>35.784406571449075</v>
      </c>
      <c r="AC123" s="1">
        <f>TBL_HST[[#This Row],[CH7]]</f>
        <v>41.11</v>
      </c>
      <c r="AD123" s="1">
        <f t="shared" si="9"/>
        <v>-5.3255934285509241</v>
      </c>
    </row>
    <row r="124" spans="1:30" ht="19.5" customHeight="1" x14ac:dyDescent="0.35">
      <c r="A124" s="27">
        <v>44775.578731319445</v>
      </c>
      <c r="B124" s="25">
        <v>40.79</v>
      </c>
      <c r="C124" s="25">
        <v>43.47</v>
      </c>
      <c r="D124" s="25">
        <v>81.77</v>
      </c>
      <c r="E124" s="25">
        <v>28.97</v>
      </c>
      <c r="F124" s="25">
        <v>29.43</v>
      </c>
      <c r="G124" s="25">
        <v>29.93</v>
      </c>
      <c r="H124" s="25">
        <v>41.19</v>
      </c>
      <c r="I124" s="25">
        <v>29.51</v>
      </c>
      <c r="J124" s="25"/>
      <c r="K124" s="25"/>
      <c r="M124" s="1">
        <v>0.05</v>
      </c>
      <c r="N124" s="1">
        <v>0.15</v>
      </c>
      <c r="O124" s="1">
        <v>0.3</v>
      </c>
      <c r="P124" s="1">
        <v>0.45</v>
      </c>
      <c r="Q124" s="1">
        <f>AVERAGE(TBL_HST[[#This Row],[CH4]],TBL_HST[[#This Row],[CH5]],TBL_HST[[#This Row],[CH6]])</f>
        <v>29.443333333333332</v>
      </c>
      <c r="R124" s="1">
        <f>(M124/(O124-N124))*LN(((TBL_HST[[#This Row],[CH1]]-Q124)/(TBL_HST[[#This Row],[CH2]]-Q124)))</f>
        <v>-7.067875490809368E-2</v>
      </c>
      <c r="S124" s="1">
        <f>(M124/(P124-O124))*LN(((TBL_HST[[#This Row],[CH2]]-Q124)/(TBL_HST[[#This Row],[CH3]]-Q124)))</f>
        <v>-0.43884861342307102</v>
      </c>
      <c r="T124" s="1">
        <f>(M124/(P124-N124))*LN(((TBL_HST[[#This Row],[CH1]]-Q124)/(TBL_HST[[#This Row],[CH3]]-Q124)))</f>
        <v>-0.25476368416558237</v>
      </c>
      <c r="U124" s="1">
        <f>(TBL_HST[[#This Row],[CH1]]-Q124)/(EXP(-R124*N124/M124)) + Q124</f>
        <v>38.622053231939162</v>
      </c>
      <c r="V124" s="1">
        <f>(TBL_HST[[#This Row],[CH2]]-Q124)/(EXP(-S124*O124/M124)) + Q124</f>
        <v>30.451232971340289</v>
      </c>
      <c r="W124" s="1">
        <f>(TBL_HST[[#This Row],[CH1]]-Q124)/(EXP(-T124*N124/M124)) + Q124</f>
        <v>34.727066899001926</v>
      </c>
      <c r="X124" s="1">
        <f t="shared" si="5"/>
        <v>38.622053231939162</v>
      </c>
      <c r="Y124" s="1">
        <f t="shared" si="6"/>
        <v>34.727066899001926</v>
      </c>
      <c r="Z124" s="1">
        <f t="shared" si="7"/>
        <v>34.727066899001926</v>
      </c>
      <c r="AB124" s="1">
        <f t="shared" si="8"/>
        <v>36.025395676647669</v>
      </c>
      <c r="AC124" s="1">
        <f>TBL_HST[[#This Row],[CH7]]</f>
        <v>41.19</v>
      </c>
      <c r="AD124" s="1">
        <f t="shared" si="9"/>
        <v>-5.1646043233523287</v>
      </c>
    </row>
    <row r="125" spans="1:30" ht="19.5" customHeight="1" x14ac:dyDescent="0.35">
      <c r="A125" s="27">
        <v>44775.578737245371</v>
      </c>
      <c r="B125" s="25">
        <v>40.57</v>
      </c>
      <c r="C125" s="25">
        <v>43.01</v>
      </c>
      <c r="D125" s="25">
        <v>69.81</v>
      </c>
      <c r="E125" s="25">
        <v>29.01</v>
      </c>
      <c r="F125" s="25">
        <v>29.45</v>
      </c>
      <c r="G125" s="25">
        <v>29.93</v>
      </c>
      <c r="H125" s="25">
        <v>41.43</v>
      </c>
      <c r="I125" s="25">
        <v>29.55</v>
      </c>
      <c r="J125" s="25"/>
      <c r="K125" s="25"/>
      <c r="M125" s="1">
        <v>0.05</v>
      </c>
      <c r="N125" s="1">
        <v>0.15</v>
      </c>
      <c r="O125" s="1">
        <v>0.3</v>
      </c>
      <c r="P125" s="1">
        <v>0.45</v>
      </c>
      <c r="Q125" s="1">
        <f>AVERAGE(TBL_HST[[#This Row],[CH4]],TBL_HST[[#This Row],[CH5]],TBL_HST[[#This Row],[CH6]])</f>
        <v>29.463333333333335</v>
      </c>
      <c r="R125" s="1">
        <f>(M125/(O125-N125))*LN(((TBL_HST[[#This Row],[CH1]]-Q125)/(TBL_HST[[#This Row],[CH2]]-Q125)))</f>
        <v>-6.6198328657194813E-2</v>
      </c>
      <c r="S125" s="1">
        <f>(M125/(P125-O125))*LN(((TBL_HST[[#This Row],[CH2]]-Q125)/(TBL_HST[[#This Row],[CH3]]-Q125)))</f>
        <v>-0.36378942206995807</v>
      </c>
      <c r="T125" s="1">
        <f>(M125/(P125-N125))*LN(((TBL_HST[[#This Row],[CH1]]-Q125)/(TBL_HST[[#This Row],[CH3]]-Q125)))</f>
        <v>-0.21499387536357642</v>
      </c>
      <c r="U125" s="1">
        <f>(TBL_HST[[#This Row],[CH1]]-Q125)/(EXP(-R125*N125/M125)) + Q125</f>
        <v>38.569488188976379</v>
      </c>
      <c r="V125" s="1">
        <f>(TBL_HST[[#This Row],[CH2]]-Q125)/(EXP(-S125*O125/M125)) + Q125</f>
        <v>30.990484446539334</v>
      </c>
      <c r="W125" s="1">
        <f>(TBL_HST[[#This Row],[CH1]]-Q125)/(EXP(-T125*N125/M125)) + Q125</f>
        <v>35.290692371379826</v>
      </c>
      <c r="X125" s="1">
        <f t="shared" si="5"/>
        <v>38.569488188976379</v>
      </c>
      <c r="Y125" s="1">
        <f t="shared" si="6"/>
        <v>35.290692371379826</v>
      </c>
      <c r="Z125" s="1">
        <f t="shared" si="7"/>
        <v>35.290692371379826</v>
      </c>
      <c r="AB125" s="1">
        <f t="shared" si="8"/>
        <v>36.383624310578682</v>
      </c>
      <c r="AC125" s="1">
        <f>TBL_HST[[#This Row],[CH7]]</f>
        <v>41.43</v>
      </c>
      <c r="AD125" s="1">
        <f t="shared" si="9"/>
        <v>-5.0463756894213176</v>
      </c>
    </row>
    <row r="126" spans="1:30" ht="19.5" customHeight="1" x14ac:dyDescent="0.35">
      <c r="A126" s="27">
        <v>44775.578743124999</v>
      </c>
      <c r="B126" s="25">
        <v>40.43</v>
      </c>
      <c r="C126" s="25">
        <v>42.01</v>
      </c>
      <c r="D126" s="25">
        <v>59.99</v>
      </c>
      <c r="E126" s="25">
        <v>29.05</v>
      </c>
      <c r="F126" s="25">
        <v>29.47</v>
      </c>
      <c r="G126" s="25">
        <v>29.95</v>
      </c>
      <c r="H126" s="25">
        <v>41.43</v>
      </c>
      <c r="I126" s="25">
        <v>29.51</v>
      </c>
      <c r="J126" s="25"/>
      <c r="K126" s="25"/>
      <c r="M126" s="1">
        <v>0.05</v>
      </c>
      <c r="N126" s="1">
        <v>0.15</v>
      </c>
      <c r="O126" s="1">
        <v>0.3</v>
      </c>
      <c r="P126" s="1">
        <v>0.45</v>
      </c>
      <c r="Q126" s="1">
        <f>AVERAGE(TBL_HST[[#This Row],[CH4]],TBL_HST[[#This Row],[CH5]],TBL_HST[[#This Row],[CH6]])</f>
        <v>29.49</v>
      </c>
      <c r="R126" s="1">
        <f>(M126/(O126-N126))*LN(((TBL_HST[[#This Row],[CH1]]-Q126)/(TBL_HST[[#This Row],[CH2]]-Q126)))</f>
        <v>-4.4967189559372414E-2</v>
      </c>
      <c r="S126" s="1">
        <f>(M126/(P126-O126))*LN(((TBL_HST[[#This Row],[CH2]]-Q126)/(TBL_HST[[#This Row],[CH3]]-Q126)))</f>
        <v>-0.29679977264713786</v>
      </c>
      <c r="T126" s="1">
        <f>(M126/(P126-N126))*LN(((TBL_HST[[#This Row],[CH1]]-Q126)/(TBL_HST[[#This Row],[CH3]]-Q126)))</f>
        <v>-0.17088348110325513</v>
      </c>
      <c r="U126" s="1">
        <f>(TBL_HST[[#This Row],[CH1]]-Q126)/(EXP(-R126*N126/M126)) + Q126</f>
        <v>39.049392971246007</v>
      </c>
      <c r="V126" s="1">
        <f>(TBL_HST[[#This Row],[CH2]]-Q126)/(EXP(-S126*O126/M126)) + Q126</f>
        <v>31.599664077398547</v>
      </c>
      <c r="W126" s="1">
        <f>(TBL_HST[[#This Row],[CH1]]-Q126)/(EXP(-T126*N126/M126)) + Q126</f>
        <v>36.042032806819527</v>
      </c>
      <c r="X126" s="1">
        <f t="shared" si="5"/>
        <v>39.049392971246007</v>
      </c>
      <c r="Y126" s="1">
        <f t="shared" si="6"/>
        <v>36.042032806819527</v>
      </c>
      <c r="Z126" s="1">
        <f t="shared" si="7"/>
        <v>36.042032806819527</v>
      </c>
      <c r="AB126" s="1">
        <f t="shared" si="8"/>
        <v>37.044486194961685</v>
      </c>
      <c r="AC126" s="1">
        <f>TBL_HST[[#This Row],[CH7]]</f>
        <v>41.43</v>
      </c>
      <c r="AD126" s="1">
        <f t="shared" si="9"/>
        <v>-4.3855138050383147</v>
      </c>
    </row>
    <row r="127" spans="1:30" ht="19.5" customHeight="1" x14ac:dyDescent="0.35">
      <c r="A127" s="28">
        <v>44775.578749050925</v>
      </c>
      <c r="B127" s="29">
        <v>40.25</v>
      </c>
      <c r="C127" s="29">
        <v>41.49</v>
      </c>
      <c r="D127" s="29">
        <v>51.79</v>
      </c>
      <c r="E127" s="29">
        <v>29.05</v>
      </c>
      <c r="F127" s="29">
        <v>29.53</v>
      </c>
      <c r="G127" s="29">
        <v>29.91</v>
      </c>
      <c r="H127" s="29">
        <v>41.63</v>
      </c>
      <c r="I127" s="29">
        <v>29.51</v>
      </c>
      <c r="J127" s="29"/>
      <c r="K127" s="29"/>
      <c r="M127" s="1">
        <v>0.05</v>
      </c>
      <c r="N127" s="1">
        <v>0.15</v>
      </c>
      <c r="O127" s="1">
        <v>0.3</v>
      </c>
      <c r="P127" s="1">
        <v>0.45</v>
      </c>
      <c r="Q127" s="1">
        <f>AVERAGE(TBL_HST[[#This Row],[CH4]],TBL_HST[[#This Row],[CH5]],TBL_HST[[#This Row],[CH6]])</f>
        <v>29.496666666666666</v>
      </c>
      <c r="R127" s="1">
        <f>(M127/(O127-N127))*LN(((TBL_HST[[#This Row],[CH1]]-Q127)/(TBL_HST[[#This Row],[CH2]]-Q127)))</f>
        <v>-3.6378385275108151E-2</v>
      </c>
      <c r="S127" s="1">
        <f>(M127/(P127-O127))*LN(((TBL_HST[[#This Row],[CH2]]-Q127)/(TBL_HST[[#This Row],[CH3]]-Q127)))</f>
        <v>-0.20664558008468631</v>
      </c>
      <c r="T127" s="1">
        <f>(M127/(P127-N127))*LN(((TBL_HST[[#This Row],[CH1]]-Q127)/(TBL_HST[[#This Row],[CH3]]-Q127)))</f>
        <v>-0.12151198267989721</v>
      </c>
      <c r="U127" s="1">
        <f>(TBL_HST[[#This Row],[CH1]]-Q127)/(EXP(-R127*N127/M127)) + Q127</f>
        <v>39.138204558087821</v>
      </c>
      <c r="V127" s="1">
        <f>(TBL_HST[[#This Row],[CH2]]-Q127)/(EXP(-S127*O127/M127)) + Q127</f>
        <v>32.967787190440355</v>
      </c>
      <c r="W127" s="1">
        <f>(TBL_HST[[#This Row],[CH1]]-Q127)/(EXP(-T127*N127/M127)) + Q127</f>
        <v>36.965059570795461</v>
      </c>
      <c r="X127" s="1">
        <f t="shared" si="5"/>
        <v>39.138204558087821</v>
      </c>
      <c r="Y127" s="1">
        <f t="shared" si="6"/>
        <v>36.965059570795461</v>
      </c>
      <c r="Z127" s="1">
        <f t="shared" si="7"/>
        <v>36.965059570795461</v>
      </c>
      <c r="AB127" s="1">
        <f t="shared" si="8"/>
        <v>37.689441233226248</v>
      </c>
      <c r="AC127" s="1">
        <f>TBL_HST[[#This Row],[CH7]]</f>
        <v>41.63</v>
      </c>
      <c r="AD127" s="1">
        <f t="shared" si="9"/>
        <v>-3.9405587667737549</v>
      </c>
    </row>
  </sheetData>
  <mergeCells count="4">
    <mergeCell ref="A1:J1"/>
    <mergeCell ref="A2:J2"/>
    <mergeCell ref="A3:K3"/>
    <mergeCell ref="A6:K6"/>
  </mergeCells>
  <phoneticPr fontId="16" type="noConversion"/>
  <dataValidations count="22">
    <dataValidation allowBlank="1" showInputMessage="1" showErrorMessage="1" prompt="Time_x000d__x000a__x000d__x000a_TBL_CUR[TIME]" sqref="A5" xr:uid="{352BAD14-8850-4A89-8AEC-10F6A917EEEA}"/>
    <dataValidation allowBlank="1" showInputMessage="1" showErrorMessage="1" prompt="TBL_CUR[CH1]" sqref="B5" xr:uid="{030EAFF5-D893-4CBA-BDF4-0190D604BFFE}"/>
    <dataValidation allowBlank="1" showInputMessage="1" showErrorMessage="1" prompt="TBL_CUR[CH2]" sqref="C5" xr:uid="{C3E7E8EB-4E3B-4E3D-9B40-8B3370BAF158}"/>
    <dataValidation allowBlank="1" showInputMessage="1" showErrorMessage="1" prompt="TBL_CUR[CH3]" sqref="D5" xr:uid="{C7203D24-DF5F-484D-AFDA-E1BF21AE8D0D}"/>
    <dataValidation allowBlank="1" showInputMessage="1" showErrorMessage="1" prompt="TBL_CUR[CH4]" sqref="E5" xr:uid="{1B5E575D-2043-4849-8A8C-2E81877A15AC}"/>
    <dataValidation allowBlank="1" showInputMessage="1" showErrorMessage="1" prompt="TBL_CUR[CH5]" sqref="F5" xr:uid="{E789DE82-D40E-4305-8BFB-19EB69845376}"/>
    <dataValidation allowBlank="1" showInputMessage="1" showErrorMessage="1" prompt="TBL_CUR[CH6]" sqref="G5" xr:uid="{00B047E6-8CEE-40D4-866E-1597AB97FED9}"/>
    <dataValidation allowBlank="1" showInputMessage="1" showErrorMessage="1" prompt="TBL_CUR[CH7]" sqref="H5" xr:uid="{B6E30115-FBFF-4560-9DD1-EE31AF2254CE}"/>
    <dataValidation allowBlank="1" showInputMessage="1" showErrorMessage="1" prompt="TBL_CUR[CH8]" sqref="I5" xr:uid="{0F1987F2-2A32-4839-9F97-7A6865A6A154}"/>
    <dataValidation allowBlank="1" showInputMessage="1" showErrorMessage="1" prompt="TBL_CUR[CH9]" sqref="J5" xr:uid="{A9E96832-5AB3-461E-89F1-F1C0B6A81A8E}"/>
    <dataValidation allowBlank="1" showInputMessage="1" showErrorMessage="1" prompt="TBL_CUR[CH10]" sqref="K5" xr:uid="{9F03A3D7-57B0-4F50-B2AA-C75F805EAA05}"/>
    <dataValidation allowBlank="1" showInputMessage="1" showErrorMessage="1" prompt="Time_x000d__x000a__x000d__x000a_TBL_HST[TIME]" sqref="A8:A127" xr:uid="{2F4A65B4-8CAF-4900-B736-2BBA23A3B409}"/>
    <dataValidation allowBlank="1" showInputMessage="1" showErrorMessage="1" prompt="TBL_HST[CH1]" sqref="B8:B127" xr:uid="{C6E914A5-B7AE-4045-80D2-C79F320728F4}"/>
    <dataValidation allowBlank="1" showInputMessage="1" showErrorMessage="1" prompt="TBL_HST[CH2]" sqref="C8:C127" xr:uid="{ECDA562B-B962-4BC2-A2EF-10BA039B138F}"/>
    <dataValidation allowBlank="1" showInputMessage="1" showErrorMessage="1" prompt="TBL_HST[CH3]" sqref="D8:D127" xr:uid="{89024CA3-8299-42FF-A93E-AED9521F1307}"/>
    <dataValidation allowBlank="1" showInputMessage="1" showErrorMessage="1" prompt="TBL_HST[CH4]" sqref="E8:E127" xr:uid="{63687FB3-2BE8-4A03-B680-6FBAB138E43D}"/>
    <dataValidation allowBlank="1" showInputMessage="1" showErrorMessage="1" prompt="TBL_HST[CH5]" sqref="F8:F127" xr:uid="{0753A7D9-9189-4BD5-9849-3C95B6B2A683}"/>
    <dataValidation allowBlank="1" showInputMessage="1" showErrorMessage="1" prompt="TBL_HST[CH6]" sqref="G8:G127" xr:uid="{0CA48114-7D5D-46D7-9AA3-279C8D4173AB}"/>
    <dataValidation allowBlank="1" showInputMessage="1" showErrorMessage="1" prompt="TBL_HST[CH7]" sqref="H8:H127" xr:uid="{E021A08C-99FF-4C6C-B5B6-EE39820056C1}"/>
    <dataValidation allowBlank="1" showInputMessage="1" showErrorMessage="1" prompt="TBL_HST[CH8]" sqref="I8:I127" xr:uid="{F95C07E0-DD67-4464-9A20-996ACC55F0F3}"/>
    <dataValidation allowBlank="1" showInputMessage="1" showErrorMessage="1" prompt="TBL_HST[CH9]" sqref="J8:J127" xr:uid="{00727AE2-D879-47B1-A955-364222A613D1}"/>
    <dataValidation allowBlank="1" showInputMessage="1" showErrorMessage="1" prompt="TBL_HST[CH10]" sqref="K8:K127" xr:uid="{40C2DFDD-6E7E-4F6B-BDBD-6D684767BFF2}"/>
  </dataValidations>
  <pageMargins left="0.7" right="0.7" top="0.75" bottom="0.75" header="0.3" footer="0.3"/>
  <drawing r:id="rId1"/>
  <legacy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9CC35-03C0-47D4-88EB-05F91A54FF65}">
  <dimension ref="A1:J5"/>
  <sheetViews>
    <sheetView topLeftCell="A28" workbookViewId="0">
      <selection sqref="A1:H1"/>
    </sheetView>
  </sheetViews>
  <sheetFormatPr defaultRowHeight="14.5" x14ac:dyDescent="0.35"/>
  <cols>
    <col min="1" max="10" width="11.453125" customWidth="1"/>
  </cols>
  <sheetData>
    <row r="1" spans="1:10" ht="29" x14ac:dyDescent="0.75">
      <c r="A1" s="35" t="s">
        <v>30</v>
      </c>
      <c r="B1" s="35"/>
      <c r="C1" s="35"/>
      <c r="D1" s="35"/>
      <c r="E1" s="35"/>
      <c r="F1" s="35"/>
      <c r="G1" s="35"/>
      <c r="H1" s="35"/>
    </row>
    <row r="2" spans="1:10" ht="16.5" x14ac:dyDescent="0.35">
      <c r="A2" s="36" t="s">
        <v>31</v>
      </c>
      <c r="B2" s="36"/>
      <c r="C2" s="36"/>
      <c r="D2" s="36"/>
      <c r="E2" s="36"/>
      <c r="F2" s="36"/>
      <c r="G2" s="36"/>
      <c r="H2" s="36"/>
    </row>
    <row r="3" spans="1:10" ht="17.5" customHeight="1" x14ac:dyDescent="0.35"/>
    <row r="4" spans="1:10" ht="19.5" customHeight="1" x14ac:dyDescent="0.35">
      <c r="A4" s="18" t="s">
        <v>11</v>
      </c>
      <c r="B4" s="19" t="s">
        <v>13</v>
      </c>
      <c r="C4" s="19" t="s">
        <v>14</v>
      </c>
      <c r="D4" s="19" t="s">
        <v>15</v>
      </c>
      <c r="E4" s="19" t="s">
        <v>16</v>
      </c>
      <c r="F4" s="19" t="s">
        <v>17</v>
      </c>
      <c r="G4" s="19" t="s">
        <v>18</v>
      </c>
      <c r="H4" s="19" t="s">
        <v>19</v>
      </c>
      <c r="I4" s="19" t="s">
        <v>20</v>
      </c>
      <c r="J4" s="19" t="s">
        <v>21</v>
      </c>
    </row>
    <row r="5" spans="1:10" ht="27" customHeight="1" x14ac:dyDescent="0.35">
      <c r="A5" s="20"/>
      <c r="B5" s="20"/>
      <c r="C5" s="20"/>
      <c r="D5" s="20"/>
      <c r="E5" s="20"/>
      <c r="F5" s="20"/>
      <c r="G5" s="20"/>
      <c r="H5" s="20"/>
      <c r="I5" s="20"/>
      <c r="J5" s="20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72191-C820-4A2B-896B-1A9616BEDB13}">
  <dimension ref="A1:E13"/>
  <sheetViews>
    <sheetView workbookViewId="0">
      <selection activeCell="C7" sqref="C7"/>
    </sheetView>
  </sheetViews>
  <sheetFormatPr defaultRowHeight="14.5" x14ac:dyDescent="0.35"/>
  <cols>
    <col min="1" max="1" width="30.6328125" style="14" customWidth="1"/>
    <col min="2" max="2" width="0.1796875" style="14" customWidth="1"/>
    <col min="3" max="3" width="30.6328125" style="14" customWidth="1"/>
    <col min="4" max="16384" width="8.7265625" style="14"/>
  </cols>
  <sheetData>
    <row r="1" spans="1:5" ht="29" x14ac:dyDescent="0.75">
      <c r="A1" s="37" t="s">
        <v>22</v>
      </c>
      <c r="B1" s="37"/>
      <c r="C1" s="37"/>
      <c r="D1" s="37"/>
      <c r="E1" s="37"/>
    </row>
    <row r="2" spans="1:5" ht="50" customHeight="1" x14ac:dyDescent="0.35">
      <c r="A2" s="38" t="s">
        <v>23</v>
      </c>
      <c r="B2" s="38"/>
      <c r="C2" s="38"/>
      <c r="D2" s="38"/>
      <c r="E2" s="38"/>
    </row>
    <row r="3" spans="1:5" ht="4.5" customHeight="1" x14ac:dyDescent="0.35"/>
    <row r="4" spans="1:5" ht="24" customHeight="1" x14ac:dyDescent="0.35">
      <c r="A4" s="15" t="s">
        <v>24</v>
      </c>
      <c r="B4" s="16">
        <v>150</v>
      </c>
      <c r="C4" s="17">
        <v>150</v>
      </c>
    </row>
    <row r="5" spans="1:5" ht="4.5" customHeight="1" x14ac:dyDescent="0.35"/>
    <row r="6" spans="1:5" ht="24" customHeight="1" x14ac:dyDescent="0.35">
      <c r="A6" s="15" t="s">
        <v>25</v>
      </c>
      <c r="B6" s="16">
        <v>15</v>
      </c>
      <c r="C6" s="17">
        <v>120</v>
      </c>
    </row>
    <row r="7" spans="1:5" ht="4.5" customHeight="1" x14ac:dyDescent="0.35"/>
    <row r="8" spans="1:5" ht="24" customHeight="1" x14ac:dyDescent="0.35">
      <c r="A8" s="15" t="s">
        <v>26</v>
      </c>
      <c r="B8" s="16">
        <v>10</v>
      </c>
      <c r="C8" s="17">
        <v>10</v>
      </c>
    </row>
    <row r="9" spans="1:5" ht="4.5" customHeight="1" x14ac:dyDescent="0.35"/>
    <row r="10" spans="1:5" ht="24" customHeight="1" x14ac:dyDescent="0.35">
      <c r="A10" s="15" t="s">
        <v>27</v>
      </c>
      <c r="B10" s="16" t="s">
        <v>28</v>
      </c>
      <c r="C10" s="17" t="s">
        <v>28</v>
      </c>
    </row>
    <row r="13" spans="1:5" ht="50" customHeight="1" x14ac:dyDescent="0.35">
      <c r="A13" s="39" t="s">
        <v>29</v>
      </c>
      <c r="B13" s="39"/>
      <c r="C13" s="39"/>
      <c r="D13" s="39"/>
      <c r="E13" s="3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E0527D60-B888-4FD8-A399-DFD66D922C00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A347D64B-3987-492A-B380-DD0B90455639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CB783580-D667-4663-BE39-0674CD17C630}">
      <formula1>1</formula1>
      <formula2>1000</formula2>
    </dataValidation>
    <dataValidation type="list" errorStyle="information" allowBlank="1" showInputMessage="1" sqref="C10" xr:uid="{9AE645B2-FD5F-401E-8690-A1A586F454D2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5E672-43CE-468F-B11F-E69D3862064F}">
  <dimension ref="A1:K16"/>
  <sheetViews>
    <sheetView workbookViewId="0">
      <selection sqref="A1:G1"/>
    </sheetView>
  </sheetViews>
  <sheetFormatPr defaultRowHeight="14.5" x14ac:dyDescent="0.35"/>
  <cols>
    <col min="1" max="2" width="3.6328125" style="2" customWidth="1"/>
    <col min="3" max="3" width="14.6328125" style="2" customWidth="1"/>
    <col min="4" max="4" width="18.6328125" style="2" customWidth="1"/>
    <col min="5" max="5" width="60.6328125" style="2" customWidth="1"/>
    <col min="6" max="6" width="16.6328125" style="2" customWidth="1"/>
    <col min="7" max="7" width="12.6328125" style="2" customWidth="1"/>
    <col min="8" max="8" width="8.7265625" style="2"/>
    <col min="9" max="9" width="16.6328125" style="2" customWidth="1"/>
    <col min="10" max="10" width="60.6328125" style="2" customWidth="1"/>
    <col min="11" max="16384" width="8.7265625" style="2"/>
  </cols>
  <sheetData>
    <row r="1" spans="1:11" ht="29" x14ac:dyDescent="0.75">
      <c r="A1" s="42" t="s">
        <v>4</v>
      </c>
      <c r="B1" s="42"/>
      <c r="C1" s="42"/>
      <c r="D1" s="42"/>
      <c r="E1" s="42"/>
      <c r="F1" s="42"/>
      <c r="G1" s="42"/>
    </row>
    <row r="2" spans="1:11" ht="48" customHeight="1" x14ac:dyDescent="0.35">
      <c r="A2" s="43" t="s">
        <v>5</v>
      </c>
      <c r="B2" s="43"/>
      <c r="C2" s="43"/>
      <c r="D2" s="43"/>
      <c r="E2" s="43"/>
      <c r="F2" s="43"/>
      <c r="G2" s="43"/>
    </row>
    <row r="3" spans="1:11" ht="26" customHeight="1" x14ac:dyDescent="0.7">
      <c r="B3" s="47" t="s">
        <v>0</v>
      </c>
      <c r="C3" s="47"/>
      <c r="D3" s="47"/>
      <c r="E3" s="47"/>
      <c r="F3" s="47"/>
      <c r="G3" s="47"/>
      <c r="H3" s="47"/>
    </row>
    <row r="4" spans="1:11" ht="26" customHeight="1" x14ac:dyDescent="0.45">
      <c r="B4" s="44"/>
      <c r="C4" s="44"/>
      <c r="D4" s="44"/>
      <c r="E4" s="44"/>
      <c r="F4" s="44"/>
      <c r="G4" s="44"/>
      <c r="I4" s="40" t="s">
        <v>1</v>
      </c>
      <c r="J4" s="40"/>
    </row>
    <row r="5" spans="1:11" ht="24" customHeight="1" x14ac:dyDescent="0.35">
      <c r="B5" s="45"/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I5" s="41" t="s">
        <v>53</v>
      </c>
      <c r="J5" s="41"/>
      <c r="K5" s="3">
        <v>1</v>
      </c>
    </row>
    <row r="6" spans="1:11" ht="24" customHeight="1" x14ac:dyDescent="0.45">
      <c r="B6" s="45"/>
      <c r="C6" s="6" t="s">
        <v>11</v>
      </c>
      <c r="D6" s="7" t="s">
        <v>11</v>
      </c>
      <c r="E6" s="7"/>
      <c r="F6" s="7"/>
      <c r="G6" s="5" t="s">
        <v>12</v>
      </c>
      <c r="I6" s="40" t="s">
        <v>2</v>
      </c>
      <c r="J6" s="40"/>
    </row>
    <row r="7" spans="1:11" ht="24" customHeight="1" x14ac:dyDescent="0.35">
      <c r="B7" s="45"/>
      <c r="C7" s="9" t="s">
        <v>13</v>
      </c>
      <c r="D7" s="10" t="s">
        <v>13</v>
      </c>
      <c r="E7" s="10"/>
      <c r="F7" s="10"/>
      <c r="G7" s="8" t="s">
        <v>12</v>
      </c>
      <c r="I7" s="30">
        <v>150</v>
      </c>
    </row>
    <row r="8" spans="1:11" ht="24" customHeight="1" x14ac:dyDescent="0.45">
      <c r="B8" s="45"/>
      <c r="C8" s="9" t="s">
        <v>14</v>
      </c>
      <c r="D8" s="10" t="s">
        <v>14</v>
      </c>
      <c r="E8" s="10"/>
      <c r="F8" s="10"/>
      <c r="G8" s="8" t="s">
        <v>12</v>
      </c>
      <c r="I8" s="40" t="s">
        <v>3</v>
      </c>
      <c r="J8" s="40"/>
    </row>
    <row r="9" spans="1:11" ht="24" customHeight="1" x14ac:dyDescent="0.35">
      <c r="B9" s="45"/>
      <c r="C9" s="9" t="s">
        <v>15</v>
      </c>
      <c r="D9" s="10" t="s">
        <v>15</v>
      </c>
      <c r="E9" s="10"/>
      <c r="F9" s="10"/>
      <c r="G9" s="8" t="s">
        <v>12</v>
      </c>
      <c r="I9" s="30">
        <v>115200</v>
      </c>
    </row>
    <row r="10" spans="1:11" ht="24" customHeight="1" x14ac:dyDescent="0.35">
      <c r="B10" s="45"/>
      <c r="C10" s="9" t="s">
        <v>16</v>
      </c>
      <c r="D10" s="10" t="s">
        <v>16</v>
      </c>
      <c r="E10" s="10"/>
      <c r="F10" s="10"/>
      <c r="G10" s="8" t="s">
        <v>12</v>
      </c>
    </row>
    <row r="11" spans="1:11" ht="24" customHeight="1" x14ac:dyDescent="0.35">
      <c r="B11" s="45"/>
      <c r="C11" s="9" t="s">
        <v>17</v>
      </c>
      <c r="D11" s="10" t="s">
        <v>17</v>
      </c>
      <c r="E11" s="10"/>
      <c r="F11" s="10"/>
      <c r="G11" s="8" t="s">
        <v>12</v>
      </c>
    </row>
    <row r="12" spans="1:11" ht="24" customHeight="1" x14ac:dyDescent="0.35">
      <c r="B12" s="45"/>
      <c r="C12" s="9" t="s">
        <v>18</v>
      </c>
      <c r="D12" s="10" t="s">
        <v>18</v>
      </c>
      <c r="E12" s="10"/>
      <c r="F12" s="10"/>
      <c r="G12" s="8" t="s">
        <v>12</v>
      </c>
    </row>
    <row r="13" spans="1:11" ht="24" customHeight="1" x14ac:dyDescent="0.35">
      <c r="B13" s="45"/>
      <c r="C13" s="9" t="s">
        <v>19</v>
      </c>
      <c r="D13" s="10" t="s">
        <v>19</v>
      </c>
      <c r="E13" s="10"/>
      <c r="F13" s="10"/>
      <c r="G13" s="8" t="s">
        <v>12</v>
      </c>
    </row>
    <row r="14" spans="1:11" ht="24" customHeight="1" x14ac:dyDescent="0.35">
      <c r="B14" s="45"/>
      <c r="C14" s="9" t="s">
        <v>20</v>
      </c>
      <c r="D14" s="10" t="s">
        <v>20</v>
      </c>
      <c r="E14" s="10"/>
      <c r="F14" s="10"/>
      <c r="G14" s="8" t="s">
        <v>12</v>
      </c>
    </row>
    <row r="15" spans="1:11" ht="24" customHeight="1" thickBot="1" x14ac:dyDescent="0.4">
      <c r="B15" s="46"/>
      <c r="C15" s="11" t="s">
        <v>21</v>
      </c>
      <c r="D15" s="12" t="s">
        <v>21</v>
      </c>
      <c r="E15" s="12"/>
      <c r="F15" s="12"/>
      <c r="G15" s="13" t="s">
        <v>12</v>
      </c>
    </row>
    <row r="16" spans="1:11" ht="15" thickTop="1" x14ac:dyDescent="0.35"/>
  </sheetData>
  <mergeCells count="9">
    <mergeCell ref="I4:J4"/>
    <mergeCell ref="I5:J5"/>
    <mergeCell ref="I6:J6"/>
    <mergeCell ref="I8:J8"/>
    <mergeCell ref="A1:G1"/>
    <mergeCell ref="A2:G2"/>
    <mergeCell ref="B4:G4"/>
    <mergeCell ref="B5:B15"/>
    <mergeCell ref="B3:H3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Student2</dc:creator>
  <cp:lastModifiedBy>Student2</cp:lastModifiedBy>
  <dcterms:created xsi:type="dcterms:W3CDTF">2022-07-14T12:45:59Z</dcterms:created>
  <dcterms:modified xsi:type="dcterms:W3CDTF">2022-08-10T09:07:57Z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e5801d33-bce0-408d-ab9f-34c2c8be138d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