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karla\OneDrive\Escritorio\"/>
    </mc:Choice>
  </mc:AlternateContent>
  <xr:revisionPtr revIDLastSave="0" documentId="13_ncr:1_{B6295C2C-235B-4027-AAEC-E7EECF3223B5}" xr6:coauthVersionLast="47" xr6:coauthVersionMax="47" xr10:uidLastSave="{00000000-0000-0000-0000-000000000000}"/>
  <bookViews>
    <workbookView xWindow="-120" yWindow="-120" windowWidth="20730" windowHeight="117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E15" i="1"/>
  <c r="E16" i="1"/>
  <c r="E17" i="1"/>
  <c r="D18" i="1"/>
  <c r="E18" i="1" s="1"/>
  <c r="E19" i="1"/>
  <c r="F20" i="1"/>
  <c r="G20" i="1" s="1"/>
  <c r="G17" i="1" l="1"/>
  <c r="H17" i="1"/>
  <c r="I17" i="1" s="1"/>
  <c r="J17" i="1"/>
  <c r="K17" i="1" s="1"/>
  <c r="K20" i="1"/>
  <c r="I20" i="1"/>
  <c r="E20" i="1"/>
  <c r="J19" i="1"/>
  <c r="K19" i="1" s="1"/>
  <c r="I19" i="1"/>
  <c r="G19" i="1"/>
  <c r="J18" i="1"/>
  <c r="K18" i="1" s="1"/>
  <c r="H18" i="1"/>
  <c r="I18" i="1" s="1"/>
  <c r="F18" i="1"/>
  <c r="G18" i="1" s="1"/>
  <c r="J16" i="1"/>
  <c r="K16" i="1" s="1"/>
  <c r="H16" i="1"/>
  <c r="I16" i="1" s="1"/>
  <c r="G16" i="1"/>
  <c r="J15" i="1"/>
  <c r="K15" i="1" s="1"/>
  <c r="I15" i="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<sst xmlns="http://schemas.openxmlformats.org/spreadsheetml/2006/main" count="90" uniqueCount="67">
  <si>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</si>
  <si>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</si>
  <si>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</si>
  <si>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</si>
  <si>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</si>
  <si>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</si>
  <si>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</si>
  <si>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</si>
  <si>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</si>
  <si>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</si>
  <si>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</si>
  <si>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</si>
  <si>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</si>
  <si>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</si>
  <si>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</si>
  <si>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</si>
  <si>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</si>
  <si>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</si>
  <si>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</si>
  <si>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</si>
  <si>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</si>
  <si>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</si>
  <si>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</si>
  <si>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</si>
  <si>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</si>
  <si>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</si>
  <si>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</si>
  <si>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</si>
  <si>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</si>
  <si>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</si>
  <si>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</si>
  <si>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</si>
  <si>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</si>
  <si>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</si>
  <si>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</si>
  <si>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</si>
  <si>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</si>
  <si>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</si>
  <si>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</si>
  <si>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</si>
  <si>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</si>
  <si>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</si>
  <si>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</si>
  <si>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</si>
  <si>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</si>
  <si>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</si>
  <si>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</si>
  <si>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</si>
  <si>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</si>
  <si>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</si>
  <si>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</si>
  <si>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</si>
  <si>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</si>
  <si>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</si>
  <si>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</si>
  <si>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</si>
  <si>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</si>
  <si>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</si>
  <si>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</si>
  <si>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</si>
  <si>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</si>
  <si>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</si>
  <si>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</si>
  <si>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KARLA VIEDMA</t>
  </si>
  <si>
    <t>JOAQUIN ONATE</t>
  </si>
  <si>
    <t>VICTOR ADASME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</si>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</sst>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5" sqref="F1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3.9</v>
      </c>
      <c r="G4" s="1"/>
    </row>
    <row r="5" spans="1:11" x14ac:dyDescent="0.25">
      <c r="A5" s="4">
        <v>2</v>
      </c>
      <c r="B5" s="25" t="s">
        <v>64</v>
      </c>
      <c r="C5" s="5">
        <f>EVALUACION2!$C$22</f>
        <v>3.9</v>
      </c>
      <c r="G5" s="1"/>
    </row>
    <row r="6" spans="1:11" x14ac:dyDescent="0.25">
      <c r="A6" s="4">
        <v>3</v>
      </c>
      <c r="B6" s="25" t="s">
        <v>65</v>
      </c>
      <c r="C6" s="5">
        <f>EVALUACION2!$C$22</f>
        <v>3.9</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c r="E13" s="15" t="str">
        <f>IF(D13="X",100*0.1,"")</f>
        <v/>
      </c>
      <c r="F13" s="15" t="s">
        <v>66</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ref="D14" si="3">IF($C14=CL,"X","")</f>
        <v>X</v>
      </c>
      <c r="E14" s="15">
        <f>IF(D14="X",100*0.1,"")</f>
        <v>10</v>
      </c>
      <c r="F14" s="15" t="str">
        <f t="shared" ref="F14:F15" si="4">IF($C14=L,"X","")</f>
        <v/>
      </c>
      <c r="G14" s="15" t="str">
        <f>IF(F14="X",60*0.1,"")</f>
        <v/>
      </c>
      <c r="H14" s="15" t="str">
        <f t="shared" si="0"/>
        <v/>
      </c>
      <c r="I14" s="15" t="str">
        <f>IF(H14="X",30*0.1,"")</f>
        <v/>
      </c>
      <c r="J14" s="15" t="str">
        <f t="shared" si="1"/>
        <v/>
      </c>
      <c r="K14" s="15" t="str">
        <f t="shared" si="2"/>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si="4"/>
        <v/>
      </c>
      <c r="G15" s="15" t="str">
        <f>IF(F15="X",60*0.25,"")</f>
        <v/>
      </c>
      <c r="H15" s="15" t="s">
        <v>66</v>
      </c>
      <c r="I15" s="15">
        <f>IF(H15="X",30*0.25,"")</f>
        <v>7.5</v>
      </c>
      <c r="J15" s="15" t="str">
        <f t="shared" si="1"/>
        <v/>
      </c>
      <c r="K15" s="15" t="str">
        <f t="shared" si="2"/>
        <v/>
      </c>
    </row>
    <row r="16" spans="1:11" ht="24" outlineLevel="1" x14ac:dyDescent="0.25">
      <c r="A16" s="42"/>
      <c r="B16" s="28" t="str">
        <f>RUBRICA!A7</f>
        <v>4. Utiliza de manera precisa el lenguaje técnico en los entregables de acuerdo con lo requerido por la disciplina.</v>
      </c>
      <c r="C16" s="26" t="s">
        <v>5</v>
      </c>
      <c r="D16" s="15"/>
      <c r="E16" s="15" t="str">
        <f>IF(D16="X",100*0.05,"")</f>
        <v/>
      </c>
      <c r="F16" s="15" t="s">
        <v>66</v>
      </c>
      <c r="G16" s="15">
        <f>IF(F16="X",60*0.05,"")</f>
        <v>3</v>
      </c>
      <c r="H16" s="15" t="str">
        <f t="shared" si="0"/>
        <v/>
      </c>
      <c r="I16" s="15" t="str">
        <f>IF(H16="X",30*0.05,"")</f>
        <v/>
      </c>
      <c r="J16" s="15" t="str">
        <f t="shared" si="1"/>
        <v/>
      </c>
      <c r="K16" s="15" t="str">
        <f t="shared" si="2"/>
        <v/>
      </c>
    </row>
    <row r="17" spans="1:11" ht="24" outlineLevel="1" x14ac:dyDescent="0.25">
      <c r="A17" s="42"/>
      <c r="B17" s="28" t="str">
        <f>RUBRICA!A8</f>
        <v xml:space="preserve">5. Utiliza reglas de redacción, ortografía (literal, puntual, acentual) y las normas para citas y referencias. </v>
      </c>
      <c r="C17" s="26" t="s">
        <v>5</v>
      </c>
      <c r="D17" s="15"/>
      <c r="E17" s="15" t="str">
        <f>IF(D17="X",100*0.05,"")</f>
        <v/>
      </c>
      <c r="F17" s="15" t="s">
        <v>66</v>
      </c>
      <c r="G17" s="15">
        <f>IF(F17="X",60*0.05,"")</f>
        <v>3</v>
      </c>
      <c r="H17" s="15" t="str">
        <f t="shared" si="0"/>
        <v/>
      </c>
      <c r="I17" s="15" t="str">
        <f>IF(H17="X",30*0.05,"")</f>
        <v/>
      </c>
      <c r="J17" s="15" t="str">
        <f t="shared" si="1"/>
        <v/>
      </c>
      <c r="K17" s="15" t="str">
        <f t="shared" si="2"/>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66</v>
      </c>
      <c r="G19" s="15">
        <f>IF(F19="X",60*0.15,"")</f>
        <v>9</v>
      </c>
      <c r="H19" s="15"/>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tr">
        <f>IF($C20=L,"X","")</f>
        <v/>
      </c>
      <c r="G20" s="15" t="str">
        <f>IF(F20="X",60*0.1,"")</f>
        <v/>
      </c>
      <c r="H20" s="15"/>
      <c r="I20" s="15" t="str">
        <f>IF(H20="X",30*0.1,"")</f>
        <v/>
      </c>
      <c r="J20" s="15" t="s">
        <v>66</v>
      </c>
      <c r="K20" s="15">
        <f t="shared" si="5"/>
        <v>0</v>
      </c>
    </row>
    <row r="21" spans="1:11" ht="15.75" customHeight="1" outlineLevel="1" x14ac:dyDescent="0.3">
      <c r="A21" s="41"/>
      <c r="B21" s="27" t="s">
        <v>4</v>
      </c>
      <c r="C21" s="31">
        <f>E21+G21+I21+K21</f>
        <v>58.5</v>
      </c>
      <c r="D21" s="16"/>
      <c r="E21" s="16">
        <f>SUM(E13:E20)</f>
        <v>30</v>
      </c>
      <c r="F21" s="16"/>
      <c r="G21" s="16">
        <f>SUM(G13:G20)</f>
        <v>21</v>
      </c>
      <c r="H21" s="16"/>
      <c r="I21" s="16">
        <f>SUM(I13:I20)</f>
        <v>7.5</v>
      </c>
      <c r="J21" s="16"/>
      <c r="K21" s="16">
        <f>SUM(K13:K20)</f>
        <v>0</v>
      </c>
    </row>
    <row r="22" spans="1:11" ht="15.75" customHeight="1" outlineLevel="1" x14ac:dyDescent="0.3">
      <c r="A22" s="43"/>
      <c r="B22" s="30" t="s">
        <v>13</v>
      </c>
      <c r="C22" s="17">
        <f>VLOOKUP(C21,ESCALA_IEP!A2:B202,2,FALSE)</f>
        <v>3.9</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Karl Viedma Marchant</cp:lastModifiedBy>
  <dcterms:created xsi:type="dcterms:W3CDTF">2023-08-07T04:08:01Z</dcterms:created>
  <dcterms:modified xsi:type="dcterms:W3CDTF">2024-10-22T13:53:33Z</dcterms:modified>
</cp:coreProperties>
</file>