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llnumber1/Documents/Лабораторные/Physics/"/>
    </mc:Choice>
  </mc:AlternateContent>
  <xr:revisionPtr revIDLastSave="0" documentId="13_ncr:1_{638E3A29-9978-F340-886D-A8989440737F}" xr6:coauthVersionLast="45" xr6:coauthVersionMax="45" xr10:uidLastSave="{00000000-0000-0000-0000-000000000000}"/>
  <bookViews>
    <workbookView xWindow="380" yWindow="460" windowWidth="28040" windowHeight="15940" xr2:uid="{C8108744-E8DF-4849-A3AF-236A2155C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3" i="1"/>
  <c r="X5" i="1"/>
  <c r="W5" i="1"/>
  <c r="X4" i="1"/>
  <c r="W4" i="1"/>
  <c r="X3" i="1"/>
  <c r="W3" i="1"/>
  <c r="T14" i="1"/>
  <c r="T12" i="1"/>
  <c r="T10" i="1"/>
  <c r="T8" i="1"/>
  <c r="T6" i="1"/>
  <c r="T4" i="1"/>
  <c r="T2" i="1"/>
  <c r="D53" i="1" l="1"/>
  <c r="D5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2" i="1"/>
  <c r="B52" i="1"/>
  <c r="F2" i="1" l="1"/>
  <c r="E2" i="1"/>
</calcChain>
</file>

<file path=xl/sharedStrings.xml><?xml version="1.0" encoding="utf-8"?>
<sst xmlns="http://schemas.openxmlformats.org/spreadsheetml/2006/main" count="24" uniqueCount="17">
  <si>
    <t>№</t>
  </si>
  <si>
    <t>мин</t>
  </si>
  <si>
    <t>макс</t>
  </si>
  <si>
    <t>Границы интервалов</t>
  </si>
  <si>
    <t>4,07 - 4,3</t>
  </si>
  <si>
    <t>4,3 - 4,53</t>
  </si>
  <si>
    <t>4,53 - 4,76</t>
  </si>
  <si>
    <t>4,76 - 4,99</t>
  </si>
  <si>
    <t>4,99 - 5,22</t>
  </si>
  <si>
    <t>5,22 - 5,45</t>
  </si>
  <si>
    <t>5,45 - 5,68</t>
  </si>
  <si>
    <t>От</t>
  </si>
  <si>
    <t>До</t>
  </si>
  <si>
    <t>Интервал, с</t>
  </si>
  <si>
    <t>0.6798</t>
  </si>
  <si>
    <t>0.9524</t>
  </si>
  <si>
    <t>0.9936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</si>
</sst>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9.1233814523184603E-2"/>
          <c:y val="0.19483814523184603"/>
          <c:w val="0.90287510936132986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Sheet1!$H$22:$H$28</c:f>
              <c:strCache>
                <c:ptCount val="7"/>
                <c:pt idx="0">
                  <c:v>4,07 - 4,3</c:v>
                </c:pt>
                <c:pt idx="1">
                  <c:v>4,3 - 4,53</c:v>
                </c:pt>
                <c:pt idx="2">
                  <c:v>4,53 - 4,76</c:v>
                </c:pt>
                <c:pt idx="3">
                  <c:v>4,76 - 4,99</c:v>
                </c:pt>
                <c:pt idx="4">
                  <c:v>4,99 - 5,22</c:v>
                </c:pt>
                <c:pt idx="5">
                  <c:v>5,22 - 5,45</c:v>
                </c:pt>
                <c:pt idx="6">
                  <c:v>5,45 - 5,68</c:v>
                </c:pt>
              </c:strCache>
            </c:strRef>
          </c:cat>
          <c:val>
            <c:numRef>
              <c:f>Sheet1!$I$22:$I$28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18</c:v>
                </c:pt>
                <c:pt idx="5">
                  <c:v>11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F-614E-90C2-1B44BC31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023231"/>
        <c:axId val="14225007"/>
      </c:barChart>
      <c:catAx>
        <c:axId val="210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25007"/>
        <c:crosses val="autoZero"/>
        <c:auto val="1"/>
        <c:lblAlgn val="ctr"/>
        <c:lblOffset val="100"/>
        <c:noMultiLvlLbl val="0"/>
      </c:catAx>
      <c:valAx>
        <c:axId val="142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02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139700</xdr:rowOff>
    </xdr:from>
    <xdr:to>
      <xdr:col>3</xdr:col>
      <xdr:colOff>1079500</xdr:colOff>
      <xdr:row>0</xdr:row>
      <xdr:rowOff>342900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836AF7-0D57-1F4F-9C2D-1FE6999D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9700" y="139700"/>
          <a:ext cx="1041400" cy="2032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139700</xdr:rowOff>
    </xdr:from>
    <xdr:to>
      <xdr:col>2</xdr:col>
      <xdr:colOff>850900</xdr:colOff>
      <xdr:row>0</xdr:row>
      <xdr:rowOff>330200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AA5D6E-9275-9341-A586-9FED8C31F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400" y="139700"/>
          <a:ext cx="7747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0</xdr:row>
      <xdr:rowOff>139700</xdr:rowOff>
    </xdr:from>
    <xdr:to>
      <xdr:col>1</xdr:col>
      <xdr:colOff>609600</xdr:colOff>
      <xdr:row>0</xdr:row>
      <xdr:rowOff>330200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FDC516-8263-5445-890F-7539ACA49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0" y="139700"/>
          <a:ext cx="419100" cy="190500"/>
        </a:xfrm>
        <a:prstGeom prst="rect">
          <a:avLst/>
        </a:prstGeom>
      </xdr:spPr>
    </xdr:pic>
    <xdr:clientData/>
  </xdr:twoCellAnchor>
  <xdr:twoCellAnchor editAs="oneCell">
    <xdr:from>
      <xdr:col>16</xdr:col>
      <xdr:colOff>254000</xdr:colOff>
      <xdr:row>0</xdr:row>
      <xdr:rowOff>165100</xdr:rowOff>
    </xdr:from>
    <xdr:to>
      <xdr:col>16</xdr:col>
      <xdr:colOff>546100</xdr:colOff>
      <xdr:row>0</xdr:row>
      <xdr:rowOff>355600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E85105-48CD-FB4F-B108-58D1DBFB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16100" y="165100"/>
          <a:ext cx="292100" cy="19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76200</xdr:rowOff>
    </xdr:from>
    <xdr:to>
      <xdr:col>17</xdr:col>
      <xdr:colOff>772884</xdr:colOff>
      <xdr:row>0</xdr:row>
      <xdr:rowOff>381000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F4BB73-84DF-2B41-81BE-4F3F2A06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87600" y="76200"/>
          <a:ext cx="772884" cy="304800"/>
        </a:xfrm>
        <a:prstGeom prst="rect">
          <a:avLst/>
        </a:prstGeom>
      </xdr:spPr>
    </xdr:pic>
    <xdr:clientData/>
  </xdr:twoCellAnchor>
  <xdr:twoCellAnchor editAs="oneCell">
    <xdr:from>
      <xdr:col>18</xdr:col>
      <xdr:colOff>215900</xdr:colOff>
      <xdr:row>0</xdr:row>
      <xdr:rowOff>152400</xdr:rowOff>
    </xdr:from>
    <xdr:to>
      <xdr:col>18</xdr:col>
      <xdr:colOff>647700</xdr:colOff>
      <xdr:row>0</xdr:row>
      <xdr:rowOff>355600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15DA69-DB53-964D-A1C6-C186C749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29000" y="152400"/>
          <a:ext cx="431800" cy="2032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139700</xdr:colOff>
      <xdr:row>0</xdr:row>
      <xdr:rowOff>101600</xdr:rowOff>
    </xdr:from>
    <xdr:to>
      <xdr:col>19</xdr:col>
      <xdr:colOff>698500</xdr:colOff>
      <xdr:row>0</xdr:row>
      <xdr:rowOff>419100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F1AA3-8D96-1D43-B70A-4123200E2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78300" y="101600"/>
          <a:ext cx="558800" cy="317500"/>
        </a:xfrm>
        <a:prstGeom prst="rect">
          <a:avLst/>
        </a:prstGeom>
      </xdr:spPr>
    </xdr:pic>
    <xdr:clientData/>
  </xdr:twoCellAnchor>
  <xdr:twoCellAnchor>
    <xdr:from>
      <xdr:col>10</xdr:col>
      <xdr:colOff>330200</xdr:colOff>
      <xdr:row>23</xdr:row>
      <xdr:rowOff>50800</xdr:rowOff>
    </xdr:from>
    <xdr:to>
      <xdr:col>15</xdr:col>
      <xdr:colOff>774700</xdr:colOff>
      <xdr:row>36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A0DB0E-51C9-7F45-BF96-CD4F2B229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24</xdr:col>
      <xdr:colOff>203200</xdr:colOff>
      <xdr:row>0</xdr:row>
      <xdr:rowOff>165100</xdr:rowOff>
    </xdr:from>
    <xdr:to>
      <xdr:col>24</xdr:col>
      <xdr:colOff>660400</xdr:colOff>
      <xdr:row>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B4BEE5-27AE-4545-A583-46BB4686F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069300" y="165100"/>
          <a:ext cx="457200" cy="3429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88900</xdr:rowOff>
    </xdr:from>
    <xdr:to>
      <xdr:col>25</xdr:col>
      <xdr:colOff>673100</xdr:colOff>
      <xdr:row>1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584303-6278-9B48-9048-CFC1261DA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844000" y="889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26</xdr:col>
      <xdr:colOff>254000</xdr:colOff>
      <xdr:row>0</xdr:row>
      <xdr:rowOff>177800</xdr:rowOff>
    </xdr:from>
    <xdr:to>
      <xdr:col>26</xdr:col>
      <xdr:colOff>596900</xdr:colOff>
      <xdr:row>1</xdr:row>
      <xdr:rowOff>50800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DF1C23-FC3A-644D-9AE0-153D95D6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771100" y="1778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21</xdr:col>
      <xdr:colOff>63499</xdr:colOff>
      <xdr:row>2</xdr:row>
      <xdr:rowOff>76200</xdr:rowOff>
    </xdr:from>
    <xdr:to>
      <xdr:col>21</xdr:col>
      <xdr:colOff>906094</xdr:colOff>
      <xdr:row>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64DDA6B-5E48-F34A-B4B5-B9582D3EE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453099" y="749300"/>
          <a:ext cx="842595" cy="292100"/>
        </a:xfrm>
        <a:prstGeom prst="rect">
          <a:avLst/>
        </a:prstGeom>
      </xdr:spPr>
    </xdr:pic>
    <xdr:clientData/>
  </xdr:twoCellAnchor>
  <xdr:twoCellAnchor editAs="oneCell">
    <xdr:from>
      <xdr:col>21</xdr:col>
      <xdr:colOff>63500</xdr:colOff>
      <xdr:row>3</xdr:row>
      <xdr:rowOff>38100</xdr:rowOff>
    </xdr:from>
    <xdr:to>
      <xdr:col>21</xdr:col>
      <xdr:colOff>914400</xdr:colOff>
      <xdr:row>3</xdr:row>
      <xdr:rowOff>310824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E7A26FA-C1CD-CA4D-97E4-2E015D85B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53100" y="1143000"/>
          <a:ext cx="850900" cy="272724"/>
        </a:xfrm>
        <a:prstGeom prst="rect">
          <a:avLst/>
        </a:prstGeom>
      </xdr:spPr>
    </xdr:pic>
    <xdr:clientData/>
  </xdr:twoCellAnchor>
  <xdr:twoCellAnchor editAs="oneCell">
    <xdr:from>
      <xdr:col>21</xdr:col>
      <xdr:colOff>76200</xdr:colOff>
      <xdr:row>4</xdr:row>
      <xdr:rowOff>50800</xdr:rowOff>
    </xdr:from>
    <xdr:to>
      <xdr:col>21</xdr:col>
      <xdr:colOff>893417</xdr:colOff>
      <xdr:row>4</xdr:row>
      <xdr:rowOff>304800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C59CBCB-192F-544D-A0CA-FAF590841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465800" y="1473200"/>
          <a:ext cx="817217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7299-61A7-094C-B847-7C4C51D5F396}">
  <dimension ref="A1:AA53"/>
  <sheetViews>
    <sheetView tabSelected="1" topLeftCell="A3" zoomScaleNormal="100" workbookViewId="0">
      <selection activeCell="I25" sqref="I25"/>
    </sheetView>
  </sheetViews>
  <sheetFormatPr baseColWidth="10" defaultRowHeight="16" x14ac:dyDescent="0.2"/>
  <cols>
    <col min="2" max="2" width="11.83203125" customWidth="1"/>
    <col min="3" max="3" width="12" customWidth="1"/>
    <col min="4" max="4" width="14.83203125" customWidth="1"/>
    <col min="16" max="16" width="18.5" customWidth="1"/>
    <col min="22" max="22" width="12.1640625" customWidth="1"/>
  </cols>
  <sheetData>
    <row r="1" spans="1:27" ht="37" customHeight="1" x14ac:dyDescent="0.2">
      <c r="A1" s="1" t="s">
        <v>0</v>
      </c>
      <c r="E1" t="s">
        <v>1</v>
      </c>
      <c r="F1" t="s">
        <v>2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P1" t="s">
        <v>3</v>
      </c>
      <c r="V1" s="7"/>
      <c r="W1" s="7" t="s">
        <v>13</v>
      </c>
      <c r="X1" s="7"/>
      <c r="Y1" s="7"/>
      <c r="Z1" s="7"/>
      <c r="AA1" s="7"/>
    </row>
    <row r="2" spans="1:27" ht="20" customHeight="1" x14ac:dyDescent="0.2">
      <c r="A2">
        <v>2</v>
      </c>
      <c r="B2">
        <v>4.07</v>
      </c>
      <c r="C2">
        <f>B2-5.0374</f>
        <v>-0.96739999999999959</v>
      </c>
      <c r="D2">
        <f>C2^2</f>
        <v>0.93586275999999924</v>
      </c>
      <c r="E2" s="2">
        <f>MIN(B2:B51)</f>
        <v>4.07</v>
      </c>
      <c r="F2" s="2">
        <f>MAX(B2:B51)</f>
        <v>5.68</v>
      </c>
      <c r="H2">
        <v>4.07</v>
      </c>
      <c r="I2">
        <v>4.34</v>
      </c>
      <c r="J2">
        <v>4.53</v>
      </c>
      <c r="K2">
        <v>4.76</v>
      </c>
      <c r="L2">
        <v>5</v>
      </c>
      <c r="M2">
        <v>5.26</v>
      </c>
      <c r="N2">
        <v>5.49</v>
      </c>
      <c r="P2" s="3">
        <v>4.07</v>
      </c>
      <c r="Q2" s="7">
        <v>3</v>
      </c>
      <c r="R2" s="7">
        <v>0.26</v>
      </c>
      <c r="S2" s="7">
        <v>4.13</v>
      </c>
      <c r="T2" s="7">
        <f>D53*EXP(-((S2-C52)^2)/2*(D52^2))</f>
        <v>0.47415694133554692</v>
      </c>
      <c r="V2" s="7"/>
      <c r="W2" s="6" t="s">
        <v>11</v>
      </c>
      <c r="X2" s="6" t="s">
        <v>12</v>
      </c>
      <c r="Y2" s="7"/>
      <c r="Z2" s="7"/>
      <c r="AA2" s="7"/>
    </row>
    <row r="3" spans="1:27" ht="29" customHeight="1" x14ac:dyDescent="0.2">
      <c r="A3">
        <v>3</v>
      </c>
      <c r="B3">
        <v>4.13</v>
      </c>
      <c r="C3">
        <f t="shared" ref="C3:C51" si="0">B3-5.0374</f>
        <v>-0.90739999999999998</v>
      </c>
      <c r="D3">
        <f>C3^2</f>
        <v>0.82337475999999998</v>
      </c>
      <c r="H3">
        <v>4.13</v>
      </c>
      <c r="I3">
        <v>4.53</v>
      </c>
      <c r="J3">
        <v>4.5999999999999996</v>
      </c>
      <c r="K3">
        <v>4.8099999999999996</v>
      </c>
      <c r="L3">
        <v>5.01</v>
      </c>
      <c r="M3">
        <v>5.28</v>
      </c>
      <c r="N3">
        <v>5.53</v>
      </c>
      <c r="P3" s="3">
        <v>4.3</v>
      </c>
      <c r="Q3" s="7"/>
      <c r="R3" s="7"/>
      <c r="S3" s="7"/>
      <c r="T3" s="7"/>
      <c r="W3">
        <f>5.0374-0.3413</f>
        <v>4.6960999999999995</v>
      </c>
      <c r="X3">
        <f>5.0374+0.3413</f>
        <v>5.3787000000000003</v>
      </c>
      <c r="Y3">
        <v>37</v>
      </c>
      <c r="Z3">
        <f>37/50</f>
        <v>0.74</v>
      </c>
      <c r="AA3" s="6" t="s">
        <v>14</v>
      </c>
    </row>
    <row r="4" spans="1:27" ht="25" customHeight="1" x14ac:dyDescent="0.2">
      <c r="A4">
        <v>1</v>
      </c>
      <c r="B4" s="2">
        <v>4.2699999999999996</v>
      </c>
      <c r="C4">
        <f t="shared" si="0"/>
        <v>-0.7674000000000003</v>
      </c>
      <c r="D4">
        <f t="shared" ref="D4:D51" si="1">C4^2</f>
        <v>0.58890276000000041</v>
      </c>
      <c r="H4" s="2">
        <v>4.2699999999999996</v>
      </c>
      <c r="J4">
        <v>4.76</v>
      </c>
      <c r="K4">
        <v>4.8099999999999996</v>
      </c>
      <c r="L4">
        <v>5.01</v>
      </c>
      <c r="M4">
        <v>5.28</v>
      </c>
      <c r="N4">
        <v>5.68</v>
      </c>
      <c r="P4">
        <v>4.3</v>
      </c>
      <c r="Q4" s="7">
        <v>2</v>
      </c>
      <c r="R4" s="7">
        <v>0.17</v>
      </c>
      <c r="S4" s="7">
        <v>4.34</v>
      </c>
      <c r="T4" s="7">
        <f>D53*EXP(-((S3-C52)^2)/2*(D52^2))</f>
        <v>1.1661699343359759</v>
      </c>
      <c r="W4">
        <f>5.0374-0.6826</f>
        <v>4.3548</v>
      </c>
      <c r="X4">
        <f>5.0374+0.6826</f>
        <v>5.72</v>
      </c>
      <c r="Y4">
        <v>46</v>
      </c>
      <c r="Z4">
        <f>46/50</f>
        <v>0.92</v>
      </c>
      <c r="AA4" s="6" t="s">
        <v>15</v>
      </c>
    </row>
    <row r="5" spans="1:27" ht="26" customHeight="1" x14ac:dyDescent="0.2">
      <c r="A5">
        <v>4</v>
      </c>
      <c r="B5">
        <v>4.34</v>
      </c>
      <c r="C5">
        <f t="shared" si="0"/>
        <v>-0.69740000000000002</v>
      </c>
      <c r="D5">
        <f t="shared" si="1"/>
        <v>0.48636676000000001</v>
      </c>
      <c r="K5">
        <v>4.87</v>
      </c>
      <c r="L5">
        <v>5.0199999999999996</v>
      </c>
      <c r="M5">
        <v>5.32</v>
      </c>
      <c r="P5">
        <v>4.53</v>
      </c>
      <c r="Q5" s="7"/>
      <c r="R5" s="7"/>
      <c r="S5" s="7"/>
      <c r="T5" s="7"/>
      <c r="W5">
        <f>5.0374-1.0239</f>
        <v>4.0134999999999996</v>
      </c>
      <c r="X5">
        <f>5.0374+1.0239</f>
        <v>6.0613000000000001</v>
      </c>
      <c r="Y5">
        <v>50</v>
      </c>
      <c r="Z5">
        <v>1</v>
      </c>
      <c r="AA5" s="6" t="s">
        <v>16</v>
      </c>
    </row>
    <row r="6" spans="1:27" x14ac:dyDescent="0.2">
      <c r="A6">
        <v>5</v>
      </c>
      <c r="B6">
        <v>4.53</v>
      </c>
      <c r="C6">
        <f t="shared" si="0"/>
        <v>-0.50739999999999963</v>
      </c>
      <c r="D6">
        <f t="shared" si="1"/>
        <v>0.25745475999999962</v>
      </c>
      <c r="K6">
        <v>4.87</v>
      </c>
      <c r="L6">
        <v>5.0199999999999996</v>
      </c>
      <c r="M6">
        <v>5.32</v>
      </c>
      <c r="P6" s="3">
        <v>4.53</v>
      </c>
      <c r="Q6" s="7">
        <v>3</v>
      </c>
      <c r="R6" s="7">
        <v>0.26</v>
      </c>
      <c r="S6" s="7">
        <v>4.5999999999999996</v>
      </c>
      <c r="T6" s="7">
        <f>D53*EXP(-((S4-C52)^2)/2*(D52^2))</f>
        <v>0.42952648795665382</v>
      </c>
    </row>
    <row r="7" spans="1:27" x14ac:dyDescent="0.2">
      <c r="A7">
        <v>6</v>
      </c>
      <c r="B7">
        <v>4.5999999999999996</v>
      </c>
      <c r="C7">
        <f t="shared" si="0"/>
        <v>-0.43740000000000023</v>
      </c>
      <c r="D7">
        <f t="shared" si="1"/>
        <v>0.1913187600000002</v>
      </c>
      <c r="K7">
        <v>4.87</v>
      </c>
      <c r="L7">
        <v>5.0599999999999996</v>
      </c>
      <c r="M7">
        <v>5.35</v>
      </c>
      <c r="P7" s="3">
        <v>4.76</v>
      </c>
      <c r="Q7" s="7"/>
      <c r="R7" s="7"/>
      <c r="S7" s="7"/>
      <c r="T7" s="7"/>
    </row>
    <row r="8" spans="1:27" x14ac:dyDescent="0.2">
      <c r="A8">
        <v>7</v>
      </c>
      <c r="B8">
        <v>4.76</v>
      </c>
      <c r="C8">
        <f t="shared" si="0"/>
        <v>-0.27740000000000009</v>
      </c>
      <c r="D8">
        <f t="shared" si="1"/>
        <v>7.6950760000000049E-2</v>
      </c>
      <c r="K8">
        <v>4.88</v>
      </c>
      <c r="L8">
        <v>5.07</v>
      </c>
      <c r="M8">
        <v>5.35</v>
      </c>
      <c r="P8" s="4">
        <v>4.76</v>
      </c>
      <c r="Q8" s="7">
        <v>12</v>
      </c>
      <c r="R8" s="7">
        <v>1.04</v>
      </c>
      <c r="S8" s="7">
        <v>4.87</v>
      </c>
      <c r="T8" s="7">
        <f>D53*EXP(-((S5-C52)^2)/2*(D52^2))</f>
        <v>1.1661699343359759</v>
      </c>
    </row>
    <row r="9" spans="1:27" x14ac:dyDescent="0.2">
      <c r="A9">
        <v>8</v>
      </c>
      <c r="B9">
        <v>4.8099999999999996</v>
      </c>
      <c r="C9">
        <f t="shared" si="0"/>
        <v>-0.22740000000000027</v>
      </c>
      <c r="D9">
        <f t="shared" si="1"/>
        <v>5.1710760000000119E-2</v>
      </c>
      <c r="K9">
        <v>4.9400000000000004</v>
      </c>
      <c r="L9">
        <v>5.08</v>
      </c>
      <c r="M9">
        <v>5.4</v>
      </c>
      <c r="P9" s="4">
        <v>4.99</v>
      </c>
      <c r="Q9" s="7"/>
      <c r="R9" s="7"/>
      <c r="S9" s="7"/>
      <c r="T9" s="7"/>
    </row>
    <row r="10" spans="1:27" x14ac:dyDescent="0.2">
      <c r="A10">
        <v>9</v>
      </c>
      <c r="B10">
        <v>4.8099999999999996</v>
      </c>
      <c r="C10">
        <f t="shared" si="0"/>
        <v>-0.22740000000000027</v>
      </c>
      <c r="D10">
        <f t="shared" si="1"/>
        <v>5.1710760000000119E-2</v>
      </c>
      <c r="K10">
        <v>4.9400000000000004</v>
      </c>
      <c r="L10">
        <v>5.08</v>
      </c>
      <c r="M10">
        <v>5.4</v>
      </c>
      <c r="P10" s="3">
        <v>4.99</v>
      </c>
      <c r="Q10" s="7">
        <v>18</v>
      </c>
      <c r="R10" s="7">
        <v>1.56</v>
      </c>
      <c r="S10" s="7">
        <v>5.08</v>
      </c>
      <c r="T10" s="7">
        <f>D53*EXP(-((S6-C52)^2)/2*(D52^2))</f>
        <v>0.37734979136619345</v>
      </c>
    </row>
    <row r="11" spans="1:27" x14ac:dyDescent="0.2">
      <c r="A11">
        <v>10</v>
      </c>
      <c r="B11">
        <v>4.87</v>
      </c>
      <c r="C11">
        <f t="shared" si="0"/>
        <v>-0.16739999999999977</v>
      </c>
      <c r="D11">
        <f t="shared" si="1"/>
        <v>2.8022759999999924E-2</v>
      </c>
      <c r="K11">
        <v>4.9400000000000004</v>
      </c>
      <c r="L11">
        <v>5.14</v>
      </c>
      <c r="M11">
        <v>5.41</v>
      </c>
      <c r="P11" s="3">
        <v>5.22</v>
      </c>
      <c r="Q11" s="7"/>
      <c r="R11" s="7"/>
      <c r="S11" s="7"/>
      <c r="T11" s="7"/>
    </row>
    <row r="12" spans="1:27" x14ac:dyDescent="0.2">
      <c r="A12">
        <v>11</v>
      </c>
      <c r="B12">
        <v>4.87</v>
      </c>
      <c r="C12">
        <f t="shared" si="0"/>
        <v>-0.16739999999999977</v>
      </c>
      <c r="D12">
        <f t="shared" si="1"/>
        <v>2.8022759999999924E-2</v>
      </c>
      <c r="K12">
        <v>4.95</v>
      </c>
      <c r="L12">
        <v>5.14</v>
      </c>
      <c r="M12">
        <v>5.41</v>
      </c>
      <c r="P12" s="4">
        <v>5.22</v>
      </c>
      <c r="Q12" s="7">
        <v>11</v>
      </c>
      <c r="R12" s="7">
        <v>0.95</v>
      </c>
      <c r="S12" s="7">
        <v>5.35</v>
      </c>
      <c r="T12" s="7">
        <f>D53*EXP(-((S7-C52)^2)/2*(D52^2))</f>
        <v>1.1661699343359759</v>
      </c>
    </row>
    <row r="13" spans="1:27" x14ac:dyDescent="0.2">
      <c r="A13">
        <v>12</v>
      </c>
      <c r="B13">
        <v>4.87</v>
      </c>
      <c r="C13">
        <f t="shared" si="0"/>
        <v>-0.16739999999999977</v>
      </c>
      <c r="D13">
        <f t="shared" si="1"/>
        <v>2.8022759999999924E-2</v>
      </c>
      <c r="K13">
        <v>4.95</v>
      </c>
      <c r="L13">
        <v>5.14</v>
      </c>
      <c r="P13" s="4">
        <v>5.45</v>
      </c>
      <c r="Q13" s="7"/>
      <c r="R13" s="7"/>
      <c r="S13" s="7"/>
      <c r="T13" s="7"/>
    </row>
    <row r="14" spans="1:27" x14ac:dyDescent="0.2">
      <c r="A14">
        <v>13</v>
      </c>
      <c r="B14">
        <v>4.88</v>
      </c>
      <c r="C14">
        <f t="shared" si="0"/>
        <v>-0.15739999999999998</v>
      </c>
      <c r="D14">
        <f t="shared" si="1"/>
        <v>2.4774759999999996E-2</v>
      </c>
      <c r="L14">
        <v>5.14</v>
      </c>
      <c r="P14" s="3">
        <v>5.45</v>
      </c>
      <c r="Q14" s="7">
        <v>3</v>
      </c>
      <c r="R14" s="7">
        <v>0.26</v>
      </c>
      <c r="S14" s="7">
        <v>5.53</v>
      </c>
      <c r="T14" s="7">
        <f>D53*EXP(-((S8-C52)^2)/2*(D52^2))</f>
        <v>0.32712554710088376</v>
      </c>
    </row>
    <row r="15" spans="1:27" x14ac:dyDescent="0.2">
      <c r="A15">
        <v>14</v>
      </c>
      <c r="B15">
        <v>4.9400000000000004</v>
      </c>
      <c r="C15">
        <f t="shared" si="0"/>
        <v>-9.7399999999999487E-2</v>
      </c>
      <c r="D15">
        <f t="shared" si="1"/>
        <v>9.4867599999998997E-3</v>
      </c>
      <c r="L15">
        <v>5.15</v>
      </c>
      <c r="P15" s="3">
        <v>5.68</v>
      </c>
      <c r="Q15" s="7"/>
      <c r="R15" s="7"/>
      <c r="S15" s="7"/>
      <c r="T15" s="7"/>
    </row>
    <row r="16" spans="1:27" x14ac:dyDescent="0.2">
      <c r="A16">
        <v>15</v>
      </c>
      <c r="B16">
        <v>4.9400000000000004</v>
      </c>
      <c r="C16">
        <f t="shared" si="0"/>
        <v>-9.7399999999999487E-2</v>
      </c>
      <c r="D16">
        <f t="shared" si="1"/>
        <v>9.4867599999998997E-3</v>
      </c>
      <c r="L16">
        <v>5.19</v>
      </c>
    </row>
    <row r="17" spans="1:12" x14ac:dyDescent="0.2">
      <c r="A17">
        <v>16</v>
      </c>
      <c r="B17">
        <v>4.9400000000000004</v>
      </c>
      <c r="C17">
        <f t="shared" si="0"/>
        <v>-9.7399999999999487E-2</v>
      </c>
      <c r="D17">
        <f t="shared" si="1"/>
        <v>9.4867599999998997E-3</v>
      </c>
      <c r="L17">
        <v>5.2</v>
      </c>
    </row>
    <row r="18" spans="1:12" x14ac:dyDescent="0.2">
      <c r="A18">
        <v>17</v>
      </c>
      <c r="B18">
        <v>4.95</v>
      </c>
      <c r="C18">
        <f t="shared" si="0"/>
        <v>-8.73999999999997E-2</v>
      </c>
      <c r="D18">
        <f t="shared" si="1"/>
        <v>7.6387599999999476E-3</v>
      </c>
      <c r="L18">
        <v>5.2</v>
      </c>
    </row>
    <row r="19" spans="1:12" x14ac:dyDescent="0.2">
      <c r="A19">
        <v>18</v>
      </c>
      <c r="B19">
        <v>4.95</v>
      </c>
      <c r="C19">
        <f t="shared" si="0"/>
        <v>-8.73999999999997E-2</v>
      </c>
      <c r="D19">
        <f t="shared" si="1"/>
        <v>7.6387599999999476E-3</v>
      </c>
      <c r="L19">
        <v>5.21</v>
      </c>
    </row>
    <row r="20" spans="1:12" x14ac:dyDescent="0.2">
      <c r="A20">
        <v>19</v>
      </c>
      <c r="B20">
        <v>5</v>
      </c>
      <c r="C20">
        <f t="shared" si="0"/>
        <v>-3.7399999999999878E-2</v>
      </c>
      <c r="D20">
        <f t="shared" si="1"/>
        <v>1.3987599999999909E-3</v>
      </c>
    </row>
    <row r="21" spans="1:12" x14ac:dyDescent="0.2">
      <c r="A21">
        <v>20</v>
      </c>
      <c r="B21">
        <v>5.01</v>
      </c>
      <c r="C21">
        <f t="shared" si="0"/>
        <v>-2.7400000000000091E-2</v>
      </c>
      <c r="D21">
        <f t="shared" si="1"/>
        <v>7.5076000000000493E-4</v>
      </c>
    </row>
    <row r="22" spans="1:12" x14ac:dyDescent="0.2">
      <c r="A22">
        <v>21</v>
      </c>
      <c r="B22">
        <v>5.01</v>
      </c>
      <c r="C22">
        <f t="shared" si="0"/>
        <v>-2.7400000000000091E-2</v>
      </c>
      <c r="D22">
        <f t="shared" si="1"/>
        <v>7.5076000000000493E-4</v>
      </c>
      <c r="H22" s="5" t="s">
        <v>4</v>
      </c>
      <c r="I22">
        <v>3</v>
      </c>
    </row>
    <row r="23" spans="1:12" x14ac:dyDescent="0.2">
      <c r="A23">
        <v>22</v>
      </c>
      <c r="B23">
        <v>5.0199999999999996</v>
      </c>
      <c r="C23">
        <f t="shared" si="0"/>
        <v>-1.7400000000000304E-2</v>
      </c>
      <c r="D23">
        <f t="shared" si="1"/>
        <v>3.0276000000001058E-4</v>
      </c>
      <c r="H23" s="5" t="s">
        <v>5</v>
      </c>
      <c r="I23">
        <v>2</v>
      </c>
    </row>
    <row r="24" spans="1:12" x14ac:dyDescent="0.2">
      <c r="A24">
        <v>23</v>
      </c>
      <c r="B24">
        <v>5.0199999999999996</v>
      </c>
      <c r="C24">
        <f t="shared" si="0"/>
        <v>-1.7400000000000304E-2</v>
      </c>
      <c r="D24">
        <f t="shared" si="1"/>
        <v>3.0276000000001058E-4</v>
      </c>
      <c r="H24" s="5" t="s">
        <v>6</v>
      </c>
      <c r="I24">
        <v>3</v>
      </c>
    </row>
    <row r="25" spans="1:12" x14ac:dyDescent="0.2">
      <c r="A25">
        <v>24</v>
      </c>
      <c r="B25">
        <v>5.0599999999999996</v>
      </c>
      <c r="C25">
        <f t="shared" si="0"/>
        <v>2.2599999999999731E-2</v>
      </c>
      <c r="D25">
        <f t="shared" si="1"/>
        <v>5.1075999999998783E-4</v>
      </c>
      <c r="H25" s="5" t="s">
        <v>7</v>
      </c>
      <c r="I25">
        <v>12</v>
      </c>
    </row>
    <row r="26" spans="1:12" x14ac:dyDescent="0.2">
      <c r="A26">
        <v>25</v>
      </c>
      <c r="B26">
        <v>5.07</v>
      </c>
      <c r="C26">
        <f t="shared" si="0"/>
        <v>3.2600000000000406E-2</v>
      </c>
      <c r="D26">
        <f t="shared" si="1"/>
        <v>1.0627600000000265E-3</v>
      </c>
      <c r="H26" s="5" t="s">
        <v>8</v>
      </c>
      <c r="I26">
        <v>18</v>
      </c>
    </row>
    <row r="27" spans="1:12" x14ac:dyDescent="0.2">
      <c r="A27">
        <v>26</v>
      </c>
      <c r="B27">
        <v>5.08</v>
      </c>
      <c r="C27">
        <f t="shared" si="0"/>
        <v>4.2600000000000193E-2</v>
      </c>
      <c r="D27">
        <f t="shared" si="1"/>
        <v>1.8147600000000164E-3</v>
      </c>
      <c r="H27" s="5" t="s">
        <v>9</v>
      </c>
      <c r="I27">
        <v>11</v>
      </c>
    </row>
    <row r="28" spans="1:12" x14ac:dyDescent="0.2">
      <c r="A28">
        <v>27</v>
      </c>
      <c r="B28">
        <v>5.08</v>
      </c>
      <c r="C28">
        <f t="shared" si="0"/>
        <v>4.2600000000000193E-2</v>
      </c>
      <c r="D28">
        <f t="shared" si="1"/>
        <v>1.8147600000000164E-3</v>
      </c>
      <c r="H28" s="5" t="s">
        <v>10</v>
      </c>
      <c r="I28">
        <v>3</v>
      </c>
    </row>
    <row r="29" spans="1:12" x14ac:dyDescent="0.2">
      <c r="A29">
        <v>28</v>
      </c>
      <c r="B29">
        <v>5.14</v>
      </c>
      <c r="C29">
        <f t="shared" si="0"/>
        <v>0.1025999999999998</v>
      </c>
      <c r="D29">
        <f t="shared" si="1"/>
        <v>1.052675999999996E-2</v>
      </c>
    </row>
    <row r="30" spans="1:12" x14ac:dyDescent="0.2">
      <c r="A30">
        <v>29</v>
      </c>
      <c r="B30">
        <v>5.14</v>
      </c>
      <c r="C30">
        <f t="shared" si="0"/>
        <v>0.1025999999999998</v>
      </c>
      <c r="D30">
        <f t="shared" si="1"/>
        <v>1.052675999999996E-2</v>
      </c>
    </row>
    <row r="31" spans="1:12" x14ac:dyDescent="0.2">
      <c r="A31">
        <v>30</v>
      </c>
      <c r="B31">
        <v>5.14</v>
      </c>
      <c r="C31">
        <f t="shared" si="0"/>
        <v>0.1025999999999998</v>
      </c>
      <c r="D31">
        <f t="shared" si="1"/>
        <v>1.052675999999996E-2</v>
      </c>
    </row>
    <row r="32" spans="1:12" x14ac:dyDescent="0.2">
      <c r="A32">
        <v>31</v>
      </c>
      <c r="B32">
        <v>5.14</v>
      </c>
      <c r="C32">
        <f t="shared" si="0"/>
        <v>0.1025999999999998</v>
      </c>
      <c r="D32">
        <f t="shared" si="1"/>
        <v>1.052675999999996E-2</v>
      </c>
    </row>
    <row r="33" spans="1:4" x14ac:dyDescent="0.2">
      <c r="A33">
        <v>32</v>
      </c>
      <c r="B33">
        <v>5.15</v>
      </c>
      <c r="C33">
        <f t="shared" si="0"/>
        <v>0.11260000000000048</v>
      </c>
      <c r="D33">
        <f t="shared" si="1"/>
        <v>1.2678760000000108E-2</v>
      </c>
    </row>
    <row r="34" spans="1:4" x14ac:dyDescent="0.2">
      <c r="A34">
        <v>33</v>
      </c>
      <c r="B34">
        <v>5.19</v>
      </c>
      <c r="C34">
        <f t="shared" si="0"/>
        <v>0.15260000000000051</v>
      </c>
      <c r="D34">
        <f t="shared" si="1"/>
        <v>2.3286760000000156E-2</v>
      </c>
    </row>
    <row r="35" spans="1:4" x14ac:dyDescent="0.2">
      <c r="A35">
        <v>34</v>
      </c>
      <c r="B35">
        <v>5.2</v>
      </c>
      <c r="C35">
        <f t="shared" si="0"/>
        <v>0.1626000000000003</v>
      </c>
      <c r="D35">
        <f t="shared" si="1"/>
        <v>2.6438760000000096E-2</v>
      </c>
    </row>
    <row r="36" spans="1:4" x14ac:dyDescent="0.2">
      <c r="A36">
        <v>35</v>
      </c>
      <c r="B36">
        <v>5.2</v>
      </c>
      <c r="C36">
        <f t="shared" si="0"/>
        <v>0.1626000000000003</v>
      </c>
      <c r="D36">
        <f t="shared" si="1"/>
        <v>2.6438760000000096E-2</v>
      </c>
    </row>
    <row r="37" spans="1:4" x14ac:dyDescent="0.2">
      <c r="A37">
        <v>36</v>
      </c>
      <c r="B37">
        <v>5.21</v>
      </c>
      <c r="C37">
        <f t="shared" si="0"/>
        <v>0.17260000000000009</v>
      </c>
      <c r="D37">
        <f t="shared" si="1"/>
        <v>2.9790760000000031E-2</v>
      </c>
    </row>
    <row r="38" spans="1:4" x14ac:dyDescent="0.2">
      <c r="A38">
        <v>37</v>
      </c>
      <c r="B38">
        <v>5.26</v>
      </c>
      <c r="C38">
        <f t="shared" si="0"/>
        <v>0.22259999999999991</v>
      </c>
      <c r="D38">
        <f t="shared" si="1"/>
        <v>4.9550759999999958E-2</v>
      </c>
    </row>
    <row r="39" spans="1:4" x14ac:dyDescent="0.2">
      <c r="A39">
        <v>38</v>
      </c>
      <c r="B39">
        <v>5.28</v>
      </c>
      <c r="C39">
        <f t="shared" si="0"/>
        <v>0.24260000000000037</v>
      </c>
      <c r="D39">
        <f t="shared" si="1"/>
        <v>5.8854760000000179E-2</v>
      </c>
    </row>
    <row r="40" spans="1:4" x14ac:dyDescent="0.2">
      <c r="A40">
        <v>39</v>
      </c>
      <c r="B40">
        <v>5.28</v>
      </c>
      <c r="C40">
        <f t="shared" si="0"/>
        <v>0.24260000000000037</v>
      </c>
      <c r="D40">
        <f t="shared" si="1"/>
        <v>5.8854760000000179E-2</v>
      </c>
    </row>
    <row r="41" spans="1:4" x14ac:dyDescent="0.2">
      <c r="A41">
        <v>40</v>
      </c>
      <c r="B41">
        <v>5.32</v>
      </c>
      <c r="C41">
        <f t="shared" si="0"/>
        <v>0.28260000000000041</v>
      </c>
      <c r="D41">
        <f t="shared" si="1"/>
        <v>7.9862760000000227E-2</v>
      </c>
    </row>
    <row r="42" spans="1:4" x14ac:dyDescent="0.2">
      <c r="A42">
        <v>41</v>
      </c>
      <c r="B42">
        <v>5.32</v>
      </c>
      <c r="C42">
        <f t="shared" si="0"/>
        <v>0.28260000000000041</v>
      </c>
      <c r="D42">
        <f t="shared" si="1"/>
        <v>7.9862760000000227E-2</v>
      </c>
    </row>
    <row r="43" spans="1:4" x14ac:dyDescent="0.2">
      <c r="A43">
        <v>42</v>
      </c>
      <c r="B43">
        <v>5.35</v>
      </c>
      <c r="C43">
        <f t="shared" si="0"/>
        <v>0.31259999999999977</v>
      </c>
      <c r="D43">
        <f t="shared" si="1"/>
        <v>9.7718759999999849E-2</v>
      </c>
    </row>
    <row r="44" spans="1:4" x14ac:dyDescent="0.2">
      <c r="A44">
        <v>43</v>
      </c>
      <c r="B44">
        <v>5.35</v>
      </c>
      <c r="C44">
        <f t="shared" si="0"/>
        <v>0.31259999999999977</v>
      </c>
      <c r="D44">
        <f t="shared" si="1"/>
        <v>9.7718759999999849E-2</v>
      </c>
    </row>
    <row r="45" spans="1:4" x14ac:dyDescent="0.2">
      <c r="A45">
        <v>44</v>
      </c>
      <c r="B45">
        <v>5.4</v>
      </c>
      <c r="C45">
        <f t="shared" si="0"/>
        <v>0.36260000000000048</v>
      </c>
      <c r="D45">
        <f t="shared" si="1"/>
        <v>0.13147876000000033</v>
      </c>
    </row>
    <row r="46" spans="1:4" x14ac:dyDescent="0.2">
      <c r="A46">
        <v>45</v>
      </c>
      <c r="B46">
        <v>5.4</v>
      </c>
      <c r="C46">
        <f t="shared" si="0"/>
        <v>0.36260000000000048</v>
      </c>
      <c r="D46">
        <f t="shared" si="1"/>
        <v>0.13147876000000033</v>
      </c>
    </row>
    <row r="47" spans="1:4" x14ac:dyDescent="0.2">
      <c r="A47">
        <v>46</v>
      </c>
      <c r="B47">
        <v>5.41</v>
      </c>
      <c r="C47">
        <f t="shared" si="0"/>
        <v>0.37260000000000026</v>
      </c>
      <c r="D47">
        <f t="shared" si="1"/>
        <v>0.13883076000000019</v>
      </c>
    </row>
    <row r="48" spans="1:4" x14ac:dyDescent="0.2">
      <c r="A48">
        <v>47</v>
      </c>
      <c r="B48">
        <v>5.41</v>
      </c>
      <c r="C48">
        <f t="shared" si="0"/>
        <v>0.37260000000000026</v>
      </c>
      <c r="D48">
        <f t="shared" si="1"/>
        <v>0.13883076000000019</v>
      </c>
    </row>
    <row r="49" spans="1:4" x14ac:dyDescent="0.2">
      <c r="A49">
        <v>48</v>
      </c>
      <c r="B49">
        <v>5.49</v>
      </c>
      <c r="C49">
        <f t="shared" si="0"/>
        <v>0.45260000000000034</v>
      </c>
      <c r="D49">
        <f t="shared" si="1"/>
        <v>0.20484676000000029</v>
      </c>
    </row>
    <row r="50" spans="1:4" x14ac:dyDescent="0.2">
      <c r="A50">
        <v>49</v>
      </c>
      <c r="B50">
        <v>5.53</v>
      </c>
      <c r="C50">
        <f t="shared" si="0"/>
        <v>0.49260000000000037</v>
      </c>
      <c r="D50">
        <f t="shared" si="1"/>
        <v>0.24265476000000036</v>
      </c>
    </row>
    <row r="51" spans="1:4" x14ac:dyDescent="0.2">
      <c r="A51">
        <v>50</v>
      </c>
      <c r="B51">
        <v>5.68</v>
      </c>
      <c r="C51">
        <f t="shared" si="0"/>
        <v>0.64259999999999984</v>
      </c>
      <c r="D51">
        <f t="shared" si="1"/>
        <v>0.41293475999999979</v>
      </c>
    </row>
    <row r="52" spans="1:4" x14ac:dyDescent="0.2">
      <c r="B52" s="5">
        <f>AVERAGE(B2:B51)</f>
        <v>5.0373999999999981</v>
      </c>
      <c r="C52" s="5">
        <v>0.1948</v>
      </c>
      <c r="D52" s="5">
        <f>SQRT(SUM(D2:D51)/49)</f>
        <v>0.34134075379901768</v>
      </c>
    </row>
    <row r="53" spans="1:4" x14ac:dyDescent="0.2">
      <c r="D53" s="5">
        <f>1/(D52*SQRT(2*3.14159265))</f>
        <v>1.1687508045530945</v>
      </c>
    </row>
  </sheetData>
  <sortState xmlns:xlrd2="http://schemas.microsoft.com/office/spreadsheetml/2017/richdata2" ref="A2:B51">
    <sortCondition ref="B1"/>
  </sortState>
  <mergeCells count="33">
    <mergeCell ref="S12:S13"/>
    <mergeCell ref="S14:S15"/>
    <mergeCell ref="S2:S3"/>
    <mergeCell ref="S4:S5"/>
    <mergeCell ref="S6:S7"/>
    <mergeCell ref="S8:S9"/>
    <mergeCell ref="S10:S11"/>
    <mergeCell ref="Q14:Q15"/>
    <mergeCell ref="R2:R3"/>
    <mergeCell ref="R4:R5"/>
    <mergeCell ref="R6:R7"/>
    <mergeCell ref="R8:R9"/>
    <mergeCell ref="R10:R11"/>
    <mergeCell ref="R12:R13"/>
    <mergeCell ref="R14:R15"/>
    <mergeCell ref="Q2:Q3"/>
    <mergeCell ref="Q4:Q5"/>
    <mergeCell ref="Q6:Q7"/>
    <mergeCell ref="Q8:Q9"/>
    <mergeCell ref="Q10:Q11"/>
    <mergeCell ref="Q12:Q13"/>
    <mergeCell ref="Z1:Z2"/>
    <mergeCell ref="AA1:AA2"/>
    <mergeCell ref="T12:T13"/>
    <mergeCell ref="T14:T15"/>
    <mergeCell ref="V1:V2"/>
    <mergeCell ref="W1:X1"/>
    <mergeCell ref="Y1:Y2"/>
    <mergeCell ref="T2:T3"/>
    <mergeCell ref="T4:T5"/>
    <mergeCell ref="T6:T7"/>
    <mergeCell ref="T8:T9"/>
    <mergeCell ref="T10:T1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Романов</dc:creator>
  <cp:lastModifiedBy>Артём Романов</cp:lastModifiedBy>
  <dcterms:created xsi:type="dcterms:W3CDTF">2020-09-15T13:05:04Z</dcterms:created>
  <dcterms:modified xsi:type="dcterms:W3CDTF">2020-09-28T11:32:27Z</dcterms:modified>
</cp:coreProperties>
</file>