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bavykin3_niuitmo_ru/Documents/Physics/lab 1/"/>
    </mc:Choice>
  </mc:AlternateContent>
  <xr:revisionPtr revIDLastSave="343" documentId="11_AD4DF75460589B3ACB7284436F5E6D6A5ADEDD9B" xr6:coauthVersionLast="45" xr6:coauthVersionMax="45" xr10:uidLastSave="{5168E802-C8BE-4A36-B473-ADD8E9F6E1AC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" i="1"/>
  <c r="E51" i="1" l="1"/>
  <c r="C51" i="1"/>
  <c r="K5" i="1" s="1"/>
  <c r="O3" i="1"/>
  <c r="O2" i="1"/>
  <c r="O1" i="1"/>
  <c r="C4" i="1"/>
  <c r="K13" i="1"/>
  <c r="K3" i="1"/>
  <c r="J5" i="1"/>
  <c r="J7" i="1"/>
  <c r="J9" i="1"/>
  <c r="J11" i="1"/>
  <c r="J13" i="1"/>
  <c r="J15" i="1"/>
  <c r="J3" i="1"/>
  <c r="D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" i="1"/>
  <c r="B51" i="1"/>
  <c r="A51" i="1"/>
  <c r="D5" i="1"/>
  <c r="D6" i="1" s="1"/>
  <c r="C2" i="1"/>
  <c r="C1" i="1"/>
  <c r="K15" i="1" l="1"/>
  <c r="K11" i="1"/>
  <c r="K9" i="1"/>
  <c r="K7" i="1"/>
  <c r="I3" i="1"/>
  <c r="I5" i="1"/>
  <c r="I7" i="1"/>
  <c r="I9" i="1"/>
  <c r="I11" i="1"/>
  <c r="I13" i="1"/>
  <c r="I15" i="1"/>
  <c r="D7" i="1"/>
  <c r="D8" i="1"/>
  <c r="D9" i="1" s="1"/>
  <c r="D10" i="1" l="1"/>
  <c r="D11" i="1" s="1"/>
</calcChain>
</file>

<file path=xl/sharedStrings.xml><?xml version="1.0" encoding="utf-8"?>
<sst xmlns="http://schemas.openxmlformats.org/spreadsheetml/2006/main" count="12" uniqueCount="10">
  <si>
    <t>МАКС</t>
  </si>
  <si>
    <t>МИН</t>
  </si>
  <si>
    <t>N</t>
  </si>
  <si>
    <t>delta t</t>
  </si>
  <si>
    <t>Границы интервалов</t>
  </si>
  <si>
    <t>_x0001_𝑁</t>
  </si>
  <si>
    <t>Δ𝑁</t>
  </si>
  <si>
    <t>𝑁Δ𝑡 , c-1</t>
  </si>
  <si>
    <t>𝑡, c</t>
  </si>
  <si>
    <t>𝜌, 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</si>
</sst>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22" zoomScale="115" zoomScaleNormal="115" workbookViewId="0">
      <selection activeCell="L51" sqref="L51"/>
    </sheetView>
  </sheetViews>
  <sheetFormatPr defaultRowHeight="15" x14ac:dyDescent="0.25"/>
  <cols>
    <col min="7" max="7" width="20.28515625" customWidth="1"/>
    <col min="12" max="12" width="13.140625" bestFit="1" customWidth="1"/>
    <col min="13" max="13" width="10.5703125" customWidth="1"/>
  </cols>
  <sheetData>
    <row r="1" spans="1:15" ht="15" customHeight="1" x14ac:dyDescent="0.25">
      <c r="A1">
        <v>5.17</v>
      </c>
      <c r="B1" t="s">
        <v>0</v>
      </c>
      <c r="C1">
        <f>MAX(A1:A50)</f>
        <v>5.39</v>
      </c>
      <c r="I1" t="s">
        <v>6</v>
      </c>
      <c r="L1">
        <f>A1 - B$51</f>
        <v>0.15800000000000036</v>
      </c>
      <c r="M1">
        <f>POWER(A1 - B$51,2)</f>
        <v>2.4964000000000115E-2</v>
      </c>
      <c r="O1">
        <f>COUNTIFS(A1:A50, "&gt;= 4,83495", A1:A50, "&lt;= 5,18905")</f>
        <v>34</v>
      </c>
    </row>
    <row r="2" spans="1:15" x14ac:dyDescent="0.25">
      <c r="A2">
        <v>5.15</v>
      </c>
      <c r="B2" t="s">
        <v>1</v>
      </c>
      <c r="C2">
        <f>MIN(A1:A50)</f>
        <v>4.5599999999999996</v>
      </c>
      <c r="G2" t="s">
        <v>4</v>
      </c>
      <c r="H2" t="s">
        <v>5</v>
      </c>
      <c r="I2" s="1" t="s">
        <v>7</v>
      </c>
      <c r="J2" s="1" t="s">
        <v>8</v>
      </c>
      <c r="K2" t="s">
        <v>9</v>
      </c>
      <c r="L2">
        <f t="shared" ref="L2:L50" si="0">A2 - B$51</f>
        <v>0.13800000000000079</v>
      </c>
      <c r="M2">
        <f t="shared" ref="M2:M50" si="1">POWER(A2 - B$51,2)</f>
        <v>1.9044000000000217E-2</v>
      </c>
      <c r="O2">
        <f>COUNTIFS(A1:A50, "&gt;= 4,6579", A1:A50, "&lt;= 5,3661")</f>
        <v>48</v>
      </c>
    </row>
    <row r="3" spans="1:15" x14ac:dyDescent="0.25">
      <c r="A3">
        <v>4.8499999999999996</v>
      </c>
      <c r="B3" t="s">
        <v>2</v>
      </c>
      <c r="C3">
        <v>50</v>
      </c>
      <c r="G3">
        <v>4.5599999999999996</v>
      </c>
      <c r="H3" s="2">
        <v>1</v>
      </c>
      <c r="I3" s="2">
        <f>H3/(C$3*C$4)</f>
        <v>0.16666666666666663</v>
      </c>
      <c r="J3" s="2">
        <f>(G4+G3)/2</f>
        <v>4.6150000000000002</v>
      </c>
      <c r="K3" s="2">
        <f>EXP(-POWER(J3-B$51,2)/(2*C$51*C$51))/(C$51*SQRT(2*PI()))</f>
        <v>0.18239787720631112</v>
      </c>
      <c r="L3">
        <f t="shared" si="0"/>
        <v>-0.16199999999999992</v>
      </c>
      <c r="M3">
        <f t="shared" si="1"/>
        <v>2.6243999999999976E-2</v>
      </c>
      <c r="O3">
        <f>COUNTIFS(A1:A50, "&gt;= 4,48085", A1:A50, "&lt;= 5,54315")</f>
        <v>50</v>
      </c>
    </row>
    <row r="4" spans="1:15" x14ac:dyDescent="0.25">
      <c r="A4">
        <v>4.93</v>
      </c>
      <c r="B4" t="s">
        <v>3</v>
      </c>
      <c r="C4">
        <f>(C1-C2+0.01)/7</f>
        <v>0.12000000000000001</v>
      </c>
      <c r="D4">
        <v>0</v>
      </c>
      <c r="G4">
        <v>4.67</v>
      </c>
      <c r="H4" s="2"/>
      <c r="I4" s="2"/>
      <c r="J4" s="2"/>
      <c r="K4" s="2"/>
      <c r="L4">
        <f t="shared" si="0"/>
        <v>-8.1999999999999851E-2</v>
      </c>
      <c r="M4">
        <f t="shared" si="1"/>
        <v>6.7239999999999757E-3</v>
      </c>
    </row>
    <row r="5" spans="1:15" x14ac:dyDescent="0.25">
      <c r="A5">
        <v>5.39</v>
      </c>
      <c r="B5">
        <v>1</v>
      </c>
      <c r="C5">
        <v>4.68</v>
      </c>
      <c r="D5">
        <f>COUNTIF(A1:A50, "&lt; 4,68") - SUM($D$4:D4)</f>
        <v>1</v>
      </c>
      <c r="G5">
        <v>4.68</v>
      </c>
      <c r="H5" s="2">
        <v>5</v>
      </c>
      <c r="I5" s="2">
        <f t="shared" ref="I5" si="2">H5/(C$3*C$4)</f>
        <v>0.83333333333333326</v>
      </c>
      <c r="J5" s="2">
        <f t="shared" ref="J5" si="3">(G6+G5)/2</f>
        <v>4.7349999999999994</v>
      </c>
      <c r="K5" s="2">
        <f t="shared" ref="K5" si="4">EXP(-POWER(J5-B$51,2)/(2*C$51*C$51))/(C$51*SQRT(2*PI()))</f>
        <v>0.66266432474106429</v>
      </c>
      <c r="L5">
        <f t="shared" si="0"/>
        <v>0.37800000000000011</v>
      </c>
      <c r="M5">
        <f t="shared" si="1"/>
        <v>0.14288400000000009</v>
      </c>
    </row>
    <row r="6" spans="1:15" x14ac:dyDescent="0.25">
      <c r="A6">
        <v>4.9400000000000004</v>
      </c>
      <c r="B6">
        <v>2</v>
      </c>
      <c r="C6">
        <v>4.8</v>
      </c>
      <c r="D6">
        <f>COUNTIF(A1:A50, "&lt; 4,8") - SUM($D$4:D5)</f>
        <v>5</v>
      </c>
      <c r="G6">
        <v>4.79</v>
      </c>
      <c r="H6" s="2"/>
      <c r="I6" s="2"/>
      <c r="J6" s="2"/>
      <c r="K6" s="2"/>
      <c r="L6">
        <f t="shared" si="0"/>
        <v>-7.1999999999999176E-2</v>
      </c>
      <c r="M6">
        <f t="shared" si="1"/>
        <v>5.1839999999998814E-3</v>
      </c>
    </row>
    <row r="7" spans="1:15" x14ac:dyDescent="0.25">
      <c r="A7">
        <v>4.87</v>
      </c>
      <c r="B7">
        <v>3</v>
      </c>
      <c r="C7">
        <v>4.92</v>
      </c>
      <c r="D7">
        <f>COUNTIF(A1:A50, "&lt; 4,92") - SUM($D$4:D6)</f>
        <v>8</v>
      </c>
      <c r="G7">
        <v>4.8</v>
      </c>
      <c r="H7" s="2">
        <v>8</v>
      </c>
      <c r="I7" s="2">
        <f t="shared" ref="I7" si="5">H7/(C$3*C$4)</f>
        <v>1.333333333333333</v>
      </c>
      <c r="J7" s="2">
        <f t="shared" ref="J7" si="6">(G8+G7)/2</f>
        <v>4.8550000000000004</v>
      </c>
      <c r="K7" s="2">
        <f t="shared" ref="K7" si="7">EXP(-POWER(J7-B$51,2)/(2*C$51*C$51))/(C$51*SQRT(2*PI()))</f>
        <v>1.5207694296038632</v>
      </c>
      <c r="L7">
        <f t="shared" si="0"/>
        <v>-0.14199999999999946</v>
      </c>
      <c r="M7">
        <f t="shared" si="1"/>
        <v>2.0163999999999845E-2</v>
      </c>
    </row>
    <row r="8" spans="1:15" x14ac:dyDescent="0.25">
      <c r="A8">
        <v>5.1100000000000003</v>
      </c>
      <c r="B8">
        <v>4</v>
      </c>
      <c r="C8">
        <v>5.04</v>
      </c>
      <c r="D8">
        <f>COUNTIF(A1:A50, "&lt; 5,04") - SUM($D$4:D7)</f>
        <v>14</v>
      </c>
      <c r="G8">
        <v>4.91</v>
      </c>
      <c r="H8" s="2"/>
      <c r="I8" s="2"/>
      <c r="J8" s="2"/>
      <c r="K8" s="2"/>
      <c r="L8">
        <f t="shared" si="0"/>
        <v>9.8000000000000753E-2</v>
      </c>
      <c r="M8">
        <f t="shared" si="1"/>
        <v>9.6040000000001471E-3</v>
      </c>
    </row>
    <row r="9" spans="1:15" x14ac:dyDescent="0.25">
      <c r="A9">
        <v>4.97</v>
      </c>
      <c r="B9">
        <v>5</v>
      </c>
      <c r="C9">
        <v>5.16</v>
      </c>
      <c r="D9">
        <f>COUNTIF(A1:A50, "&lt; 5,16") - SUM($D$4:D8)</f>
        <v>12</v>
      </c>
      <c r="G9">
        <v>4.92</v>
      </c>
      <c r="H9" s="2">
        <v>14</v>
      </c>
      <c r="I9" s="2">
        <f t="shared" ref="I9" si="8">H9/(C$3*C$4)</f>
        <v>2.333333333333333</v>
      </c>
      <c r="J9" s="2">
        <f t="shared" ref="J9" si="9">(G10+G9)/2</f>
        <v>4.9749999999999996</v>
      </c>
      <c r="K9" s="2">
        <f t="shared" ref="K9" si="10">EXP(-POWER(J9-B$51,2)/(2*C$51*C$51))/(C$51*SQRT(2*PI()))</f>
        <v>2.2045965804916596</v>
      </c>
      <c r="L9">
        <f t="shared" si="0"/>
        <v>-4.1999999999999815E-2</v>
      </c>
      <c r="M9">
        <f t="shared" si="1"/>
        <v>1.7639999999999845E-3</v>
      </c>
    </row>
    <row r="10" spans="1:15" x14ac:dyDescent="0.25">
      <c r="A10">
        <v>5.07</v>
      </c>
      <c r="B10">
        <v>6</v>
      </c>
      <c r="C10">
        <v>5.28</v>
      </c>
      <c r="D10">
        <f>COUNTIF(A1:A50, "&lt; 5,28") - SUM($D$4:D9)</f>
        <v>6</v>
      </c>
      <c r="G10">
        <v>5.03</v>
      </c>
      <c r="H10" s="2"/>
      <c r="I10" s="2"/>
      <c r="J10" s="2"/>
      <c r="K10" s="2"/>
      <c r="L10">
        <f t="shared" si="0"/>
        <v>5.8000000000000718E-2</v>
      </c>
      <c r="M10">
        <f t="shared" si="1"/>
        <v>3.3640000000000831E-3</v>
      </c>
    </row>
    <row r="11" spans="1:15" x14ac:dyDescent="0.25">
      <c r="A11">
        <v>5.01</v>
      </c>
      <c r="B11">
        <v>7</v>
      </c>
      <c r="C11">
        <v>5.4</v>
      </c>
      <c r="D11">
        <f>COUNTIF(A1:A50, "&lt; 5,4") - SUM($D$4:D10)</f>
        <v>4</v>
      </c>
      <c r="G11">
        <v>5.04</v>
      </c>
      <c r="H11" s="2">
        <v>12</v>
      </c>
      <c r="I11" s="2">
        <f t="shared" ref="I11" si="11">H11/(C$3*C$4)</f>
        <v>1.9999999999999998</v>
      </c>
      <c r="J11" s="2">
        <f t="shared" ref="J11" si="12">(G12+G11)/2</f>
        <v>5.0950000000000006</v>
      </c>
      <c r="K11" s="2">
        <f t="shared" ref="K11" si="13">EXP(-POWER(J11-B$51,2)/(2*C$51*C$51))/(C$51*SQRT(2*PI()))</f>
        <v>2.0187886644356947</v>
      </c>
      <c r="L11">
        <f t="shared" si="0"/>
        <v>-1.9999999999997797E-3</v>
      </c>
      <c r="M11">
        <f t="shared" si="1"/>
        <v>3.9999999999991189E-6</v>
      </c>
    </row>
    <row r="12" spans="1:15" x14ac:dyDescent="0.25">
      <c r="A12">
        <v>5.04</v>
      </c>
      <c r="F12" t="s">
        <v>6</v>
      </c>
      <c r="G12">
        <v>5.15</v>
      </c>
      <c r="H12" s="2"/>
      <c r="I12" s="2"/>
      <c r="J12" s="2"/>
      <c r="K12" s="2"/>
      <c r="L12">
        <f t="shared" si="0"/>
        <v>2.8000000000000469E-2</v>
      </c>
      <c r="M12">
        <f t="shared" si="1"/>
        <v>7.8400000000002621E-4</v>
      </c>
    </row>
    <row r="13" spans="1:15" x14ac:dyDescent="0.25">
      <c r="A13">
        <v>4.9000000000000004</v>
      </c>
      <c r="F13" t="s">
        <v>7</v>
      </c>
      <c r="G13">
        <v>5.16</v>
      </c>
      <c r="H13" s="2">
        <v>6</v>
      </c>
      <c r="I13" s="2">
        <f t="shared" ref="I13" si="14">H13/(C$3*C$4)</f>
        <v>0.99999999999999989</v>
      </c>
      <c r="J13" s="2">
        <f t="shared" ref="J13" si="15">(G14+G13)/2</f>
        <v>5.2149999999999999</v>
      </c>
      <c r="K13" s="2">
        <f t="shared" ref="K13" si="16">EXP(-POWER(J13-B$51,2)/(2*C$51*C$51))/(C$51*SQRT(2*PI()))</f>
        <v>1.1677464559623496</v>
      </c>
      <c r="L13">
        <f t="shared" si="0"/>
        <v>-0.11199999999999921</v>
      </c>
      <c r="M13">
        <f t="shared" si="1"/>
        <v>1.2543999999999823E-2</v>
      </c>
    </row>
    <row r="14" spans="1:15" x14ac:dyDescent="0.25">
      <c r="A14">
        <v>5.27</v>
      </c>
      <c r="G14">
        <v>5.27</v>
      </c>
      <c r="H14" s="2"/>
      <c r="I14" s="2"/>
      <c r="J14" s="2"/>
      <c r="K14" s="2"/>
      <c r="L14">
        <f t="shared" si="0"/>
        <v>0.25800000000000001</v>
      </c>
      <c r="M14">
        <f t="shared" si="1"/>
        <v>6.6563999999999998E-2</v>
      </c>
    </row>
    <row r="15" spans="1:15" x14ac:dyDescent="0.25">
      <c r="A15">
        <v>4.79</v>
      </c>
      <c r="G15">
        <v>5.28</v>
      </c>
      <c r="H15" s="2">
        <v>4</v>
      </c>
      <c r="I15" s="2">
        <f t="shared" ref="I15" si="17">H15/(C$3*C$4)</f>
        <v>0.66666666666666652</v>
      </c>
      <c r="J15" s="2">
        <f t="shared" ref="J15" si="18">(G16+G15)/2</f>
        <v>5.335</v>
      </c>
      <c r="K15" s="2">
        <f t="shared" ref="K15" si="19">EXP(-POWER(J15-B$51,2)/(2*C$51*C$51))/(C$51*SQRT(2*PI()))</f>
        <v>0.42667994525351138</v>
      </c>
      <c r="L15">
        <f t="shared" si="0"/>
        <v>-0.22199999999999953</v>
      </c>
      <c r="M15">
        <f t="shared" si="1"/>
        <v>4.9283999999999793E-2</v>
      </c>
    </row>
    <row r="16" spans="1:15" x14ac:dyDescent="0.25">
      <c r="A16">
        <v>5.01</v>
      </c>
      <c r="G16">
        <v>5.39</v>
      </c>
      <c r="H16" s="2"/>
      <c r="I16" s="2"/>
      <c r="J16" s="2"/>
      <c r="K16" s="2"/>
      <c r="L16">
        <f t="shared" si="0"/>
        <v>-1.9999999999997797E-3</v>
      </c>
      <c r="M16">
        <f t="shared" si="1"/>
        <v>3.9999999999991189E-6</v>
      </c>
    </row>
    <row r="17" spans="1:13" x14ac:dyDescent="0.25">
      <c r="A17">
        <v>4.71</v>
      </c>
      <c r="I17" s="1"/>
      <c r="L17">
        <f t="shared" si="0"/>
        <v>-0.3019999999999996</v>
      </c>
      <c r="M17">
        <f t="shared" si="1"/>
        <v>9.1203999999999757E-2</v>
      </c>
    </row>
    <row r="18" spans="1:13" x14ac:dyDescent="0.25">
      <c r="A18">
        <v>5.36</v>
      </c>
      <c r="L18">
        <f t="shared" si="0"/>
        <v>0.34800000000000075</v>
      </c>
      <c r="M18">
        <f t="shared" si="1"/>
        <v>0.12110400000000053</v>
      </c>
    </row>
    <row r="19" spans="1:13" x14ac:dyDescent="0.25">
      <c r="A19">
        <v>4.9400000000000004</v>
      </c>
      <c r="L19">
        <f t="shared" si="0"/>
        <v>-7.1999999999999176E-2</v>
      </c>
      <c r="M19">
        <f t="shared" si="1"/>
        <v>5.1839999999998814E-3</v>
      </c>
    </row>
    <row r="20" spans="1:13" x14ac:dyDescent="0.25">
      <c r="A20">
        <v>4.9800000000000004</v>
      </c>
      <c r="L20">
        <f t="shared" si="0"/>
        <v>-3.199999999999914E-2</v>
      </c>
      <c r="M20">
        <f t="shared" si="1"/>
        <v>1.0239999999999449E-3</v>
      </c>
    </row>
    <row r="21" spans="1:13" x14ac:dyDescent="0.25">
      <c r="A21">
        <v>5.19</v>
      </c>
      <c r="L21">
        <f t="shared" si="0"/>
        <v>0.17800000000000082</v>
      </c>
      <c r="M21">
        <f t="shared" si="1"/>
        <v>3.1684000000000295E-2</v>
      </c>
    </row>
    <row r="22" spans="1:13" x14ac:dyDescent="0.25">
      <c r="A22">
        <v>4.95</v>
      </c>
      <c r="L22">
        <f t="shared" si="0"/>
        <v>-6.1999999999999389E-2</v>
      </c>
      <c r="M22">
        <f t="shared" si="1"/>
        <v>3.8439999999999243E-3</v>
      </c>
    </row>
    <row r="23" spans="1:13" x14ac:dyDescent="0.25">
      <c r="A23">
        <v>4.8</v>
      </c>
      <c r="L23">
        <f t="shared" si="0"/>
        <v>-0.21199999999999974</v>
      </c>
      <c r="M23">
        <f t="shared" si="1"/>
        <v>4.4943999999999894E-2</v>
      </c>
    </row>
    <row r="24" spans="1:13" x14ac:dyDescent="0.25">
      <c r="A24">
        <v>5.19</v>
      </c>
      <c r="L24">
        <f t="shared" si="0"/>
        <v>0.17800000000000082</v>
      </c>
      <c r="M24">
        <f t="shared" si="1"/>
        <v>3.1684000000000295E-2</v>
      </c>
    </row>
    <row r="25" spans="1:13" x14ac:dyDescent="0.25">
      <c r="A25">
        <v>4.91</v>
      </c>
      <c r="L25">
        <f t="shared" si="0"/>
        <v>-0.10199999999999942</v>
      </c>
      <c r="M25">
        <f t="shared" si="1"/>
        <v>1.0403999999999882E-2</v>
      </c>
    </row>
    <row r="26" spans="1:13" x14ac:dyDescent="0.25">
      <c r="A26">
        <v>5.14</v>
      </c>
      <c r="L26">
        <f t="shared" si="0"/>
        <v>0.12800000000000011</v>
      </c>
      <c r="M26">
        <f t="shared" si="1"/>
        <v>1.638400000000003E-2</v>
      </c>
    </row>
    <row r="27" spans="1:13" x14ac:dyDescent="0.25">
      <c r="A27">
        <v>4.9000000000000004</v>
      </c>
      <c r="L27">
        <f t="shared" si="0"/>
        <v>-0.11199999999999921</v>
      </c>
      <c r="M27">
        <f t="shared" si="1"/>
        <v>1.2543999999999823E-2</v>
      </c>
    </row>
    <row r="28" spans="1:13" x14ac:dyDescent="0.25">
      <c r="A28">
        <v>4.72</v>
      </c>
      <c r="L28">
        <f t="shared" si="0"/>
        <v>-0.29199999999999982</v>
      </c>
      <c r="M28">
        <f t="shared" si="1"/>
        <v>8.5263999999999895E-2</v>
      </c>
    </row>
    <row r="29" spans="1:13" x14ac:dyDescent="0.25">
      <c r="A29">
        <v>5.28</v>
      </c>
      <c r="L29">
        <f t="shared" si="0"/>
        <v>0.26800000000000068</v>
      </c>
      <c r="M29">
        <f t="shared" si="1"/>
        <v>7.182400000000036E-2</v>
      </c>
    </row>
    <row r="30" spans="1:13" x14ac:dyDescent="0.25">
      <c r="A30">
        <v>5.03</v>
      </c>
      <c r="L30">
        <f t="shared" si="0"/>
        <v>1.8000000000000682E-2</v>
      </c>
      <c r="M30">
        <f t="shared" si="1"/>
        <v>3.2400000000002457E-4</v>
      </c>
    </row>
    <row r="31" spans="1:13" x14ac:dyDescent="0.25">
      <c r="A31">
        <v>4.88</v>
      </c>
      <c r="L31">
        <f t="shared" si="0"/>
        <v>-0.13199999999999967</v>
      </c>
      <c r="M31">
        <f t="shared" si="1"/>
        <v>1.7423999999999915E-2</v>
      </c>
    </row>
    <row r="32" spans="1:13" x14ac:dyDescent="0.25">
      <c r="A32">
        <v>5.03</v>
      </c>
      <c r="L32">
        <f t="shared" si="0"/>
        <v>1.8000000000000682E-2</v>
      </c>
      <c r="M32">
        <f t="shared" si="1"/>
        <v>3.2400000000002457E-4</v>
      </c>
    </row>
    <row r="33" spans="1:13" x14ac:dyDescent="0.25">
      <c r="A33">
        <v>5.0199999999999996</v>
      </c>
      <c r="L33">
        <f t="shared" si="0"/>
        <v>8.0000000000000071E-3</v>
      </c>
      <c r="M33">
        <f t="shared" si="1"/>
        <v>6.4000000000000119E-5</v>
      </c>
    </row>
    <row r="34" spans="1:13" x14ac:dyDescent="0.25">
      <c r="A34">
        <v>5.05</v>
      </c>
      <c r="L34">
        <f t="shared" si="0"/>
        <v>3.8000000000000256E-2</v>
      </c>
      <c r="M34">
        <f t="shared" si="1"/>
        <v>1.4440000000000195E-3</v>
      </c>
    </row>
    <row r="35" spans="1:13" x14ac:dyDescent="0.25">
      <c r="A35">
        <v>5.09</v>
      </c>
      <c r="L35">
        <f t="shared" si="0"/>
        <v>7.8000000000000291E-2</v>
      </c>
      <c r="M35">
        <f t="shared" si="1"/>
        <v>6.0840000000000451E-3</v>
      </c>
    </row>
    <row r="36" spans="1:13" x14ac:dyDescent="0.25">
      <c r="A36">
        <v>5.19</v>
      </c>
      <c r="L36">
        <f t="shared" si="0"/>
        <v>0.17800000000000082</v>
      </c>
      <c r="M36">
        <f t="shared" si="1"/>
        <v>3.1684000000000295E-2</v>
      </c>
    </row>
    <row r="37" spans="1:13" x14ac:dyDescent="0.25">
      <c r="A37">
        <v>4.8899999999999997</v>
      </c>
      <c r="L37">
        <f t="shared" si="0"/>
        <v>-0.12199999999999989</v>
      </c>
      <c r="M37">
        <f t="shared" si="1"/>
        <v>1.4883999999999972E-2</v>
      </c>
    </row>
    <row r="38" spans="1:13" x14ac:dyDescent="0.25">
      <c r="A38">
        <v>5.04</v>
      </c>
      <c r="L38">
        <f t="shared" si="0"/>
        <v>2.8000000000000469E-2</v>
      </c>
      <c r="M38">
        <f t="shared" si="1"/>
        <v>7.8400000000002621E-4</v>
      </c>
    </row>
    <row r="39" spans="1:13" x14ac:dyDescent="0.25">
      <c r="A39">
        <v>5.0999999999999996</v>
      </c>
      <c r="L39">
        <f t="shared" si="0"/>
        <v>8.8000000000000078E-2</v>
      </c>
      <c r="M39">
        <f t="shared" si="1"/>
        <v>7.7440000000000139E-3</v>
      </c>
    </row>
    <row r="40" spans="1:13" x14ac:dyDescent="0.25">
      <c r="A40">
        <v>5.07</v>
      </c>
      <c r="L40">
        <f t="shared" si="0"/>
        <v>5.8000000000000718E-2</v>
      </c>
      <c r="M40">
        <f t="shared" si="1"/>
        <v>3.3640000000000831E-3</v>
      </c>
    </row>
    <row r="41" spans="1:13" x14ac:dyDescent="0.25">
      <c r="A41">
        <v>5</v>
      </c>
      <c r="L41">
        <f t="shared" si="0"/>
        <v>-1.1999999999999567E-2</v>
      </c>
      <c r="M41">
        <f t="shared" si="1"/>
        <v>1.439999999999896E-4</v>
      </c>
    </row>
    <row r="42" spans="1:13" x14ac:dyDescent="0.25">
      <c r="A42">
        <v>4.7</v>
      </c>
      <c r="L42">
        <f t="shared" si="0"/>
        <v>-0.31199999999999939</v>
      </c>
      <c r="M42">
        <f t="shared" si="1"/>
        <v>9.7343999999999625E-2</v>
      </c>
    </row>
    <row r="43" spans="1:13" x14ac:dyDescent="0.25">
      <c r="A43">
        <v>4.99</v>
      </c>
      <c r="L43">
        <f t="shared" si="0"/>
        <v>-2.1999999999999353E-2</v>
      </c>
      <c r="M43">
        <f t="shared" si="1"/>
        <v>4.8399999999997154E-4</v>
      </c>
    </row>
    <row r="44" spans="1:13" x14ac:dyDescent="0.25">
      <c r="A44">
        <v>5.08</v>
      </c>
      <c r="L44">
        <f t="shared" si="0"/>
        <v>6.8000000000000504E-2</v>
      </c>
      <c r="M44">
        <f t="shared" si="1"/>
        <v>4.624000000000069E-3</v>
      </c>
    </row>
    <row r="45" spans="1:13" x14ac:dyDescent="0.25">
      <c r="A45">
        <v>5.04</v>
      </c>
      <c r="L45">
        <f t="shared" si="0"/>
        <v>2.8000000000000469E-2</v>
      </c>
      <c r="M45">
        <f t="shared" si="1"/>
        <v>7.8400000000002621E-4</v>
      </c>
    </row>
    <row r="46" spans="1:13" x14ac:dyDescent="0.25">
      <c r="A46">
        <v>5.03</v>
      </c>
      <c r="L46">
        <f t="shared" si="0"/>
        <v>1.8000000000000682E-2</v>
      </c>
      <c r="M46">
        <f t="shared" si="1"/>
        <v>3.2400000000002457E-4</v>
      </c>
    </row>
    <row r="47" spans="1:13" x14ac:dyDescent="0.25">
      <c r="A47">
        <v>5.32</v>
      </c>
      <c r="L47">
        <f t="shared" si="0"/>
        <v>0.30800000000000072</v>
      </c>
      <c r="M47">
        <f t="shared" si="1"/>
        <v>9.4864000000000448E-2</v>
      </c>
    </row>
    <row r="48" spans="1:13" x14ac:dyDescent="0.25">
      <c r="A48">
        <v>4.5599999999999996</v>
      </c>
      <c r="L48">
        <f t="shared" si="0"/>
        <v>-0.45199999999999996</v>
      </c>
      <c r="M48">
        <f t="shared" si="1"/>
        <v>0.20430399999999996</v>
      </c>
    </row>
    <row r="49" spans="1:13" x14ac:dyDescent="0.25">
      <c r="A49">
        <v>5.23</v>
      </c>
      <c r="L49">
        <f t="shared" si="0"/>
        <v>0.21800000000000086</v>
      </c>
      <c r="M49">
        <f t="shared" si="1"/>
        <v>4.7524000000000372E-2</v>
      </c>
    </row>
    <row r="50" spans="1:13" x14ac:dyDescent="0.25">
      <c r="A50">
        <v>4.72</v>
      </c>
      <c r="L50">
        <f t="shared" si="0"/>
        <v>-0.29199999999999982</v>
      </c>
      <c r="M50">
        <f t="shared" si="1"/>
        <v>8.5263999999999895E-2</v>
      </c>
    </row>
    <row r="51" spans="1:13" x14ac:dyDescent="0.25">
      <c r="A51">
        <f>SUM(A1:A50)</f>
        <v>250.59999999999997</v>
      </c>
      <c r="B51">
        <f>A51/50</f>
        <v>5.0119999999999996</v>
      </c>
      <c r="C51">
        <f>SQRT(1/49 * SUM(M1:M50))</f>
        <v>0.17705066725519625</v>
      </c>
      <c r="D51">
        <f>1/(C51*SQRT(2* PI()))</f>
        <v>2.2532661784686057</v>
      </c>
      <c r="E51">
        <f>SQRT(SUM(M1:M50)/(49*50))</f>
        <v>2.5038745485950458E-2</v>
      </c>
      <c r="L51">
        <f>SUM(L1:L50)</f>
        <v>2.3980817331903381E-14</v>
      </c>
    </row>
  </sheetData>
  <mergeCells count="28">
    <mergeCell ref="H7:H8"/>
    <mergeCell ref="I7:I8"/>
    <mergeCell ref="J7:J8"/>
    <mergeCell ref="K7:K8"/>
    <mergeCell ref="H3:H4"/>
    <mergeCell ref="I3:I4"/>
    <mergeCell ref="J3:J4"/>
    <mergeCell ref="K3:K4"/>
    <mergeCell ref="H5:H6"/>
    <mergeCell ref="I5:I6"/>
    <mergeCell ref="J5:J6"/>
    <mergeCell ref="K5:K6"/>
    <mergeCell ref="H9:H10"/>
    <mergeCell ref="I9:I10"/>
    <mergeCell ref="J9:J10"/>
    <mergeCell ref="K9:K10"/>
    <mergeCell ref="H11:H12"/>
    <mergeCell ref="I11:I12"/>
    <mergeCell ref="J11:J12"/>
    <mergeCell ref="K11:K12"/>
    <mergeCell ref="H13:H14"/>
    <mergeCell ref="I13:I14"/>
    <mergeCell ref="J13:J14"/>
    <mergeCell ref="K13:K14"/>
    <mergeCell ref="H15:H16"/>
    <mergeCell ref="I15:I16"/>
    <mergeCell ref="J15:J16"/>
    <mergeCell ref="K15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Роман Бавыкин</cp:lastModifiedBy>
  <dcterms:created xsi:type="dcterms:W3CDTF">2015-06-05T18:19:34Z</dcterms:created>
  <dcterms:modified xsi:type="dcterms:W3CDTF">2020-09-14T19:42:31Z</dcterms:modified>
</cp:coreProperties>
</file>