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TERVER\"/>
    </mc:Choice>
  </mc:AlternateContent>
  <xr:revisionPtr revIDLastSave="0" documentId="13_ncr:1_{62319C0C-FAE5-4106-904F-3F82D3474EB1}" xr6:coauthVersionLast="47" xr6:coauthVersionMax="47" xr10:uidLastSave="{00000000-0000-0000-0000-000000000000}"/>
  <bookViews>
    <workbookView xWindow="-108" yWindow="-108" windowWidth="23256" windowHeight="13896" xr2:uid="{E47DF992-2F39-4385-BA06-A1BA91A415D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C28" i="1"/>
  <c r="E28" i="1" s="1"/>
  <c r="C27" i="1"/>
  <c r="E27" i="1" s="1"/>
  <c r="H25" i="1"/>
  <c r="G25" i="1"/>
  <c r="F25" i="1"/>
  <c r="E25" i="1"/>
  <c r="D25" i="1"/>
  <c r="C25" i="1"/>
  <c r="B25" i="1"/>
  <c r="I18" i="1"/>
  <c r="I20" i="1" s="1"/>
  <c r="I17" i="1"/>
  <c r="I19" i="1" s="1"/>
  <c r="I16" i="1"/>
  <c r="I15" i="1"/>
  <c r="N11" i="1"/>
  <c r="N9" i="1"/>
  <c r="N7" i="1"/>
  <c r="J5" i="1"/>
  <c r="L5" i="1" s="1"/>
  <c r="N5" i="1" s="1"/>
  <c r="J4" i="1"/>
  <c r="J25" i="1" l="1"/>
  <c r="L25" i="1" s="1"/>
  <c r="L4" i="1"/>
  <c r="N4" i="1" s="1"/>
  <c r="N8" i="1" s="1"/>
  <c r="N10" i="1" s="1"/>
  <c r="N25" i="1" l="1"/>
  <c r="N6" i="1"/>
  <c r="E29" i="1"/>
  <c r="E30" i="1" s="1"/>
  <c r="E31" i="1" s="1"/>
</calcChain>
</file>

<file path=xl/sharedStrings.xml><?xml version="1.0" encoding="utf-8"?>
<sst xmlns="http://schemas.openxmlformats.org/spreadsheetml/2006/main" count="43" uniqueCount="28">
  <si>
    <t>Тип</t>
  </si>
  <si>
    <t>А</t>
  </si>
  <si>
    <t>В</t>
  </si>
  <si>
    <t>y-</t>
  </si>
  <si>
    <t>s^2</t>
  </si>
  <si>
    <t>n</t>
  </si>
  <si>
    <t>A</t>
  </si>
  <si>
    <t>B</t>
  </si>
  <si>
    <t>1 задача</t>
  </si>
  <si>
    <t>Б</t>
  </si>
  <si>
    <t>среднее</t>
  </si>
  <si>
    <t>дисперсия</t>
  </si>
  <si>
    <t>несм.д.</t>
  </si>
  <si>
    <t xml:space="preserve">n= </t>
  </si>
  <si>
    <t>F</t>
  </si>
  <si>
    <t>F tabl</t>
  </si>
  <si>
    <t>s^2 for t</t>
  </si>
  <si>
    <t>f for t</t>
  </si>
  <si>
    <t>t расч</t>
  </si>
  <si>
    <t>t табл</t>
  </si>
  <si>
    <t>2 задача</t>
  </si>
  <si>
    <t>3 задача</t>
  </si>
  <si>
    <t>сумма</t>
  </si>
  <si>
    <t xml:space="preserve">х с чертой </t>
  </si>
  <si>
    <t>Dв</t>
  </si>
  <si>
    <t>x с чертой</t>
  </si>
  <si>
    <t>х с чертой</t>
  </si>
  <si>
    <t xml:space="preserve">Dв то что надо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</si>
</sst>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0" fillId="8" borderId="1" xfId="0" applyFill="1" applyBorder="1"/>
    <xf numFmtId="0" fontId="0" fillId="7" borderId="2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26</xdr:row>
      <xdr:rowOff>0</xdr:rowOff>
    </xdr:from>
    <xdr:to>
      <xdr:col>17</xdr:col>
      <xdr:colOff>442593</xdr:colOff>
      <xdr:row>50</xdr:row>
      <xdr:rowOff>165950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9D16DEB-2FA5-044F-67C4-46832E8AE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4682836"/>
          <a:ext cx="7300593" cy="4488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EC3C-B0FC-4996-83AB-BE6D4B565A44}">
  <dimension ref="A3:N32"/>
  <sheetViews>
    <sheetView tabSelected="1" zoomScale="55" zoomScaleNormal="115" workbookViewId="0">
      <selection activeCell="S19" sqref="S19"/>
    </sheetView>
  </sheetViews>
  <sheetFormatPr defaultRowHeight="14.4" x14ac:dyDescent="0.3"/>
  <cols>
    <col min="1" max="1" width="13.33203125" customWidth="1"/>
    <col min="11" max="11" width="10.109375" bestFit="1" customWidth="1"/>
    <col min="14" max="14" width="9.88671875" bestFit="1" customWidth="1"/>
  </cols>
  <sheetData>
    <row r="3" spans="1:14" x14ac:dyDescent="0.3">
      <c r="A3" s="5" t="s">
        <v>8</v>
      </c>
      <c r="B3" s="5" t="s">
        <v>13</v>
      </c>
      <c r="C3" s="6">
        <v>6</v>
      </c>
    </row>
    <row r="4" spans="1:14" x14ac:dyDescent="0.3">
      <c r="A4" s="3" t="s">
        <v>9</v>
      </c>
      <c r="B4" s="3">
        <v>14</v>
      </c>
      <c r="C4" s="3">
        <v>14</v>
      </c>
      <c r="D4" s="3">
        <v>16</v>
      </c>
      <c r="E4" s="3">
        <v>15</v>
      </c>
      <c r="F4" s="3">
        <v>14</v>
      </c>
      <c r="G4" s="3">
        <v>16</v>
      </c>
      <c r="I4" s="4" t="s">
        <v>10</v>
      </c>
      <c r="J4" s="4">
        <f>SUM(B4:G4)/C3</f>
        <v>14.833333333333334</v>
      </c>
      <c r="K4" s="4" t="s">
        <v>11</v>
      </c>
      <c r="L4" s="4">
        <f>(B4^2+C4^2+D4^2+E4^2+F4^2+G4^2)/C3-J4^2</f>
        <v>0.80555555555554292</v>
      </c>
      <c r="M4" s="4" t="s">
        <v>12</v>
      </c>
      <c r="N4" s="4">
        <f>C3/5*L4</f>
        <v>0.96666666666665146</v>
      </c>
    </row>
    <row r="5" spans="1:14" x14ac:dyDescent="0.3">
      <c r="A5" s="3" t="s">
        <v>2</v>
      </c>
      <c r="B5" s="3">
        <v>11</v>
      </c>
      <c r="C5" s="3">
        <v>14</v>
      </c>
      <c r="D5" s="3">
        <v>11</v>
      </c>
      <c r="E5" s="3">
        <v>13</v>
      </c>
      <c r="F5" s="3">
        <v>14</v>
      </c>
      <c r="G5" s="3">
        <v>11</v>
      </c>
      <c r="I5" s="4" t="s">
        <v>10</v>
      </c>
      <c r="J5" s="4">
        <f>SUM(B5:G5)/C3</f>
        <v>12.333333333333334</v>
      </c>
      <c r="K5" s="4" t="s">
        <v>11</v>
      </c>
      <c r="L5" s="4">
        <f>(B5^2+C5^2+D5^2+E5^2+F5^2+G5^2)/C3-J5^2</f>
        <v>1.8888888888888857</v>
      </c>
      <c r="M5" s="4" t="s">
        <v>12</v>
      </c>
      <c r="N5" s="4">
        <f>C3/5*L5</f>
        <v>2.2666666666666626</v>
      </c>
    </row>
    <row r="6" spans="1:14" x14ac:dyDescent="0.3">
      <c r="M6" s="4" t="s">
        <v>14</v>
      </c>
      <c r="N6" s="4">
        <f>N5/N4</f>
        <v>2.3448275862069292</v>
      </c>
    </row>
    <row r="7" spans="1:14" x14ac:dyDescent="0.3">
      <c r="M7" s="4" t="s">
        <v>15</v>
      </c>
      <c r="N7" s="4">
        <f>_xlfn.F.INV.RT(0.05/2,5,5)</f>
        <v>7.1463818287328316</v>
      </c>
    </row>
    <row r="8" spans="1:14" x14ac:dyDescent="0.3">
      <c r="M8" s="4" t="s">
        <v>16</v>
      </c>
      <c r="N8" s="4">
        <f>(5*N4+5*N5)/(C3+C3-2)</f>
        <v>1.6166666666666571</v>
      </c>
    </row>
    <row r="9" spans="1:14" x14ac:dyDescent="0.3">
      <c r="M9" s="4" t="s">
        <v>17</v>
      </c>
      <c r="N9" s="4">
        <f>C3+C3-2</f>
        <v>10</v>
      </c>
    </row>
    <row r="10" spans="1:14" x14ac:dyDescent="0.3">
      <c r="M10" s="4" t="s">
        <v>18</v>
      </c>
      <c r="N10" s="4">
        <f>(J4-J5)/SQRT(N8*(1/C3+1/C3))</f>
        <v>3.4055745688987589</v>
      </c>
    </row>
    <row r="11" spans="1:14" x14ac:dyDescent="0.3">
      <c r="M11" s="4" t="s">
        <v>19</v>
      </c>
      <c r="N11" s="4">
        <f>_xlfn.T.INV.2T(0.05,C3+C3-2)</f>
        <v>2.2281388519862744</v>
      </c>
    </row>
    <row r="13" spans="1:14" x14ac:dyDescent="0.3">
      <c r="A13" s="5" t="s">
        <v>20</v>
      </c>
    </row>
    <row r="14" spans="1:14" x14ac:dyDescent="0.3">
      <c r="A14" s="3" t="s">
        <v>0</v>
      </c>
      <c r="B14" s="3" t="s">
        <v>3</v>
      </c>
      <c r="C14" s="3" t="s">
        <v>4</v>
      </c>
      <c r="D14" s="3" t="s">
        <v>5</v>
      </c>
    </row>
    <row r="15" spans="1:14" x14ac:dyDescent="0.3">
      <c r="A15" s="3" t="s">
        <v>1</v>
      </c>
      <c r="B15" s="3">
        <v>75.5</v>
      </c>
      <c r="C15" s="3">
        <v>83.17</v>
      </c>
      <c r="D15" s="3">
        <v>15</v>
      </c>
      <c r="H15" s="4" t="s">
        <v>14</v>
      </c>
      <c r="I15" s="4">
        <f>C16/C15</f>
        <v>1.5414211855236262</v>
      </c>
    </row>
    <row r="16" spans="1:14" x14ac:dyDescent="0.3">
      <c r="A16" s="3" t="s">
        <v>2</v>
      </c>
      <c r="B16" s="3">
        <v>89.3</v>
      </c>
      <c r="C16" s="3">
        <v>128.19999999999999</v>
      </c>
      <c r="D16" s="3">
        <v>20</v>
      </c>
      <c r="H16" s="4" t="s">
        <v>15</v>
      </c>
      <c r="I16" s="4">
        <f>_xlfn.F.INV.RT(0.05/2,14,19)</f>
        <v>2.6469279488440205</v>
      </c>
    </row>
    <row r="17" spans="1:14" x14ac:dyDescent="0.3">
      <c r="H17" s="4" t="s">
        <v>16</v>
      </c>
      <c r="I17" s="4">
        <f>(14*C15+19*C16)/(D15+D16-2)</f>
        <v>109.09636363636363</v>
      </c>
    </row>
    <row r="18" spans="1:14" x14ac:dyDescent="0.3">
      <c r="H18" s="4" t="s">
        <v>17</v>
      </c>
      <c r="I18" s="4">
        <f>D15+D16-2</f>
        <v>33</v>
      </c>
    </row>
    <row r="19" spans="1:14" x14ac:dyDescent="0.3">
      <c r="H19" s="4" t="s">
        <v>18</v>
      </c>
      <c r="I19" s="4">
        <f>(B16-B15)/SQRT(I17*(1/D15+1/D16))</f>
        <v>3.8681254810833092</v>
      </c>
    </row>
    <row r="20" spans="1:14" x14ac:dyDescent="0.3">
      <c r="H20" s="4" t="s">
        <v>19</v>
      </c>
      <c r="I20" s="4">
        <f>_xlfn.T.INV.2T(0.05,I18)</f>
        <v>2.0345152974493397</v>
      </c>
    </row>
    <row r="22" spans="1:14" x14ac:dyDescent="0.3">
      <c r="A22" s="5" t="s">
        <v>21</v>
      </c>
    </row>
    <row r="23" spans="1:14" x14ac:dyDescent="0.3">
      <c r="A23" s="7" t="s">
        <v>6</v>
      </c>
      <c r="B23" s="7">
        <v>1.38</v>
      </c>
      <c r="C23" s="7">
        <v>9.69</v>
      </c>
      <c r="D23" s="7">
        <v>0.39</v>
      </c>
      <c r="E23" s="7">
        <v>1.42</v>
      </c>
      <c r="F23" s="7">
        <v>0.95</v>
      </c>
      <c r="G23" s="7">
        <v>5.94</v>
      </c>
      <c r="H23" s="7">
        <v>0.59</v>
      </c>
      <c r="J23" s="9">
        <v>7</v>
      </c>
    </row>
    <row r="24" spans="1:14" x14ac:dyDescent="0.3">
      <c r="A24" s="7" t="s">
        <v>7</v>
      </c>
      <c r="B24" s="7">
        <v>1.42</v>
      </c>
      <c r="C24" s="7">
        <v>10.37</v>
      </c>
      <c r="D24" s="7">
        <v>0.39</v>
      </c>
      <c r="E24" s="7">
        <v>1.46</v>
      </c>
      <c r="F24" s="7">
        <v>0.93</v>
      </c>
      <c r="G24" s="7">
        <v>6.15</v>
      </c>
      <c r="H24" s="7">
        <v>0.61</v>
      </c>
      <c r="J24" s="9">
        <v>7</v>
      </c>
    </row>
    <row r="25" spans="1:14" x14ac:dyDescent="0.3">
      <c r="B25" s="8">
        <f>B23-B24</f>
        <v>-4.0000000000000036E-2</v>
      </c>
      <c r="C25" s="8">
        <f>C23-C24</f>
        <v>-0.67999999999999972</v>
      </c>
      <c r="D25" s="8">
        <f>D23-D24</f>
        <v>0</v>
      </c>
      <c r="E25" s="8">
        <f>E23-E24</f>
        <v>-4.0000000000000036E-2</v>
      </c>
      <c r="F25" s="8">
        <f>F23-F24</f>
        <v>1.9999999999999907E-2</v>
      </c>
      <c r="G25" s="8">
        <f>G23-G24</f>
        <v>-0.20999999999999996</v>
      </c>
      <c r="H25" s="8">
        <f>H23-H24</f>
        <v>-2.0000000000000018E-2</v>
      </c>
      <c r="I25" s="1" t="s">
        <v>22</v>
      </c>
      <c r="J25" s="10">
        <f>SUM(B25:H25)</f>
        <v>-0.96999999999999986</v>
      </c>
      <c r="K25" s="1" t="s">
        <v>23</v>
      </c>
      <c r="L25" s="1">
        <f>J25/7</f>
        <v>-0.13857142857142854</v>
      </c>
      <c r="M25" s="1" t="s">
        <v>24</v>
      </c>
      <c r="N25" s="1">
        <f>(B25^2+C25^2+E25^2+F25^2+G25^2+H25^2)/7-L25^2</f>
        <v>5.3726530612244833E-2</v>
      </c>
    </row>
    <row r="27" spans="1:14" x14ac:dyDescent="0.3">
      <c r="B27" s="2" t="s">
        <v>25</v>
      </c>
      <c r="C27" s="2">
        <f>SUM(B23:H23)/J23</f>
        <v>2.9085714285714284</v>
      </c>
      <c r="D27" s="2" t="s">
        <v>24</v>
      </c>
      <c r="E27" s="2">
        <f>(1/J23)*SUM(POWER(B23:H23,2)-POWER(C27,2))</f>
        <v>-0.92048396501457708</v>
      </c>
    </row>
    <row r="28" spans="1:14" x14ac:dyDescent="0.3">
      <c r="B28" s="2" t="s">
        <v>26</v>
      </c>
      <c r="C28" s="2">
        <f>SUM(B24:H24)/J24</f>
        <v>3.0471428571428567</v>
      </c>
      <c r="D28" s="2" t="s">
        <v>24</v>
      </c>
      <c r="E28" s="2">
        <f>(1/J24)*SUM(POWER(B24:H24,2)-POWER(C28,2))</f>
        <v>-1.0219256559766761</v>
      </c>
    </row>
    <row r="29" spans="1:14" x14ac:dyDescent="0.3">
      <c r="D29" s="1" t="s">
        <v>27</v>
      </c>
      <c r="E29" s="1">
        <f>(1/J24)*((B25-L25)^2+(C25-L25)^2+(D25-L25)^2+(E25-L25)^2+(F25-L25)^2+(G25-L25)^2+(H25-L25)^2)</f>
        <v>5.3726530612244833E-2</v>
      </c>
    </row>
    <row r="30" spans="1:14" x14ac:dyDescent="0.3">
      <c r="D30" s="1" t="s">
        <v>4</v>
      </c>
      <c r="E30" s="1">
        <f>J23/(J23-1)*E29</f>
        <v>6.2680952380952309E-2</v>
      </c>
    </row>
    <row r="31" spans="1:14" x14ac:dyDescent="0.3">
      <c r="D31" s="1" t="s">
        <v>18</v>
      </c>
      <c r="E31" s="1">
        <f>ABS(L25)/SQRT(E30/7)</f>
        <v>1.4643838175333543</v>
      </c>
    </row>
    <row r="32" spans="1:14" x14ac:dyDescent="0.3">
      <c r="D32" s="1" t="s">
        <v>19</v>
      </c>
      <c r="E32" s="1">
        <f>_xlfn.T.INV.2T(0.05,6)</f>
        <v>2.4469118511449697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Vadim Berezka</cp:lastModifiedBy>
  <dcterms:created xsi:type="dcterms:W3CDTF">2024-12-06T14:37:11Z</dcterms:created>
  <dcterms:modified xsi:type="dcterms:W3CDTF">2024-12-18T19:15:51Z</dcterms:modified>
</cp:coreProperties>
</file>