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 firstSheet="2" activeTab="2"/>
  </bookViews>
  <sheets>
    <sheet name="Лист1" sheetId="1" state="hidden" r:id="rId1"/>
    <sheet name="Лист2" sheetId="2" state="hidden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AI13" i="3" l="1"/>
  <c r="AJ13" i="3"/>
  <c r="AK13" i="3"/>
  <c r="AL13" i="3"/>
  <c r="AI14" i="3"/>
  <c r="AJ14" i="3"/>
  <c r="AK14" i="3"/>
  <c r="AL14" i="3"/>
  <c r="AI15" i="3"/>
  <c r="AJ15" i="3"/>
  <c r="AK15" i="3"/>
  <c r="AL15" i="3"/>
  <c r="AI16" i="3"/>
  <c r="AJ16" i="3"/>
  <c r="AK16" i="3"/>
  <c r="AL16" i="3"/>
  <c r="AI17" i="3"/>
  <c r="AJ17" i="3"/>
  <c r="AK17" i="3"/>
  <c r="AL17" i="3"/>
  <c r="AI18" i="3"/>
  <c r="AJ18" i="3"/>
  <c r="AK18" i="3"/>
  <c r="AL18" i="3"/>
  <c r="AJ12" i="3"/>
  <c r="AK12" i="3"/>
  <c r="AL12" i="3"/>
  <c r="AI12" i="3"/>
  <c r="BD38" i="3" l="1"/>
  <c r="BB38" i="3"/>
  <c r="BA38" i="3"/>
  <c r="BB33" i="3"/>
  <c r="BB34" i="3"/>
  <c r="BB35" i="3"/>
  <c r="BB36" i="3"/>
  <c r="BB37" i="3"/>
  <c r="BB32" i="3"/>
  <c r="BB24" i="3"/>
  <c r="BB25" i="3"/>
  <c r="BB26" i="3"/>
  <c r="BB27" i="3"/>
  <c r="BB28" i="3"/>
  <c r="BA33" i="3"/>
  <c r="BA34" i="3"/>
  <c r="BA35" i="3"/>
  <c r="BA36" i="3"/>
  <c r="BA37" i="3"/>
  <c r="BA32" i="3"/>
  <c r="BA23" i="3"/>
  <c r="BB23" i="3" s="1"/>
  <c r="BA24" i="3"/>
  <c r="BA25" i="3"/>
  <c r="BA26" i="3"/>
  <c r="BA27" i="3"/>
  <c r="BA28" i="3"/>
  <c r="BA22" i="3"/>
  <c r="BA29" i="3" s="1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" i="3"/>
  <c r="K21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BB22" i="3" l="1"/>
  <c r="BB29" i="3" s="1"/>
  <c r="BD29" i="3" s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B32" i="1"/>
  <c r="U41" i="1" l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W41" i="1" s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W40" i="1" s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W39" i="1" s="1"/>
  <c r="Y39" i="1" s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W37" i="1" s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W36" i="1" s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W35" i="1" s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W34" i="1" s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W33" i="1" s="1"/>
  <c r="W32" i="1"/>
  <c r="Y32" i="1" s="1"/>
  <c r="AA32" i="1" l="1"/>
  <c r="AA33" i="1"/>
  <c r="Y33" i="1"/>
  <c r="Y34" i="1"/>
  <c r="Y35" i="1"/>
  <c r="AA35" i="1" s="1"/>
  <c r="Y36" i="1"/>
  <c r="AA36" i="1" s="1"/>
  <c r="Y37" i="1"/>
  <c r="Y40" i="1"/>
  <c r="Y41" i="1"/>
  <c r="AA34" i="1" l="1"/>
  <c r="AA37" i="1"/>
</calcChain>
</file>

<file path=xl/sharedStrings.xml><?xml version="1.0" encoding="utf-8"?>
<sst xmlns="http://schemas.openxmlformats.org/spreadsheetml/2006/main" count="213" uniqueCount="100">
  <si>
    <t>PHILIPS</t>
  </si>
  <si>
    <t>phileps</t>
  </si>
  <si>
    <t>McDonald's</t>
  </si>
  <si>
    <t>macdonald</t>
  </si>
  <si>
    <t>gogle</t>
  </si>
  <si>
    <t>nuke</t>
  </si>
  <si>
    <t>logitech</t>
  </si>
  <si>
    <t>tellin</t>
  </si>
  <si>
    <t>MIB</t>
  </si>
  <si>
    <t>Cola</t>
  </si>
  <si>
    <t>BMW</t>
  </si>
  <si>
    <t>Toyota</t>
  </si>
  <si>
    <t>Mircosoft</t>
  </si>
  <si>
    <t>Microsoft</t>
  </si>
  <si>
    <t>Linux</t>
  </si>
  <si>
    <t>Zero</t>
  </si>
  <si>
    <t>sungsam</t>
  </si>
  <si>
    <t>KIA</t>
  </si>
  <si>
    <t>coolgate</t>
  </si>
  <si>
    <t>Circlet</t>
  </si>
  <si>
    <t>Japan</t>
  </si>
  <si>
    <t>Telstra</t>
  </si>
  <si>
    <t>Shoryken</t>
  </si>
  <si>
    <t>Баллы</t>
  </si>
  <si>
    <t>Google</t>
  </si>
  <si>
    <t>NIKE</t>
  </si>
  <si>
    <t>Razor</t>
  </si>
  <si>
    <t>Intel</t>
  </si>
  <si>
    <t>IBM</t>
  </si>
  <si>
    <t>Coca-Cola</t>
  </si>
  <si>
    <t>Microoooosooooft</t>
  </si>
  <si>
    <t>Zara</t>
  </si>
  <si>
    <t>Samsung</t>
  </si>
  <si>
    <t>IKEA</t>
  </si>
  <si>
    <t>Colgate</t>
  </si>
  <si>
    <t>Cisco</t>
  </si>
  <si>
    <t>China</t>
  </si>
  <si>
    <t>Tesla</t>
  </si>
  <si>
    <t>Heinkeken</t>
  </si>
  <si>
    <t>Джаро</t>
  </si>
  <si>
    <t>Время Джаро</t>
  </si>
  <si>
    <t>Джаро сущ</t>
  </si>
  <si>
    <t>Время Джаро сущ</t>
  </si>
  <si>
    <t>ДжароВинк</t>
  </si>
  <si>
    <t>Время ДжароВинк</t>
  </si>
  <si>
    <t>ДжароВинк сущ</t>
  </si>
  <si>
    <t>Время ДжароВинк сущ</t>
  </si>
  <si>
    <t>Левенштейн</t>
  </si>
  <si>
    <t>Время Левенштейн</t>
  </si>
  <si>
    <t>Левенштейн сущ</t>
  </si>
  <si>
    <t>Время Левенштейн сущ</t>
  </si>
  <si>
    <t>Слово 1</t>
  </si>
  <si>
    <t>Слово 2</t>
  </si>
  <si>
    <t>Оценка эксперта</t>
  </si>
  <si>
    <t>ДЖ</t>
  </si>
  <si>
    <t>ДЖС</t>
  </si>
  <si>
    <t>ДжВ</t>
  </si>
  <si>
    <t>ДжВС</t>
  </si>
  <si>
    <t>Л</t>
  </si>
  <si>
    <t>ЛС</t>
  </si>
  <si>
    <t>Время</t>
  </si>
  <si>
    <t>ДЖВ</t>
  </si>
  <si>
    <t>Мат ожидания</t>
  </si>
  <si>
    <t>Сум</t>
  </si>
  <si>
    <t>Метод А1</t>
  </si>
  <si>
    <t>Метод А2</t>
  </si>
  <si>
    <t>Метод Б1</t>
  </si>
  <si>
    <t>Метод Б2</t>
  </si>
  <si>
    <t>Метод С1</t>
  </si>
  <si>
    <t>Метод С2</t>
  </si>
  <si>
    <t>Метод Джаро</t>
  </si>
  <si>
    <t>Метод Левенштейна</t>
  </si>
  <si>
    <t>Метод Джаро-Винклера</t>
  </si>
  <si>
    <t xml:space="preserve">PHILIPS </t>
  </si>
  <si>
    <t xml:space="preserve">McDonald's </t>
  </si>
  <si>
    <t xml:space="preserve">Google </t>
  </si>
  <si>
    <t xml:space="preserve">NIKE </t>
  </si>
  <si>
    <t xml:space="preserve">Razor </t>
  </si>
  <si>
    <t xml:space="preserve">Intel </t>
  </si>
  <si>
    <t xml:space="preserve">IBM </t>
  </si>
  <si>
    <t xml:space="preserve">Coca-Cola </t>
  </si>
  <si>
    <t xml:space="preserve">Toyota </t>
  </si>
  <si>
    <t xml:space="preserve">Microsoft </t>
  </si>
  <si>
    <t xml:space="preserve">Zara </t>
  </si>
  <si>
    <t xml:space="preserve">Samsung </t>
  </si>
  <si>
    <t xml:space="preserve">IKEA </t>
  </si>
  <si>
    <t xml:space="preserve">Colgate </t>
  </si>
  <si>
    <t xml:space="preserve">Cisco </t>
  </si>
  <si>
    <t xml:space="preserve">China </t>
  </si>
  <si>
    <t xml:space="preserve">Tesla </t>
  </si>
  <si>
    <t xml:space="preserve">Heinkeken </t>
  </si>
  <si>
    <t>Дж</t>
  </si>
  <si>
    <t>ДжВин</t>
  </si>
  <si>
    <t>Мой</t>
  </si>
  <si>
    <t>Сущ</t>
  </si>
  <si>
    <t>-</t>
  </si>
  <si>
    <t>значит</t>
  </si>
  <si>
    <t>&lt;1</t>
  </si>
  <si>
    <t>существующий лучше</t>
  </si>
  <si>
    <t>непохожесть в процентах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</si>
</sst>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1" fillId="2" borderId="0" xfId="0" applyFont="1" applyFill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A41"/>
  <sheetViews>
    <sheetView zoomScale="72" zoomScaleNormal="40" workbookViewId="0">
      <selection activeCell="T16" sqref="A16:T16"/>
    </sheetView>
  </sheetViews>
  <sheetFormatPr defaultColWidth="9.1796875" defaultRowHeight="14.5" x14ac:dyDescent="0.35"/>
  <cols>
    <col min="1" max="6" width="15.54296875" style="1" customWidth="1"/>
    <col min="7" max="7" width="17.54296875" style="1" bestFit="1" customWidth="1"/>
    <col min="8" max="8" width="29.453125" style="1" bestFit="1" customWidth="1"/>
    <col min="9" max="9" width="10.26953125" style="1" customWidth="1"/>
    <col min="10" max="11" width="9.1796875" style="1"/>
    <col min="12" max="12" width="17.26953125" style="1" customWidth="1"/>
    <col min="13" max="16384" width="9.1796875" style="1"/>
  </cols>
  <sheetData>
    <row r="6" spans="1:21" x14ac:dyDescent="0.35">
      <c r="A6" s="1">
        <v>0.1</v>
      </c>
      <c r="B6" s="1">
        <v>0.18</v>
      </c>
      <c r="C6" s="1">
        <v>0.12</v>
      </c>
      <c r="D6" s="1">
        <v>0.17</v>
      </c>
      <c r="E6" s="1">
        <v>0.56000000000000005</v>
      </c>
      <c r="F6" s="1">
        <v>0.34</v>
      </c>
      <c r="G6" s="1">
        <v>1</v>
      </c>
      <c r="H6" s="1">
        <v>0.31</v>
      </c>
      <c r="I6" s="1">
        <v>1</v>
      </c>
      <c r="J6" s="1">
        <v>0.04</v>
      </c>
      <c r="K6" s="1">
        <v>0.56000000000000005</v>
      </c>
      <c r="L6" s="1">
        <v>0.22</v>
      </c>
      <c r="M6" s="1">
        <v>0.33</v>
      </c>
      <c r="N6" s="1">
        <v>0.48</v>
      </c>
      <c r="O6" s="1">
        <v>0.19</v>
      </c>
      <c r="P6" s="1">
        <v>0.14000000000000001</v>
      </c>
      <c r="Q6" s="1">
        <v>0.32</v>
      </c>
      <c r="R6" s="1">
        <v>0.56999999999999995</v>
      </c>
      <c r="S6" s="1">
        <v>0.28999999999999998</v>
      </c>
      <c r="T6" s="1">
        <v>0.52</v>
      </c>
      <c r="U6" s="2" t="s">
        <v>39</v>
      </c>
    </row>
    <row r="7" spans="1:21" x14ac:dyDescent="0.35">
      <c r="A7" s="1">
        <v>1.57</v>
      </c>
      <c r="B7" s="1">
        <v>0.04</v>
      </c>
      <c r="C7" s="1">
        <v>0.01</v>
      </c>
      <c r="D7" s="1">
        <v>0.01</v>
      </c>
      <c r="E7" s="1">
        <v>0.01</v>
      </c>
      <c r="F7" s="1">
        <v>0.01</v>
      </c>
      <c r="G7" s="1">
        <v>0</v>
      </c>
      <c r="H7" s="1">
        <v>0.01</v>
      </c>
      <c r="I7" s="1">
        <v>0.01</v>
      </c>
      <c r="J7" s="1">
        <v>0.02</v>
      </c>
      <c r="K7" s="1">
        <v>0.01</v>
      </c>
      <c r="L7" s="1">
        <v>0.05</v>
      </c>
      <c r="M7" s="1">
        <v>0.01</v>
      </c>
      <c r="N7" s="1">
        <v>0.01</v>
      </c>
      <c r="O7" s="1">
        <v>0.01</v>
      </c>
      <c r="P7" s="1">
        <v>0.02</v>
      </c>
      <c r="Q7" s="1">
        <v>0.01</v>
      </c>
      <c r="R7" s="1">
        <v>0.01</v>
      </c>
      <c r="S7" s="1">
        <v>0.01</v>
      </c>
      <c r="T7" s="1">
        <v>0.02</v>
      </c>
      <c r="U7" s="2" t="s">
        <v>40</v>
      </c>
    </row>
    <row r="8" spans="1:21" x14ac:dyDescent="0.35">
      <c r="A8" s="1">
        <v>1</v>
      </c>
      <c r="B8" s="1">
        <v>0.41</v>
      </c>
      <c r="C8" s="1">
        <v>0.18</v>
      </c>
      <c r="D8" s="1">
        <v>1</v>
      </c>
      <c r="E8" s="1">
        <v>0.56000000000000005</v>
      </c>
      <c r="F8" s="1">
        <v>0.3</v>
      </c>
      <c r="G8" s="1">
        <v>1</v>
      </c>
      <c r="H8" s="1">
        <v>0.31</v>
      </c>
      <c r="I8" s="1">
        <v>1</v>
      </c>
      <c r="J8" s="1">
        <v>0.04</v>
      </c>
      <c r="K8" s="1">
        <v>0.56000000000000005</v>
      </c>
      <c r="L8" s="1">
        <v>0.18</v>
      </c>
      <c r="M8" s="1">
        <v>0.33</v>
      </c>
      <c r="N8" s="1">
        <v>0.56999999999999995</v>
      </c>
      <c r="O8" s="1">
        <v>0.19</v>
      </c>
      <c r="P8" s="1">
        <v>0.13</v>
      </c>
      <c r="Q8" s="1">
        <v>0.32</v>
      </c>
      <c r="R8" s="1">
        <v>0.56999999999999995</v>
      </c>
      <c r="S8" s="1">
        <v>0.16</v>
      </c>
      <c r="T8" s="1">
        <v>0.43</v>
      </c>
      <c r="U8" s="2" t="s">
        <v>41</v>
      </c>
    </row>
    <row r="9" spans="1:21" x14ac:dyDescent="0.35">
      <c r="A9" s="1">
        <v>0.69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2" t="s">
        <v>42</v>
      </c>
    </row>
    <row r="10" spans="1:21" x14ac:dyDescent="0.35">
      <c r="A10" s="1">
        <v>0.06</v>
      </c>
      <c r="B10" s="1">
        <v>0.16</v>
      </c>
      <c r="C10" s="1">
        <v>0.1</v>
      </c>
      <c r="D10" s="1">
        <v>0.15</v>
      </c>
      <c r="E10" s="1">
        <v>0.56000000000000005</v>
      </c>
      <c r="F10" s="1">
        <v>0.34</v>
      </c>
      <c r="G10" s="1">
        <v>1</v>
      </c>
      <c r="H10" s="1">
        <v>0.31</v>
      </c>
      <c r="I10" s="1">
        <v>1</v>
      </c>
      <c r="J10" s="1">
        <v>0.03</v>
      </c>
      <c r="K10" s="1">
        <v>0.56000000000000005</v>
      </c>
      <c r="L10" s="1">
        <v>0.11</v>
      </c>
      <c r="M10" s="1">
        <v>0.33</v>
      </c>
      <c r="N10" s="1">
        <v>0.48</v>
      </c>
      <c r="O10" s="1">
        <v>0.19</v>
      </c>
      <c r="P10" s="1">
        <v>0.11</v>
      </c>
      <c r="Q10" s="1">
        <v>0.32</v>
      </c>
      <c r="R10" s="1">
        <v>0.56999999999999995</v>
      </c>
      <c r="S10" s="1">
        <v>0.23</v>
      </c>
      <c r="T10" s="1">
        <v>0.52</v>
      </c>
      <c r="U10" s="2" t="s">
        <v>43</v>
      </c>
    </row>
    <row r="11" spans="1:21" x14ac:dyDescent="0.35">
      <c r="A11" s="1">
        <v>1.22</v>
      </c>
      <c r="B11" s="1">
        <v>0.03</v>
      </c>
      <c r="C11" s="1">
        <v>0.01</v>
      </c>
      <c r="D11" s="1">
        <v>0.01</v>
      </c>
      <c r="E11" s="1">
        <v>0.01</v>
      </c>
      <c r="F11" s="1">
        <v>0.01</v>
      </c>
      <c r="G11" s="1">
        <v>0</v>
      </c>
      <c r="H11" s="1">
        <v>0.01</v>
      </c>
      <c r="I11" s="1">
        <v>0.01</v>
      </c>
      <c r="J11" s="1">
        <v>0.03</v>
      </c>
      <c r="K11" s="1">
        <v>0.01</v>
      </c>
      <c r="L11" s="1">
        <v>0.05</v>
      </c>
      <c r="M11" s="1">
        <v>0.01</v>
      </c>
      <c r="N11" s="1">
        <v>0.02</v>
      </c>
      <c r="O11" s="1">
        <v>0.01</v>
      </c>
      <c r="P11" s="1">
        <v>0.02</v>
      </c>
      <c r="Q11" s="1">
        <v>0.01</v>
      </c>
      <c r="R11" s="1">
        <v>0.01</v>
      </c>
      <c r="S11" s="1">
        <v>0.01</v>
      </c>
      <c r="T11" s="1">
        <v>0.02</v>
      </c>
      <c r="U11" s="2" t="s">
        <v>44</v>
      </c>
    </row>
    <row r="12" spans="1:21" x14ac:dyDescent="0.35">
      <c r="A12" s="1">
        <v>1</v>
      </c>
      <c r="B12" s="1">
        <v>0.41</v>
      </c>
      <c r="C12" s="1">
        <v>0.18</v>
      </c>
      <c r="D12" s="1">
        <v>1</v>
      </c>
      <c r="E12" s="1">
        <v>0.56000000000000005</v>
      </c>
      <c r="F12" s="1">
        <v>0.3</v>
      </c>
      <c r="G12" s="1">
        <v>1</v>
      </c>
      <c r="H12" s="1">
        <v>0.31</v>
      </c>
      <c r="I12" s="1">
        <v>1</v>
      </c>
      <c r="J12" s="1">
        <v>0.03</v>
      </c>
      <c r="K12" s="1">
        <v>0.56000000000000005</v>
      </c>
      <c r="L12" s="1">
        <v>0.11</v>
      </c>
      <c r="M12" s="1">
        <v>0.33</v>
      </c>
      <c r="N12" s="1">
        <v>0.56999999999999995</v>
      </c>
      <c r="O12" s="1">
        <v>0.19</v>
      </c>
      <c r="P12" s="1">
        <v>0.13</v>
      </c>
      <c r="Q12" s="1">
        <v>0.32</v>
      </c>
      <c r="R12" s="1">
        <v>0.56999999999999995</v>
      </c>
      <c r="S12" s="1">
        <v>0.13</v>
      </c>
      <c r="T12" s="1">
        <v>0.43</v>
      </c>
      <c r="U12" s="2" t="s">
        <v>45</v>
      </c>
    </row>
    <row r="13" spans="1:21" x14ac:dyDescent="0.35">
      <c r="A13" s="1">
        <v>0.98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2" t="s">
        <v>46</v>
      </c>
    </row>
    <row r="14" spans="1:21" x14ac:dyDescent="0.35">
      <c r="A14" s="1">
        <v>0.86</v>
      </c>
      <c r="B14" s="1">
        <v>0.7</v>
      </c>
      <c r="C14" s="1">
        <v>0.83</v>
      </c>
      <c r="D14" s="1">
        <v>0.75</v>
      </c>
      <c r="E14" s="1">
        <v>0</v>
      </c>
      <c r="F14" s="1">
        <v>0.17</v>
      </c>
      <c r="G14" s="1">
        <v>0.33</v>
      </c>
      <c r="H14" s="1">
        <v>0.44</v>
      </c>
      <c r="I14" s="1">
        <v>0</v>
      </c>
      <c r="J14" s="1">
        <v>0.78</v>
      </c>
      <c r="K14" s="1">
        <v>0.11</v>
      </c>
      <c r="L14" s="1">
        <v>0.56000000000000005</v>
      </c>
      <c r="M14" s="1">
        <v>0.5</v>
      </c>
      <c r="N14" s="1">
        <v>0.14000000000000001</v>
      </c>
      <c r="O14" s="1">
        <v>0.5</v>
      </c>
      <c r="P14" s="1">
        <v>0.88</v>
      </c>
      <c r="Q14" s="1">
        <v>0.43</v>
      </c>
      <c r="R14" s="1">
        <v>0</v>
      </c>
      <c r="S14" s="1">
        <v>0.56999999999999995</v>
      </c>
      <c r="T14" s="1">
        <v>0.33</v>
      </c>
      <c r="U14" s="2" t="s">
        <v>47</v>
      </c>
    </row>
    <row r="15" spans="1:21" x14ac:dyDescent="0.35">
      <c r="A15" s="1">
        <v>1.49</v>
      </c>
      <c r="B15" s="1">
        <v>0.03</v>
      </c>
      <c r="C15" s="1">
        <v>0.01</v>
      </c>
      <c r="D15" s="1">
        <v>0.01</v>
      </c>
      <c r="E15" s="1">
        <v>0.01</v>
      </c>
      <c r="F15" s="1">
        <v>0.01</v>
      </c>
      <c r="G15" s="1">
        <v>0.01</v>
      </c>
      <c r="H15" s="1">
        <v>0.01</v>
      </c>
      <c r="I15" s="1">
        <v>0.01</v>
      </c>
      <c r="J15" s="1">
        <v>0.02</v>
      </c>
      <c r="K15" s="1">
        <v>0.02</v>
      </c>
      <c r="L15" s="1">
        <v>0.04</v>
      </c>
      <c r="M15" s="1">
        <v>0.01</v>
      </c>
      <c r="N15" s="1">
        <v>0.01</v>
      </c>
      <c r="O15" s="1">
        <v>0.01</v>
      </c>
      <c r="P15" s="1">
        <v>0.01</v>
      </c>
      <c r="Q15" s="1">
        <v>0.01</v>
      </c>
      <c r="R15" s="1">
        <v>0.01</v>
      </c>
      <c r="S15" s="1">
        <v>0.01</v>
      </c>
      <c r="T15" s="1">
        <v>0.02</v>
      </c>
      <c r="U15" s="2" t="s">
        <v>48</v>
      </c>
    </row>
    <row r="16" spans="1:21" x14ac:dyDescent="0.35">
      <c r="A16" s="1">
        <v>0</v>
      </c>
      <c r="B16" s="1">
        <v>0.5</v>
      </c>
      <c r="C16" s="1">
        <v>0.67</v>
      </c>
      <c r="D16" s="1">
        <v>0</v>
      </c>
      <c r="E16" s="1">
        <v>0</v>
      </c>
      <c r="F16" s="1">
        <v>0.17</v>
      </c>
      <c r="G16" s="1">
        <v>0.33</v>
      </c>
      <c r="H16" s="1">
        <v>0.44</v>
      </c>
      <c r="I16" s="1">
        <v>0</v>
      </c>
      <c r="J16" s="1">
        <v>0.78</v>
      </c>
      <c r="K16" s="1">
        <v>0.11</v>
      </c>
      <c r="L16" s="1">
        <v>0.56000000000000005</v>
      </c>
      <c r="M16" s="1">
        <v>0.5</v>
      </c>
      <c r="N16" s="1">
        <v>0.14000000000000001</v>
      </c>
      <c r="O16" s="1">
        <v>0.5</v>
      </c>
      <c r="P16" s="1">
        <v>0.75</v>
      </c>
      <c r="Q16" s="1">
        <v>0.43</v>
      </c>
      <c r="R16" s="1">
        <v>0</v>
      </c>
      <c r="S16" s="1">
        <v>0.56999999999999995</v>
      </c>
      <c r="T16" s="1">
        <v>0.33</v>
      </c>
      <c r="U16" s="2" t="s">
        <v>49</v>
      </c>
    </row>
    <row r="17" spans="1:27" x14ac:dyDescent="0.35">
      <c r="A17" s="1">
        <v>1.23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0.01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 t="s">
        <v>50</v>
      </c>
    </row>
    <row r="18" spans="1:27" x14ac:dyDescent="0.35">
      <c r="A18" s="1" t="s">
        <v>0</v>
      </c>
      <c r="B18" s="1" t="s">
        <v>2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11</v>
      </c>
      <c r="J18" s="1" t="s">
        <v>13</v>
      </c>
      <c r="K18" s="1" t="s">
        <v>13</v>
      </c>
      <c r="L18" s="1" t="s">
        <v>30</v>
      </c>
      <c r="M18" s="1" t="s">
        <v>31</v>
      </c>
      <c r="N18" s="1" t="s">
        <v>32</v>
      </c>
      <c r="O18" s="1" t="s">
        <v>33</v>
      </c>
      <c r="P18" s="1" t="s">
        <v>34</v>
      </c>
      <c r="Q18" s="1" t="s">
        <v>35</v>
      </c>
      <c r="R18" s="1" t="s">
        <v>36</v>
      </c>
      <c r="S18" s="1" t="s">
        <v>37</v>
      </c>
      <c r="T18" s="1" t="s">
        <v>38</v>
      </c>
      <c r="U18" s="2" t="s">
        <v>51</v>
      </c>
    </row>
    <row r="19" spans="1:27" x14ac:dyDescent="0.35">
      <c r="A19" s="1" t="s">
        <v>1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12</v>
      </c>
      <c r="K19" s="1" t="s">
        <v>14</v>
      </c>
      <c r="L19" s="1" t="s">
        <v>13</v>
      </c>
      <c r="M19" s="1" t="s">
        <v>15</v>
      </c>
      <c r="N19" s="1" t="s">
        <v>16</v>
      </c>
      <c r="O19" s="1" t="s">
        <v>17</v>
      </c>
      <c r="P19" s="1" t="s">
        <v>18</v>
      </c>
      <c r="Q19" s="1" t="s">
        <v>19</v>
      </c>
      <c r="R19" s="1" t="s">
        <v>20</v>
      </c>
      <c r="S19" s="1" t="s">
        <v>21</v>
      </c>
      <c r="T19" s="1" t="s">
        <v>22</v>
      </c>
      <c r="U19" s="2" t="s">
        <v>52</v>
      </c>
    </row>
    <row r="21" spans="1:27" x14ac:dyDescent="0.35">
      <c r="A21" s="2"/>
      <c r="D21" s="2"/>
    </row>
    <row r="22" spans="1:27" x14ac:dyDescent="0.35">
      <c r="A22" s="2"/>
      <c r="B22" s="2"/>
      <c r="C22" s="2"/>
      <c r="D22" s="2"/>
      <c r="E22" s="2"/>
    </row>
    <row r="23" spans="1:27" ht="14.5" customHeight="1" x14ac:dyDescent="0.35"/>
    <row r="25" spans="1:27" x14ac:dyDescent="0.35">
      <c r="A25" s="2" t="s">
        <v>53</v>
      </c>
      <c r="B25" s="1">
        <v>91</v>
      </c>
      <c r="C25" s="1">
        <v>80</v>
      </c>
      <c r="D25" s="1">
        <v>85</v>
      </c>
      <c r="E25" s="2">
        <v>89</v>
      </c>
      <c r="F25" s="2">
        <v>7</v>
      </c>
      <c r="G25" s="2">
        <v>53</v>
      </c>
      <c r="H25" s="2">
        <v>71</v>
      </c>
      <c r="I25" s="2">
        <v>89</v>
      </c>
      <c r="J25" s="2">
        <v>5</v>
      </c>
      <c r="K25" s="2">
        <v>84</v>
      </c>
      <c r="L25" s="2">
        <v>2</v>
      </c>
      <c r="M25" s="2">
        <v>50</v>
      </c>
      <c r="N25" s="2">
        <v>45</v>
      </c>
      <c r="O25" s="2">
        <v>32</v>
      </c>
      <c r="P25" s="2">
        <v>70</v>
      </c>
      <c r="Q25" s="2">
        <v>80</v>
      </c>
      <c r="R25" s="2">
        <v>42</v>
      </c>
      <c r="S25" s="2">
        <v>6</v>
      </c>
      <c r="T25" s="2">
        <v>60</v>
      </c>
      <c r="U25" s="2">
        <v>14</v>
      </c>
    </row>
    <row r="26" spans="1:27" x14ac:dyDescent="0.35">
      <c r="A26" s="2"/>
      <c r="V26" s="2"/>
    </row>
    <row r="27" spans="1:27" x14ac:dyDescent="0.35">
      <c r="V27" s="2"/>
    </row>
    <row r="31" spans="1:27" x14ac:dyDescent="0.35">
      <c r="W31" s="2" t="s">
        <v>62</v>
      </c>
      <c r="Y31" s="2" t="s">
        <v>63</v>
      </c>
      <c r="AA31" s="2" t="s">
        <v>23</v>
      </c>
    </row>
    <row r="32" spans="1:27" x14ac:dyDescent="0.35">
      <c r="A32" s="2" t="s">
        <v>54</v>
      </c>
      <c r="B32" s="1">
        <f>ABS(B$25-(1-A6)*100)</f>
        <v>1</v>
      </c>
      <c r="C32" s="1">
        <f t="shared" ref="C32:U32" si="0">ABS(C$25-(1-B6)*100)</f>
        <v>2</v>
      </c>
      <c r="D32" s="1">
        <f t="shared" si="0"/>
        <v>3</v>
      </c>
      <c r="E32" s="1">
        <f t="shared" si="0"/>
        <v>6</v>
      </c>
      <c r="F32" s="1">
        <f t="shared" si="0"/>
        <v>36.999999999999993</v>
      </c>
      <c r="G32" s="1">
        <f t="shared" si="0"/>
        <v>12.999999999999986</v>
      </c>
      <c r="H32" s="1">
        <f t="shared" si="0"/>
        <v>71</v>
      </c>
      <c r="I32" s="1">
        <f t="shared" si="0"/>
        <v>20</v>
      </c>
      <c r="J32" s="1">
        <f t="shared" si="0"/>
        <v>5</v>
      </c>
      <c r="K32" s="1">
        <f t="shared" si="0"/>
        <v>12</v>
      </c>
      <c r="L32" s="1">
        <f t="shared" si="0"/>
        <v>41.999999999999993</v>
      </c>
      <c r="M32" s="1">
        <f t="shared" si="0"/>
        <v>28</v>
      </c>
      <c r="N32" s="1">
        <f t="shared" si="0"/>
        <v>22</v>
      </c>
      <c r="O32" s="1">
        <f t="shared" si="0"/>
        <v>20</v>
      </c>
      <c r="P32" s="1">
        <f t="shared" si="0"/>
        <v>11</v>
      </c>
      <c r="Q32" s="1">
        <f t="shared" si="0"/>
        <v>6</v>
      </c>
      <c r="R32" s="1">
        <f t="shared" si="0"/>
        <v>26</v>
      </c>
      <c r="S32" s="1">
        <f t="shared" si="0"/>
        <v>37.000000000000007</v>
      </c>
      <c r="T32" s="1">
        <f t="shared" si="0"/>
        <v>11</v>
      </c>
      <c r="U32" s="1">
        <f t="shared" si="0"/>
        <v>34</v>
      </c>
      <c r="W32" s="2">
        <f t="shared" ref="W32:W37" si="1">SUM(B32:U32)/20</f>
        <v>20.350000000000001</v>
      </c>
      <c r="Y32" s="2">
        <f t="shared" ref="Y32:Y37" si="2">W32/SUM($W$32:$W$37)*100</f>
        <v>12.56172839506173</v>
      </c>
      <c r="AA32" s="1">
        <f>Y32*0.7+Y39*0.3</f>
        <v>24.539816211384839</v>
      </c>
    </row>
    <row r="33" spans="1:27" x14ac:dyDescent="0.35">
      <c r="A33" s="3" t="s">
        <v>55</v>
      </c>
      <c r="B33" s="4">
        <f t="shared" ref="B33:U33" si="3">ABS(B$25-A8*100)</f>
        <v>9</v>
      </c>
      <c r="C33" s="4">
        <f t="shared" si="3"/>
        <v>39</v>
      </c>
      <c r="D33" s="4">
        <f t="shared" si="3"/>
        <v>67</v>
      </c>
      <c r="E33" s="4">
        <f t="shared" si="3"/>
        <v>11</v>
      </c>
      <c r="F33" s="4">
        <f t="shared" si="3"/>
        <v>49.000000000000007</v>
      </c>
      <c r="G33" s="4">
        <f t="shared" si="3"/>
        <v>23</v>
      </c>
      <c r="H33" s="4">
        <f t="shared" si="3"/>
        <v>29</v>
      </c>
      <c r="I33" s="4">
        <f t="shared" si="3"/>
        <v>58</v>
      </c>
      <c r="J33" s="4">
        <f t="shared" si="3"/>
        <v>95</v>
      </c>
      <c r="K33" s="4">
        <f t="shared" si="3"/>
        <v>80</v>
      </c>
      <c r="L33" s="4">
        <f t="shared" si="3"/>
        <v>54.000000000000007</v>
      </c>
      <c r="M33" s="4">
        <f t="shared" si="3"/>
        <v>32</v>
      </c>
      <c r="N33" s="4">
        <f t="shared" si="3"/>
        <v>12</v>
      </c>
      <c r="O33" s="4">
        <f t="shared" si="3"/>
        <v>24.999999999999993</v>
      </c>
      <c r="P33" s="4">
        <f t="shared" si="3"/>
        <v>51</v>
      </c>
      <c r="Q33" s="4">
        <f t="shared" si="3"/>
        <v>67</v>
      </c>
      <c r="R33" s="4">
        <f t="shared" si="3"/>
        <v>10</v>
      </c>
      <c r="S33" s="4">
        <f t="shared" si="3"/>
        <v>50.999999999999993</v>
      </c>
      <c r="T33" s="4">
        <f t="shared" si="3"/>
        <v>44</v>
      </c>
      <c r="U33" s="4">
        <f t="shared" si="3"/>
        <v>29</v>
      </c>
      <c r="V33" s="4"/>
      <c r="W33" s="3">
        <f t="shared" si="1"/>
        <v>41.75</v>
      </c>
      <c r="X33" s="4"/>
      <c r="Y33" s="3">
        <f t="shared" si="2"/>
        <v>25.771604938271604</v>
      </c>
      <c r="Z33" s="3"/>
      <c r="AA33" s="4">
        <f>Y32*0.7-Y39*0.3</f>
        <v>-6.9533964582984193</v>
      </c>
    </row>
    <row r="34" spans="1:27" x14ac:dyDescent="0.35">
      <c r="A34" s="2" t="s">
        <v>56</v>
      </c>
      <c r="B34" s="1">
        <f t="shared" ref="B34:U34" si="4">ABS(B$25-(1-A10)*100)</f>
        <v>3</v>
      </c>
      <c r="C34" s="1">
        <f t="shared" si="4"/>
        <v>4</v>
      </c>
      <c r="D34" s="1">
        <f t="shared" si="4"/>
        <v>5</v>
      </c>
      <c r="E34" s="1">
        <f t="shared" si="4"/>
        <v>4</v>
      </c>
      <c r="F34" s="1">
        <f t="shared" si="4"/>
        <v>36.999999999999993</v>
      </c>
      <c r="G34" s="1">
        <f t="shared" si="4"/>
        <v>12.999999999999986</v>
      </c>
      <c r="H34" s="1">
        <f t="shared" si="4"/>
        <v>71</v>
      </c>
      <c r="I34" s="1">
        <f t="shared" si="4"/>
        <v>20</v>
      </c>
      <c r="J34" s="1">
        <f t="shared" si="4"/>
        <v>5</v>
      </c>
      <c r="K34" s="1">
        <f t="shared" si="4"/>
        <v>13</v>
      </c>
      <c r="L34" s="1">
        <f t="shared" si="4"/>
        <v>41.999999999999993</v>
      </c>
      <c r="M34" s="1">
        <f t="shared" si="4"/>
        <v>39</v>
      </c>
      <c r="N34" s="1">
        <f t="shared" si="4"/>
        <v>22</v>
      </c>
      <c r="O34" s="1">
        <f t="shared" si="4"/>
        <v>20</v>
      </c>
      <c r="P34" s="1">
        <f t="shared" si="4"/>
        <v>11</v>
      </c>
      <c r="Q34" s="1">
        <f t="shared" si="4"/>
        <v>9</v>
      </c>
      <c r="R34" s="1">
        <f t="shared" si="4"/>
        <v>26</v>
      </c>
      <c r="S34" s="1">
        <f t="shared" si="4"/>
        <v>37.000000000000007</v>
      </c>
      <c r="T34" s="1">
        <f t="shared" si="4"/>
        <v>17</v>
      </c>
      <c r="U34" s="1">
        <f t="shared" si="4"/>
        <v>34</v>
      </c>
      <c r="W34" s="2">
        <f t="shared" si="1"/>
        <v>21.6</v>
      </c>
      <c r="Y34" s="2">
        <f t="shared" si="2"/>
        <v>13.333333333333334</v>
      </c>
      <c r="AA34" s="1">
        <f>Y34*0.7+Y40*0.3</f>
        <v>16.527903469079938</v>
      </c>
    </row>
    <row r="35" spans="1:27" x14ac:dyDescent="0.35">
      <c r="A35" s="2" t="s">
        <v>57</v>
      </c>
      <c r="B35" s="1">
        <f t="shared" ref="B35:U35" si="5">ABS(B$25-A12*100)</f>
        <v>9</v>
      </c>
      <c r="C35" s="1">
        <f t="shared" si="5"/>
        <v>39</v>
      </c>
      <c r="D35" s="1">
        <f t="shared" si="5"/>
        <v>67</v>
      </c>
      <c r="E35" s="1">
        <f t="shared" si="5"/>
        <v>11</v>
      </c>
      <c r="F35" s="1">
        <f t="shared" si="5"/>
        <v>49.000000000000007</v>
      </c>
      <c r="G35" s="1">
        <f t="shared" si="5"/>
        <v>23</v>
      </c>
      <c r="H35" s="1">
        <f t="shared" si="5"/>
        <v>29</v>
      </c>
      <c r="I35" s="1">
        <f t="shared" si="5"/>
        <v>58</v>
      </c>
      <c r="J35" s="1">
        <f t="shared" si="5"/>
        <v>95</v>
      </c>
      <c r="K35" s="1">
        <f t="shared" si="5"/>
        <v>81</v>
      </c>
      <c r="L35" s="1">
        <f t="shared" si="5"/>
        <v>54.000000000000007</v>
      </c>
      <c r="M35" s="1">
        <f t="shared" si="5"/>
        <v>39</v>
      </c>
      <c r="N35" s="1">
        <f t="shared" si="5"/>
        <v>12</v>
      </c>
      <c r="O35" s="1">
        <f t="shared" si="5"/>
        <v>24.999999999999993</v>
      </c>
      <c r="P35" s="1">
        <f t="shared" si="5"/>
        <v>51</v>
      </c>
      <c r="Q35" s="1">
        <f t="shared" si="5"/>
        <v>67</v>
      </c>
      <c r="R35" s="1">
        <f t="shared" si="5"/>
        <v>10</v>
      </c>
      <c r="S35" s="1">
        <f t="shared" si="5"/>
        <v>50.999999999999993</v>
      </c>
      <c r="T35" s="1">
        <f t="shared" si="5"/>
        <v>47</v>
      </c>
      <c r="U35" s="1">
        <f t="shared" si="5"/>
        <v>29</v>
      </c>
      <c r="W35" s="2">
        <f t="shared" si="1"/>
        <v>42.3</v>
      </c>
      <c r="Y35" s="2">
        <f t="shared" si="2"/>
        <v>26.111111111111107</v>
      </c>
      <c r="AA35" s="1">
        <f>Y35*0.7-Y40*0.3</f>
        <v>11.083207642031169</v>
      </c>
    </row>
    <row r="36" spans="1:27" x14ac:dyDescent="0.35">
      <c r="A36" s="2" t="s">
        <v>58</v>
      </c>
      <c r="B36" s="1">
        <f>ABS(B25-A14*100)</f>
        <v>5</v>
      </c>
      <c r="C36" s="1">
        <f t="shared" ref="C36:U36" si="6">ABS(C25-B14*100)</f>
        <v>10</v>
      </c>
      <c r="D36" s="1">
        <f t="shared" si="6"/>
        <v>2</v>
      </c>
      <c r="E36" s="1">
        <f t="shared" si="6"/>
        <v>14</v>
      </c>
      <c r="F36" s="1">
        <f t="shared" si="6"/>
        <v>7</v>
      </c>
      <c r="G36" s="1">
        <f t="shared" si="6"/>
        <v>36</v>
      </c>
      <c r="H36" s="1">
        <f t="shared" si="6"/>
        <v>38</v>
      </c>
      <c r="I36" s="1">
        <f t="shared" si="6"/>
        <v>45</v>
      </c>
      <c r="J36" s="1">
        <f t="shared" si="6"/>
        <v>5</v>
      </c>
      <c r="K36" s="1">
        <f t="shared" si="6"/>
        <v>6</v>
      </c>
      <c r="L36" s="1">
        <f t="shared" si="6"/>
        <v>9</v>
      </c>
      <c r="M36" s="1">
        <f t="shared" si="6"/>
        <v>6.0000000000000071</v>
      </c>
      <c r="N36" s="1">
        <f t="shared" si="6"/>
        <v>5</v>
      </c>
      <c r="O36" s="1">
        <f t="shared" si="6"/>
        <v>18</v>
      </c>
      <c r="P36" s="1">
        <f t="shared" si="6"/>
        <v>20</v>
      </c>
      <c r="Q36" s="1">
        <f>ABS(Q25-P14*100)</f>
        <v>8</v>
      </c>
      <c r="R36" s="1">
        <f t="shared" si="6"/>
        <v>1</v>
      </c>
      <c r="S36" s="1">
        <f t="shared" si="6"/>
        <v>6</v>
      </c>
      <c r="T36" s="1">
        <f t="shared" si="6"/>
        <v>3.0000000000000071</v>
      </c>
      <c r="U36" s="1">
        <f t="shared" si="6"/>
        <v>19</v>
      </c>
      <c r="W36" s="2">
        <f t="shared" si="1"/>
        <v>13.15</v>
      </c>
      <c r="Y36" s="2">
        <f t="shared" si="2"/>
        <v>8.1172839506172831</v>
      </c>
      <c r="AA36" s="1">
        <f>Y36*0.7+Y41*0.3</f>
        <v>12.740922294843863</v>
      </c>
    </row>
    <row r="37" spans="1:27" x14ac:dyDescent="0.35">
      <c r="A37" s="2" t="s">
        <v>59</v>
      </c>
      <c r="B37" s="1">
        <f>ABS(B25-A16*100)</f>
        <v>91</v>
      </c>
      <c r="C37" s="1">
        <f t="shared" ref="C37:U37" si="7">ABS(C25-B16*100)</f>
        <v>30</v>
      </c>
      <c r="D37" s="1">
        <f t="shared" si="7"/>
        <v>18</v>
      </c>
      <c r="E37" s="1">
        <f t="shared" si="7"/>
        <v>89</v>
      </c>
      <c r="F37" s="1">
        <f t="shared" si="7"/>
        <v>7</v>
      </c>
      <c r="G37" s="1">
        <f t="shared" si="7"/>
        <v>36</v>
      </c>
      <c r="H37" s="1">
        <f t="shared" si="7"/>
        <v>38</v>
      </c>
      <c r="I37" s="1">
        <f t="shared" si="7"/>
        <v>45</v>
      </c>
      <c r="J37" s="1">
        <f t="shared" si="7"/>
        <v>5</v>
      </c>
      <c r="K37" s="1">
        <f t="shared" si="7"/>
        <v>6</v>
      </c>
      <c r="L37" s="1">
        <f t="shared" si="7"/>
        <v>9</v>
      </c>
      <c r="M37" s="1">
        <f t="shared" si="7"/>
        <v>6.0000000000000071</v>
      </c>
      <c r="N37" s="1">
        <f t="shared" si="7"/>
        <v>5</v>
      </c>
      <c r="O37" s="1">
        <f t="shared" si="7"/>
        <v>18</v>
      </c>
      <c r="P37" s="1">
        <f t="shared" si="7"/>
        <v>20</v>
      </c>
      <c r="Q37" s="1">
        <f>ABS(Q25-P16*100)</f>
        <v>5</v>
      </c>
      <c r="R37" s="1">
        <f t="shared" si="7"/>
        <v>1</v>
      </c>
      <c r="S37" s="1">
        <f t="shared" si="7"/>
        <v>6</v>
      </c>
      <c r="T37" s="1">
        <f t="shared" si="7"/>
        <v>3.0000000000000071</v>
      </c>
      <c r="U37" s="1">
        <f t="shared" si="7"/>
        <v>19</v>
      </c>
      <c r="W37" s="2">
        <f t="shared" si="1"/>
        <v>22.85</v>
      </c>
      <c r="Y37" s="2">
        <f t="shared" si="2"/>
        <v>14.104938271604938</v>
      </c>
      <c r="AA37" s="1">
        <f>Y37*0.7-Y41*0.3</f>
        <v>2.814633260711692</v>
      </c>
    </row>
    <row r="38" spans="1:27" x14ac:dyDescent="0.35">
      <c r="A38" s="2" t="s">
        <v>60</v>
      </c>
      <c r="Y38" s="2"/>
    </row>
    <row r="39" spans="1:27" x14ac:dyDescent="0.35">
      <c r="A39" s="2" t="s">
        <v>54</v>
      </c>
      <c r="B39" s="1">
        <f>A7-A9</f>
        <v>0.88000000000000012</v>
      </c>
      <c r="C39" s="1">
        <f t="shared" ref="C39:T39" si="8">B7-B9</f>
        <v>0.04</v>
      </c>
      <c r="D39" s="1">
        <f t="shared" si="8"/>
        <v>0.01</v>
      </c>
      <c r="E39" s="1">
        <f t="shared" si="8"/>
        <v>0.01</v>
      </c>
      <c r="F39" s="1">
        <f t="shared" si="8"/>
        <v>0.01</v>
      </c>
      <c r="G39" s="1">
        <f t="shared" si="8"/>
        <v>0.01</v>
      </c>
      <c r="H39" s="1">
        <f t="shared" si="8"/>
        <v>0</v>
      </c>
      <c r="I39" s="1">
        <f t="shared" si="8"/>
        <v>0.01</v>
      </c>
      <c r="J39" s="1">
        <f t="shared" si="8"/>
        <v>0.01</v>
      </c>
      <c r="K39" s="1">
        <f t="shared" si="8"/>
        <v>0.02</v>
      </c>
      <c r="L39" s="1">
        <f t="shared" si="8"/>
        <v>0.01</v>
      </c>
      <c r="M39" s="1">
        <f t="shared" si="8"/>
        <v>0.05</v>
      </c>
      <c r="N39" s="1">
        <f t="shared" si="8"/>
        <v>0.01</v>
      </c>
      <c r="O39" s="1">
        <f t="shared" si="8"/>
        <v>0.01</v>
      </c>
      <c r="P39" s="1">
        <f t="shared" si="8"/>
        <v>0.01</v>
      </c>
      <c r="Q39" s="1">
        <f>P7-P9</f>
        <v>0.02</v>
      </c>
      <c r="R39" s="1">
        <f t="shared" si="8"/>
        <v>0.01</v>
      </c>
      <c r="S39" s="1">
        <f t="shared" si="8"/>
        <v>0.01</v>
      </c>
      <c r="T39" s="1">
        <f t="shared" si="8"/>
        <v>0.01</v>
      </c>
      <c r="U39" s="1">
        <f>T7-T9</f>
        <v>0.02</v>
      </c>
      <c r="W39" s="2">
        <f>SUM(B39:U39)/20</f>
        <v>5.8000000000000017E-2</v>
      </c>
      <c r="Y39" s="2">
        <f>W39/SUM($W$39:$W$41)*100</f>
        <v>52.488687782805435</v>
      </c>
    </row>
    <row r="40" spans="1:27" x14ac:dyDescent="0.35">
      <c r="A40" s="2" t="s">
        <v>61</v>
      </c>
      <c r="B40" s="1">
        <f>A11-A13</f>
        <v>0.24</v>
      </c>
      <c r="C40" s="1">
        <f t="shared" ref="C40:T40" si="9">B11-B13</f>
        <v>0.03</v>
      </c>
      <c r="D40" s="1">
        <f t="shared" si="9"/>
        <v>0.01</v>
      </c>
      <c r="E40" s="1">
        <f t="shared" si="9"/>
        <v>0.01</v>
      </c>
      <c r="F40" s="1">
        <f t="shared" si="9"/>
        <v>0.01</v>
      </c>
      <c r="G40" s="1">
        <f t="shared" si="9"/>
        <v>0.01</v>
      </c>
      <c r="H40" s="1">
        <f t="shared" si="9"/>
        <v>0</v>
      </c>
      <c r="I40" s="1">
        <f t="shared" si="9"/>
        <v>0.01</v>
      </c>
      <c r="J40" s="1">
        <f t="shared" si="9"/>
        <v>0.01</v>
      </c>
      <c r="K40" s="1">
        <f t="shared" si="9"/>
        <v>0.03</v>
      </c>
      <c r="L40" s="1">
        <f t="shared" si="9"/>
        <v>0.01</v>
      </c>
      <c r="M40" s="1">
        <f t="shared" si="9"/>
        <v>0.05</v>
      </c>
      <c r="N40" s="1">
        <f t="shared" si="9"/>
        <v>0.01</v>
      </c>
      <c r="O40" s="1">
        <f t="shared" si="9"/>
        <v>0.02</v>
      </c>
      <c r="P40" s="1">
        <f t="shared" si="9"/>
        <v>0.01</v>
      </c>
      <c r="Q40" s="1">
        <f>P11-P13</f>
        <v>0.02</v>
      </c>
      <c r="R40" s="1">
        <f t="shared" si="9"/>
        <v>0.01</v>
      </c>
      <c r="S40" s="1">
        <f t="shared" si="9"/>
        <v>0.01</v>
      </c>
      <c r="T40" s="1">
        <f t="shared" si="9"/>
        <v>0.01</v>
      </c>
      <c r="U40" s="1">
        <f>T11-T13</f>
        <v>0.02</v>
      </c>
      <c r="W40" s="2">
        <f>SUM(B40:U40)/20</f>
        <v>2.6500000000000006E-2</v>
      </c>
      <c r="Y40" s="2">
        <f>W40/SUM($W$39:$W$41)*100</f>
        <v>23.981900452488684</v>
      </c>
    </row>
    <row r="41" spans="1:27" x14ac:dyDescent="0.35">
      <c r="A41" s="2" t="s">
        <v>58</v>
      </c>
      <c r="B41" s="1">
        <f>A15-A17</f>
        <v>0.26</v>
      </c>
      <c r="C41" s="1">
        <f t="shared" ref="C41:T41" si="10">B15-B17</f>
        <v>0.03</v>
      </c>
      <c r="D41" s="1">
        <f t="shared" si="10"/>
        <v>0.01</v>
      </c>
      <c r="E41" s="1">
        <f t="shared" si="10"/>
        <v>0.01</v>
      </c>
      <c r="F41" s="1">
        <f t="shared" si="10"/>
        <v>0.01</v>
      </c>
      <c r="G41" s="1">
        <f t="shared" si="10"/>
        <v>0.01</v>
      </c>
      <c r="H41" s="1">
        <f t="shared" si="10"/>
        <v>0.01</v>
      </c>
      <c r="I41" s="1">
        <f t="shared" si="10"/>
        <v>0.01</v>
      </c>
      <c r="J41" s="1">
        <f t="shared" si="10"/>
        <v>0.01</v>
      </c>
      <c r="K41" s="1">
        <f t="shared" si="10"/>
        <v>0.01</v>
      </c>
      <c r="L41" s="1">
        <f t="shared" si="10"/>
        <v>0.02</v>
      </c>
      <c r="M41" s="1">
        <f t="shared" si="10"/>
        <v>0.04</v>
      </c>
      <c r="N41" s="1">
        <f t="shared" si="10"/>
        <v>0.01</v>
      </c>
      <c r="O41" s="1">
        <f t="shared" si="10"/>
        <v>0.01</v>
      </c>
      <c r="P41" s="1">
        <f t="shared" si="10"/>
        <v>0.01</v>
      </c>
      <c r="Q41" s="1">
        <f>P15-P17</f>
        <v>0.01</v>
      </c>
      <c r="R41" s="1">
        <f t="shared" si="10"/>
        <v>0.01</v>
      </c>
      <c r="S41" s="1">
        <f t="shared" si="10"/>
        <v>0.01</v>
      </c>
      <c r="T41" s="1">
        <f t="shared" si="10"/>
        <v>0.01</v>
      </c>
      <c r="U41" s="1">
        <f>T15-T17</f>
        <v>0.02</v>
      </c>
      <c r="W41" s="2">
        <f>SUM(B41:U41)/20</f>
        <v>2.6000000000000006E-2</v>
      </c>
      <c r="Y41" s="2">
        <f>W41/SUM($W$39:$W$41)*100</f>
        <v>23.52941176470588</v>
      </c>
    </row>
  </sheetData>
  <sortState ref="Y67:Y69">
    <sortCondition descending="1" ref="Y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9"/>
  <sheetViews>
    <sheetView topLeftCell="A7" zoomScale="85" zoomScaleNormal="85" workbookViewId="0">
      <selection activeCell="F15" sqref="F15"/>
    </sheetView>
  </sheetViews>
  <sheetFormatPr defaultRowHeight="14.5" x14ac:dyDescent="0.35"/>
  <cols>
    <col min="2" max="2" width="6.90625" bestFit="1" customWidth="1"/>
    <col min="3" max="3" width="10.6328125" bestFit="1" customWidth="1"/>
    <col min="4" max="4" width="6.6328125" bestFit="1" customWidth="1"/>
    <col min="5" max="5" width="4.90625" bestFit="1" customWidth="1"/>
    <col min="6" max="6" width="7.26953125" bestFit="1" customWidth="1"/>
    <col min="7" max="7" width="4.90625" bestFit="1" customWidth="1"/>
    <col min="8" max="8" width="4.1796875" bestFit="1" customWidth="1"/>
    <col min="9" max="9" width="9.08984375" bestFit="1" customWidth="1"/>
    <col min="10" max="10" width="6.54296875" bestFit="1" customWidth="1"/>
    <col min="11" max="12" width="8.81640625" bestFit="1" customWidth="1"/>
    <col min="13" max="13" width="16.54296875" bestFit="1" customWidth="1"/>
    <col min="14" max="14" width="4.54296875" bestFit="1" customWidth="1"/>
    <col min="15" max="15" width="8.26953125" bestFit="1" customWidth="1"/>
    <col min="16" max="16" width="4.54296875" bestFit="1" customWidth="1"/>
    <col min="17" max="17" width="7.81640625" bestFit="1" customWidth="1"/>
    <col min="18" max="18" width="6" bestFit="1" customWidth="1"/>
    <col min="19" max="19" width="5.6328125" bestFit="1" customWidth="1"/>
    <col min="20" max="20" width="6.453125" bestFit="1" customWidth="1"/>
    <col min="21" max="21" width="9.54296875" bestFit="1" customWidth="1"/>
    <col min="22" max="22" width="7.54296875" bestFit="1" customWidth="1"/>
  </cols>
  <sheetData>
    <row r="2" spans="1:22" x14ac:dyDescent="0.35">
      <c r="A2" s="5"/>
      <c r="B2" s="6" t="s">
        <v>0</v>
      </c>
      <c r="C2" s="6" t="s">
        <v>2</v>
      </c>
      <c r="D2" s="6" t="s">
        <v>24</v>
      </c>
      <c r="E2" s="6" t="s">
        <v>25</v>
      </c>
      <c r="F2" s="7" t="s">
        <v>26</v>
      </c>
      <c r="G2" s="6" t="s">
        <v>27</v>
      </c>
      <c r="H2" s="7" t="s">
        <v>28</v>
      </c>
      <c r="I2" s="7" t="s">
        <v>29</v>
      </c>
      <c r="J2" s="7" t="s">
        <v>11</v>
      </c>
      <c r="K2" s="7" t="s">
        <v>13</v>
      </c>
      <c r="L2" s="7" t="s">
        <v>13</v>
      </c>
      <c r="M2" s="6" t="s">
        <v>30</v>
      </c>
      <c r="N2" s="7" t="s">
        <v>31</v>
      </c>
      <c r="O2" s="6" t="s">
        <v>32</v>
      </c>
      <c r="P2" s="7" t="s">
        <v>33</v>
      </c>
      <c r="Q2" s="6" t="s">
        <v>34</v>
      </c>
      <c r="R2" s="7" t="s">
        <v>35</v>
      </c>
      <c r="S2" s="7" t="s">
        <v>36</v>
      </c>
      <c r="T2" s="6" t="s">
        <v>37</v>
      </c>
      <c r="U2" s="6" t="s">
        <v>38</v>
      </c>
      <c r="V2" s="8" t="s">
        <v>51</v>
      </c>
    </row>
    <row r="3" spans="1:22" x14ac:dyDescent="0.35">
      <c r="A3" s="5"/>
      <c r="B3" s="6" t="s">
        <v>1</v>
      </c>
      <c r="C3" s="6" t="s">
        <v>3</v>
      </c>
      <c r="D3" s="6" t="s">
        <v>4</v>
      </c>
      <c r="E3" s="6" t="s">
        <v>5</v>
      </c>
      <c r="F3" s="7" t="s">
        <v>6</v>
      </c>
      <c r="G3" s="6" t="s">
        <v>7</v>
      </c>
      <c r="H3" s="7" t="s">
        <v>8</v>
      </c>
      <c r="I3" s="7" t="s">
        <v>9</v>
      </c>
      <c r="J3" s="7" t="s">
        <v>10</v>
      </c>
      <c r="K3" s="7" t="s">
        <v>12</v>
      </c>
      <c r="L3" s="7" t="s">
        <v>14</v>
      </c>
      <c r="M3" s="6" t="s">
        <v>13</v>
      </c>
      <c r="N3" s="7" t="s">
        <v>15</v>
      </c>
      <c r="O3" s="6" t="s">
        <v>16</v>
      </c>
      <c r="P3" s="7" t="s">
        <v>17</v>
      </c>
      <c r="Q3" s="6" t="s">
        <v>18</v>
      </c>
      <c r="R3" s="7" t="s">
        <v>19</v>
      </c>
      <c r="S3" s="7" t="s">
        <v>20</v>
      </c>
      <c r="T3" s="6" t="s">
        <v>21</v>
      </c>
      <c r="U3" s="6" t="s">
        <v>22</v>
      </c>
      <c r="V3" s="8" t="s">
        <v>52</v>
      </c>
    </row>
    <row r="4" spans="1:22" x14ac:dyDescent="0.35">
      <c r="A4" s="5" t="s">
        <v>64</v>
      </c>
      <c r="B4" s="5">
        <v>90</v>
      </c>
      <c r="C4" s="5">
        <v>82</v>
      </c>
      <c r="D4" s="5">
        <v>88</v>
      </c>
      <c r="E4" s="5">
        <v>83</v>
      </c>
      <c r="F4" s="9">
        <v>43.999999999999993</v>
      </c>
      <c r="G4" s="5">
        <v>66</v>
      </c>
      <c r="H4" s="9">
        <v>0</v>
      </c>
      <c r="I4" s="9">
        <v>69</v>
      </c>
      <c r="J4" s="9">
        <v>0</v>
      </c>
      <c r="K4" s="9">
        <v>96</v>
      </c>
      <c r="L4" s="9">
        <v>43.999999999999993</v>
      </c>
      <c r="M4" s="5">
        <v>78</v>
      </c>
      <c r="N4" s="9">
        <v>67</v>
      </c>
      <c r="O4" s="5">
        <v>52</v>
      </c>
      <c r="P4" s="9">
        <v>81</v>
      </c>
      <c r="Q4" s="5">
        <v>86</v>
      </c>
      <c r="R4" s="9">
        <v>68</v>
      </c>
      <c r="S4" s="9">
        <v>43.000000000000007</v>
      </c>
      <c r="T4" s="5">
        <v>71</v>
      </c>
      <c r="U4" s="5">
        <v>48</v>
      </c>
      <c r="V4" s="5"/>
    </row>
    <row r="5" spans="1:22" x14ac:dyDescent="0.35">
      <c r="A5" s="5" t="s">
        <v>65</v>
      </c>
      <c r="B5" s="5">
        <v>0</v>
      </c>
      <c r="C5" s="5">
        <v>59.000000000000007</v>
      </c>
      <c r="D5" s="5">
        <v>82</v>
      </c>
      <c r="E5" s="5">
        <v>0</v>
      </c>
      <c r="F5" s="9">
        <v>43.999999999999993</v>
      </c>
      <c r="G5" s="5">
        <v>70</v>
      </c>
      <c r="H5" s="9">
        <v>0</v>
      </c>
      <c r="I5" s="9">
        <v>69</v>
      </c>
      <c r="J5" s="9">
        <v>0</v>
      </c>
      <c r="K5" s="9">
        <v>96</v>
      </c>
      <c r="L5" s="9">
        <v>43.999999999999993</v>
      </c>
      <c r="M5" s="5">
        <v>82</v>
      </c>
      <c r="N5" s="9">
        <v>67</v>
      </c>
      <c r="O5" s="5">
        <v>43.000000000000007</v>
      </c>
      <c r="P5" s="9">
        <v>81</v>
      </c>
      <c r="Q5" s="5">
        <v>87</v>
      </c>
      <c r="R5" s="9">
        <v>68</v>
      </c>
      <c r="S5" s="9">
        <v>43.000000000000007</v>
      </c>
      <c r="T5" s="5">
        <v>84</v>
      </c>
      <c r="U5" s="5">
        <v>57.000000000000007</v>
      </c>
      <c r="V5" s="5"/>
    </row>
    <row r="6" spans="1:22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x14ac:dyDescent="0.35">
      <c r="A7" s="5" t="s">
        <v>66</v>
      </c>
      <c r="B7" s="5">
        <v>94</v>
      </c>
      <c r="C7" s="5">
        <v>84</v>
      </c>
      <c r="D7" s="5">
        <v>90</v>
      </c>
      <c r="E7" s="5">
        <v>85</v>
      </c>
      <c r="F7" s="9">
        <v>43.999999999999993</v>
      </c>
      <c r="G7" s="5">
        <v>65.999999999999986</v>
      </c>
      <c r="H7" s="9">
        <v>0</v>
      </c>
      <c r="I7" s="9">
        <v>69</v>
      </c>
      <c r="J7" s="9">
        <v>0</v>
      </c>
      <c r="K7" s="9">
        <v>97</v>
      </c>
      <c r="L7" s="9">
        <v>43.999999999999993</v>
      </c>
      <c r="M7" s="9">
        <v>89</v>
      </c>
      <c r="N7" s="9">
        <v>67</v>
      </c>
      <c r="O7" s="5">
        <v>52</v>
      </c>
      <c r="P7" s="9">
        <v>81</v>
      </c>
      <c r="Q7" s="5">
        <v>89</v>
      </c>
      <c r="R7" s="9">
        <v>68</v>
      </c>
      <c r="S7" s="9">
        <v>43.000000000000007</v>
      </c>
      <c r="T7" s="5">
        <v>77</v>
      </c>
      <c r="U7" s="5">
        <v>48</v>
      </c>
      <c r="V7" s="5"/>
    </row>
    <row r="8" spans="1:22" x14ac:dyDescent="0.35">
      <c r="A8" s="5" t="s">
        <v>67</v>
      </c>
      <c r="B8" s="5">
        <v>0</v>
      </c>
      <c r="C8" s="5">
        <v>59.000000000000007</v>
      </c>
      <c r="D8" s="5">
        <v>82</v>
      </c>
      <c r="E8" s="5">
        <v>0</v>
      </c>
      <c r="F8" s="9">
        <v>43.999999999999993</v>
      </c>
      <c r="G8" s="5">
        <v>70</v>
      </c>
      <c r="H8" s="9">
        <v>0</v>
      </c>
      <c r="I8" s="9">
        <v>69</v>
      </c>
      <c r="J8" s="9">
        <v>0</v>
      </c>
      <c r="K8" s="9">
        <v>97</v>
      </c>
      <c r="L8" s="9">
        <v>43.999999999999993</v>
      </c>
      <c r="M8" s="9">
        <v>89</v>
      </c>
      <c r="N8" s="9">
        <v>67</v>
      </c>
      <c r="O8" s="5">
        <v>43.000000000000007</v>
      </c>
      <c r="P8" s="9">
        <v>81</v>
      </c>
      <c r="Q8" s="5">
        <v>87</v>
      </c>
      <c r="R8" s="9">
        <v>68</v>
      </c>
      <c r="S8" s="9">
        <v>43.000000000000007</v>
      </c>
      <c r="T8" s="5">
        <v>87</v>
      </c>
      <c r="U8" s="5">
        <v>57.000000000000007</v>
      </c>
      <c r="V8" s="5"/>
    </row>
    <row r="9" spans="1:22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35">
      <c r="A10" s="5" t="s">
        <v>68</v>
      </c>
      <c r="B10" s="5">
        <v>86</v>
      </c>
      <c r="C10" s="5">
        <v>70</v>
      </c>
      <c r="D10" s="5">
        <v>83</v>
      </c>
      <c r="E10" s="5">
        <v>75</v>
      </c>
      <c r="F10" s="9">
        <v>0</v>
      </c>
      <c r="G10" s="9">
        <v>17</v>
      </c>
      <c r="H10" s="9">
        <v>33</v>
      </c>
      <c r="I10" s="9">
        <v>44</v>
      </c>
      <c r="J10" s="9">
        <v>0</v>
      </c>
      <c r="K10" s="9">
        <v>78</v>
      </c>
      <c r="L10" s="9">
        <v>11</v>
      </c>
      <c r="M10" s="9">
        <v>56.000000000000007</v>
      </c>
      <c r="N10" s="9">
        <v>50</v>
      </c>
      <c r="O10" s="9">
        <v>14.000000000000002</v>
      </c>
      <c r="P10" s="9">
        <v>50</v>
      </c>
      <c r="Q10" s="5">
        <v>88</v>
      </c>
      <c r="R10" s="9">
        <v>43</v>
      </c>
      <c r="S10" s="9">
        <v>0</v>
      </c>
      <c r="T10" s="9">
        <v>56.999999999999993</v>
      </c>
      <c r="U10" s="9">
        <v>33</v>
      </c>
      <c r="V10" s="5"/>
    </row>
    <row r="11" spans="1:22" x14ac:dyDescent="0.35">
      <c r="A11" s="5" t="s">
        <v>69</v>
      </c>
      <c r="B11" s="5">
        <v>0</v>
      </c>
      <c r="C11" s="5">
        <v>50</v>
      </c>
      <c r="D11" s="5">
        <v>67</v>
      </c>
      <c r="E11" s="5">
        <v>0</v>
      </c>
      <c r="F11" s="9">
        <v>0</v>
      </c>
      <c r="G11" s="9">
        <v>17</v>
      </c>
      <c r="H11" s="9">
        <v>33</v>
      </c>
      <c r="I11" s="9">
        <v>44</v>
      </c>
      <c r="J11" s="9">
        <v>0</v>
      </c>
      <c r="K11" s="9">
        <v>78</v>
      </c>
      <c r="L11" s="9">
        <v>11</v>
      </c>
      <c r="M11" s="9">
        <v>56.000000000000007</v>
      </c>
      <c r="N11" s="9">
        <v>50</v>
      </c>
      <c r="O11" s="9">
        <v>14.000000000000002</v>
      </c>
      <c r="P11" s="9">
        <v>50</v>
      </c>
      <c r="Q11" s="5">
        <v>75</v>
      </c>
      <c r="R11" s="9">
        <v>43</v>
      </c>
      <c r="S11" s="9">
        <v>0</v>
      </c>
      <c r="T11" s="9">
        <v>56.999999999999993</v>
      </c>
      <c r="U11" s="9">
        <v>33</v>
      </c>
      <c r="V11" s="5"/>
    </row>
    <row r="13" spans="1:22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5" spans="1:22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9" spans="2:21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38"/>
  <sheetViews>
    <sheetView tabSelected="1" topLeftCell="A6" zoomScale="56" zoomScaleNormal="70" workbookViewId="0">
      <selection activeCell="L3" sqref="L3"/>
    </sheetView>
  </sheetViews>
  <sheetFormatPr defaultRowHeight="14.5" x14ac:dyDescent="0.35"/>
  <cols>
    <col min="28" max="28" width="16.54296875" bestFit="1" customWidth="1"/>
    <col min="29" max="29" width="10.08984375" bestFit="1" customWidth="1"/>
  </cols>
  <sheetData>
    <row r="1" spans="2:38" x14ac:dyDescent="0.35">
      <c r="B1" s="26" t="s">
        <v>70</v>
      </c>
      <c r="C1" s="26"/>
      <c r="D1" s="26"/>
      <c r="E1" s="26"/>
      <c r="F1" s="26"/>
      <c r="G1" s="26"/>
      <c r="I1" s="26" t="s">
        <v>71</v>
      </c>
      <c r="J1" s="26"/>
      <c r="K1" s="26"/>
      <c r="L1" s="26"/>
      <c r="M1" s="26"/>
      <c r="N1" s="26"/>
      <c r="P1" s="26" t="s">
        <v>72</v>
      </c>
      <c r="Q1" s="26"/>
      <c r="R1" s="26"/>
      <c r="S1" s="26"/>
      <c r="T1" s="26"/>
      <c r="U1" s="26"/>
    </row>
    <row r="2" spans="2:38" x14ac:dyDescent="0.35">
      <c r="B2" s="5">
        <v>0.1</v>
      </c>
      <c r="C2" s="5">
        <v>0.1</v>
      </c>
      <c r="D2" s="9">
        <f>B2-C2</f>
        <v>0</v>
      </c>
      <c r="E2" s="5">
        <v>4.95</v>
      </c>
      <c r="F2" s="5">
        <v>1.34</v>
      </c>
      <c r="G2" s="24">
        <f>E2-F2</f>
        <v>3.6100000000000003</v>
      </c>
      <c r="I2" s="5">
        <v>0.86</v>
      </c>
      <c r="J2" s="5">
        <v>0.86</v>
      </c>
      <c r="K2" s="9">
        <f>I2-J2</f>
        <v>0</v>
      </c>
      <c r="L2" s="5">
        <v>2.99</v>
      </c>
      <c r="M2" s="5">
        <v>2.25</v>
      </c>
      <c r="N2" s="24">
        <f>L2-M2</f>
        <v>0.74000000000000021</v>
      </c>
      <c r="P2" s="5">
        <v>0.06</v>
      </c>
      <c r="Q2" s="5">
        <v>0.06</v>
      </c>
      <c r="R2" s="9">
        <f>P2-Q2</f>
        <v>0</v>
      </c>
      <c r="S2" s="5">
        <v>1.6</v>
      </c>
      <c r="T2" s="5">
        <v>1.73</v>
      </c>
      <c r="U2" s="25">
        <f>S2-T2</f>
        <v>-0.12999999999999989</v>
      </c>
      <c r="W2" t="s">
        <v>73</v>
      </c>
      <c r="Y2" t="s">
        <v>1</v>
      </c>
    </row>
    <row r="3" spans="2:38" x14ac:dyDescent="0.35">
      <c r="B3" s="5">
        <v>0.18</v>
      </c>
      <c r="C3" s="5">
        <v>0.19</v>
      </c>
      <c r="D3" s="13">
        <f t="shared" ref="D3:D21" si="0">B3-C3</f>
        <v>-1.0000000000000009E-2</v>
      </c>
      <c r="E3" s="5">
        <v>0.05</v>
      </c>
      <c r="F3" s="5">
        <v>0</v>
      </c>
      <c r="G3" s="24">
        <f t="shared" ref="G3:G21" si="1">E3-F3</f>
        <v>0.05</v>
      </c>
      <c r="I3" s="5">
        <v>0.7</v>
      </c>
      <c r="J3" s="5">
        <v>0.7</v>
      </c>
      <c r="K3" s="9">
        <f t="shared" ref="K3:K20" si="2">I3-J3</f>
        <v>0</v>
      </c>
      <c r="L3" s="5">
        <v>0.04</v>
      </c>
      <c r="M3" s="5">
        <v>0.01</v>
      </c>
      <c r="N3" s="24">
        <f t="shared" ref="N3:N21" si="3">L3-M3</f>
        <v>0.03</v>
      </c>
      <c r="P3" s="5">
        <v>0.16</v>
      </c>
      <c r="Q3" s="5">
        <v>0.17</v>
      </c>
      <c r="R3" s="5">
        <f t="shared" ref="R3:R21" si="4">P3-Q3</f>
        <v>-1.0000000000000009E-2</v>
      </c>
      <c r="S3" s="5">
        <v>0.05</v>
      </c>
      <c r="T3" s="5">
        <v>0</v>
      </c>
      <c r="U3" s="24">
        <f t="shared" ref="U3:U21" si="5">S3-T3</f>
        <v>0.05</v>
      </c>
      <c r="W3" s="14" t="s">
        <v>74</v>
      </c>
      <c r="X3" s="14"/>
      <c r="Y3" s="14" t="s">
        <v>3</v>
      </c>
    </row>
    <row r="4" spans="2:38" x14ac:dyDescent="0.35">
      <c r="B4" s="5">
        <v>0.12</v>
      </c>
      <c r="C4" s="5">
        <v>0.06</v>
      </c>
      <c r="D4" s="13">
        <f t="shared" si="0"/>
        <v>0.06</v>
      </c>
      <c r="E4" s="5">
        <v>0.02</v>
      </c>
      <c r="F4" s="5">
        <v>0</v>
      </c>
      <c r="G4" s="24">
        <f t="shared" si="1"/>
        <v>0.02</v>
      </c>
      <c r="I4" s="5">
        <v>0.83</v>
      </c>
      <c r="J4" s="5">
        <v>0.83</v>
      </c>
      <c r="K4" s="9">
        <f t="shared" si="2"/>
        <v>0</v>
      </c>
      <c r="L4" s="5">
        <v>0.02</v>
      </c>
      <c r="M4" s="5">
        <v>0</v>
      </c>
      <c r="N4" s="24">
        <f t="shared" si="3"/>
        <v>0.02</v>
      </c>
      <c r="P4" s="5">
        <v>0.1</v>
      </c>
      <c r="Q4" s="5">
        <v>0.04</v>
      </c>
      <c r="R4" s="5">
        <f t="shared" si="4"/>
        <v>6.0000000000000005E-2</v>
      </c>
      <c r="S4" s="5">
        <v>0.02</v>
      </c>
      <c r="T4" s="5">
        <v>0</v>
      </c>
      <c r="U4" s="24">
        <f t="shared" si="5"/>
        <v>0.02</v>
      </c>
      <c r="W4" s="14" t="s">
        <v>75</v>
      </c>
      <c r="X4" s="14"/>
      <c r="Y4" s="14" t="s">
        <v>4</v>
      </c>
    </row>
    <row r="5" spans="2:38" x14ac:dyDescent="0.35">
      <c r="B5" s="5">
        <v>0.17</v>
      </c>
      <c r="C5" s="5">
        <v>0.17</v>
      </c>
      <c r="D5" s="9">
        <f t="shared" si="0"/>
        <v>0</v>
      </c>
      <c r="E5" s="5">
        <v>0.01</v>
      </c>
      <c r="F5" s="5">
        <v>0</v>
      </c>
      <c r="G5" s="24">
        <f t="shared" si="1"/>
        <v>0.01</v>
      </c>
      <c r="I5" s="5">
        <v>0.75</v>
      </c>
      <c r="J5" s="5">
        <v>0.75</v>
      </c>
      <c r="K5" s="9">
        <f t="shared" si="2"/>
        <v>0</v>
      </c>
      <c r="L5" s="5">
        <v>0.01</v>
      </c>
      <c r="M5" s="5">
        <v>0</v>
      </c>
      <c r="N5" s="24">
        <f t="shared" si="3"/>
        <v>0.01</v>
      </c>
      <c r="P5" s="5">
        <v>0.15</v>
      </c>
      <c r="Q5" s="5">
        <v>0.15</v>
      </c>
      <c r="R5" s="9">
        <f t="shared" si="4"/>
        <v>0</v>
      </c>
      <c r="S5" s="5">
        <v>0.01</v>
      </c>
      <c r="T5" s="5">
        <v>0</v>
      </c>
      <c r="U5" s="24">
        <f t="shared" si="5"/>
        <v>0.01</v>
      </c>
      <c r="W5" t="s">
        <v>76</v>
      </c>
      <c r="Y5" t="s">
        <v>5</v>
      </c>
    </row>
    <row r="6" spans="2:38" x14ac:dyDescent="0.35">
      <c r="B6" s="5">
        <v>0.56000000000000005</v>
      </c>
      <c r="C6" s="5">
        <v>0.56000000000000005</v>
      </c>
      <c r="D6" s="9">
        <f t="shared" si="0"/>
        <v>0</v>
      </c>
      <c r="E6" s="5">
        <v>0.02</v>
      </c>
      <c r="F6" s="5">
        <v>0</v>
      </c>
      <c r="G6" s="24">
        <f t="shared" si="1"/>
        <v>0.02</v>
      </c>
      <c r="I6" s="5">
        <v>0</v>
      </c>
      <c r="J6" s="5">
        <v>0</v>
      </c>
      <c r="K6" s="9">
        <f t="shared" si="2"/>
        <v>0</v>
      </c>
      <c r="L6" s="5">
        <v>0.03</v>
      </c>
      <c r="M6" s="5">
        <v>0</v>
      </c>
      <c r="N6" s="24">
        <f t="shared" si="3"/>
        <v>0.03</v>
      </c>
      <c r="P6" s="5">
        <v>0.56000000000000005</v>
      </c>
      <c r="Q6" s="5">
        <v>0.56000000000000005</v>
      </c>
      <c r="R6" s="9">
        <f t="shared" si="4"/>
        <v>0</v>
      </c>
      <c r="S6" s="5">
        <v>0.02</v>
      </c>
      <c r="T6" s="5">
        <v>0</v>
      </c>
      <c r="U6" s="24">
        <f t="shared" si="5"/>
        <v>0.02</v>
      </c>
      <c r="W6" t="s">
        <v>77</v>
      </c>
      <c r="Y6" t="s">
        <v>6</v>
      </c>
    </row>
    <row r="7" spans="2:38" x14ac:dyDescent="0.35">
      <c r="B7" s="5">
        <v>0.34</v>
      </c>
      <c r="C7" s="5">
        <v>0.3</v>
      </c>
      <c r="D7" s="13">
        <f t="shared" si="0"/>
        <v>4.0000000000000036E-2</v>
      </c>
      <c r="E7" s="5">
        <v>0.01</v>
      </c>
      <c r="F7" s="5">
        <v>0</v>
      </c>
      <c r="G7" s="24">
        <f t="shared" si="1"/>
        <v>0.01</v>
      </c>
      <c r="I7" s="5">
        <v>0.17</v>
      </c>
      <c r="J7" s="5">
        <v>0.17</v>
      </c>
      <c r="K7" s="9">
        <f t="shared" si="2"/>
        <v>0</v>
      </c>
      <c r="L7" s="5">
        <v>0.04</v>
      </c>
      <c r="M7" s="5">
        <v>0</v>
      </c>
      <c r="N7" s="24">
        <f t="shared" si="3"/>
        <v>0.04</v>
      </c>
      <c r="P7" s="5">
        <v>0.34</v>
      </c>
      <c r="Q7" s="5">
        <v>0.3</v>
      </c>
      <c r="R7" s="5">
        <f t="shared" si="4"/>
        <v>4.0000000000000036E-2</v>
      </c>
      <c r="S7" s="5">
        <v>0.01</v>
      </c>
      <c r="T7" s="5">
        <v>0</v>
      </c>
      <c r="U7" s="24">
        <f t="shared" si="5"/>
        <v>0.01</v>
      </c>
      <c r="W7" s="14" t="s">
        <v>78</v>
      </c>
      <c r="X7" s="14"/>
      <c r="Y7" s="14" t="s">
        <v>7</v>
      </c>
    </row>
    <row r="8" spans="2:38" x14ac:dyDescent="0.35">
      <c r="B8" s="5">
        <v>1</v>
      </c>
      <c r="C8" s="5">
        <v>1</v>
      </c>
      <c r="D8" s="9">
        <f t="shared" si="0"/>
        <v>0</v>
      </c>
      <c r="E8" s="5">
        <v>0.01</v>
      </c>
      <c r="F8" s="5">
        <v>0</v>
      </c>
      <c r="G8" s="24">
        <f t="shared" si="1"/>
        <v>0.01</v>
      </c>
      <c r="I8" s="5">
        <v>0.33</v>
      </c>
      <c r="J8" s="5">
        <v>0.33</v>
      </c>
      <c r="K8" s="9">
        <f t="shared" si="2"/>
        <v>0</v>
      </c>
      <c r="L8" s="5">
        <v>0.01</v>
      </c>
      <c r="M8" s="5">
        <v>0</v>
      </c>
      <c r="N8" s="24">
        <f t="shared" si="3"/>
        <v>0.01</v>
      </c>
      <c r="P8" s="5">
        <v>1</v>
      </c>
      <c r="Q8" s="5">
        <v>1</v>
      </c>
      <c r="R8" s="9">
        <f t="shared" si="4"/>
        <v>0</v>
      </c>
      <c r="S8" s="5">
        <v>0.01</v>
      </c>
      <c r="T8" s="5">
        <v>0</v>
      </c>
      <c r="U8" s="24">
        <f t="shared" si="5"/>
        <v>0.01</v>
      </c>
      <c r="W8" t="s">
        <v>79</v>
      </c>
      <c r="Y8" t="s">
        <v>8</v>
      </c>
    </row>
    <row r="9" spans="2:38" x14ac:dyDescent="0.35">
      <c r="B9" s="5">
        <v>0.31</v>
      </c>
      <c r="C9" s="5">
        <v>0.31</v>
      </c>
      <c r="D9" s="9">
        <f t="shared" si="0"/>
        <v>0</v>
      </c>
      <c r="E9" s="5">
        <v>0.03</v>
      </c>
      <c r="F9" s="5">
        <v>0</v>
      </c>
      <c r="G9" s="24">
        <f t="shared" si="1"/>
        <v>0.03</v>
      </c>
      <c r="I9" s="5">
        <v>0.44</v>
      </c>
      <c r="J9" s="5">
        <v>0.44</v>
      </c>
      <c r="K9" s="9">
        <f t="shared" si="2"/>
        <v>0</v>
      </c>
      <c r="L9" s="5">
        <v>0.02</v>
      </c>
      <c r="M9" s="5">
        <v>0</v>
      </c>
      <c r="N9" s="24">
        <f t="shared" si="3"/>
        <v>0.02</v>
      </c>
      <c r="P9" s="5">
        <v>0.31</v>
      </c>
      <c r="Q9" s="5">
        <v>0.31</v>
      </c>
      <c r="R9" s="9">
        <f t="shared" si="4"/>
        <v>0</v>
      </c>
      <c r="S9" s="5">
        <v>0.02</v>
      </c>
      <c r="T9" s="5">
        <v>0</v>
      </c>
      <c r="U9" s="24">
        <f t="shared" si="5"/>
        <v>0.02</v>
      </c>
      <c r="W9" t="s">
        <v>80</v>
      </c>
      <c r="Y9" t="s">
        <v>9</v>
      </c>
    </row>
    <row r="10" spans="2:38" x14ac:dyDescent="0.35">
      <c r="B10" s="5">
        <v>1</v>
      </c>
      <c r="C10" s="5">
        <v>1</v>
      </c>
      <c r="D10" s="9">
        <f t="shared" si="0"/>
        <v>0</v>
      </c>
      <c r="E10" s="5">
        <v>0.02</v>
      </c>
      <c r="F10" s="5">
        <v>0</v>
      </c>
      <c r="G10" s="24">
        <f t="shared" si="1"/>
        <v>0.02</v>
      </c>
      <c r="I10" s="5">
        <v>0</v>
      </c>
      <c r="J10" s="5">
        <v>0</v>
      </c>
      <c r="K10" s="9">
        <f t="shared" si="2"/>
        <v>0</v>
      </c>
      <c r="L10" s="5">
        <v>0.01</v>
      </c>
      <c r="M10" s="5">
        <v>0</v>
      </c>
      <c r="N10" s="24">
        <f t="shared" si="3"/>
        <v>0.01</v>
      </c>
      <c r="P10" s="5">
        <v>1</v>
      </c>
      <c r="Q10" s="5">
        <v>1</v>
      </c>
      <c r="R10" s="9">
        <f t="shared" si="4"/>
        <v>0</v>
      </c>
      <c r="S10" s="5">
        <v>0.01</v>
      </c>
      <c r="T10" s="5">
        <v>0</v>
      </c>
      <c r="U10" s="24">
        <f t="shared" si="5"/>
        <v>0.01</v>
      </c>
      <c r="W10" t="s">
        <v>81</v>
      </c>
      <c r="Y10" t="s">
        <v>10</v>
      </c>
      <c r="AD10" s="26" t="s">
        <v>91</v>
      </c>
      <c r="AE10" s="26"/>
      <c r="AF10" s="26" t="s">
        <v>92</v>
      </c>
      <c r="AG10" s="26"/>
    </row>
    <row r="11" spans="2:38" x14ac:dyDescent="0.35">
      <c r="B11" s="5">
        <v>0.04</v>
      </c>
      <c r="C11" s="5">
        <v>0.04</v>
      </c>
      <c r="D11" s="9">
        <f t="shared" si="0"/>
        <v>0</v>
      </c>
      <c r="E11" s="5">
        <v>0.05</v>
      </c>
      <c r="F11" s="5">
        <v>0</v>
      </c>
      <c r="G11" s="24">
        <f t="shared" si="1"/>
        <v>0.05</v>
      </c>
      <c r="I11" s="5">
        <v>0.78</v>
      </c>
      <c r="J11" s="5">
        <v>0.78</v>
      </c>
      <c r="K11" s="9">
        <f t="shared" si="2"/>
        <v>0</v>
      </c>
      <c r="L11" s="5">
        <v>0.05</v>
      </c>
      <c r="M11" s="5">
        <v>0</v>
      </c>
      <c r="N11" s="24">
        <f t="shared" si="3"/>
        <v>0.05</v>
      </c>
      <c r="P11" s="5">
        <v>0.03</v>
      </c>
      <c r="Q11" s="5">
        <v>0.03</v>
      </c>
      <c r="R11" s="9">
        <f t="shared" si="4"/>
        <v>0</v>
      </c>
      <c r="S11" s="5">
        <v>0.04</v>
      </c>
      <c r="T11" s="5">
        <v>0</v>
      </c>
      <c r="U11" s="24">
        <f t="shared" si="5"/>
        <v>0.04</v>
      </c>
      <c r="W11" t="s">
        <v>82</v>
      </c>
      <c r="Y11" t="s">
        <v>12</v>
      </c>
      <c r="AB11" s="12"/>
      <c r="AC11" s="18"/>
      <c r="AD11" s="12" t="s">
        <v>93</v>
      </c>
      <c r="AE11" s="12" t="s">
        <v>94</v>
      </c>
      <c r="AF11" s="12" t="s">
        <v>93</v>
      </c>
      <c r="AG11" s="12" t="s">
        <v>94</v>
      </c>
      <c r="AI11" s="27" t="s">
        <v>99</v>
      </c>
      <c r="AJ11" s="28"/>
      <c r="AK11" s="28"/>
      <c r="AL11" s="28"/>
    </row>
    <row r="12" spans="2:38" x14ac:dyDescent="0.35">
      <c r="B12" s="5">
        <v>0.56000000000000005</v>
      </c>
      <c r="C12" s="5">
        <v>0.56000000000000005</v>
      </c>
      <c r="D12" s="9">
        <f t="shared" si="0"/>
        <v>0</v>
      </c>
      <c r="E12" s="5">
        <v>0.03</v>
      </c>
      <c r="F12" s="5">
        <v>0</v>
      </c>
      <c r="G12" s="24">
        <f t="shared" si="1"/>
        <v>0.03</v>
      </c>
      <c r="I12" s="5">
        <v>0.11</v>
      </c>
      <c r="J12" s="5">
        <v>0.11</v>
      </c>
      <c r="K12" s="9">
        <f t="shared" si="2"/>
        <v>0</v>
      </c>
      <c r="L12" s="5">
        <v>0.02</v>
      </c>
      <c r="M12" s="5">
        <v>0.01</v>
      </c>
      <c r="N12" s="24">
        <f t="shared" si="3"/>
        <v>0.01</v>
      </c>
      <c r="P12" s="5">
        <v>0.56000000000000005</v>
      </c>
      <c r="Q12" s="5">
        <v>0.56000000000000005</v>
      </c>
      <c r="R12" s="9">
        <f t="shared" si="4"/>
        <v>0</v>
      </c>
      <c r="S12" s="5">
        <v>0.03</v>
      </c>
      <c r="T12" s="5">
        <v>0</v>
      </c>
      <c r="U12" s="24">
        <f t="shared" si="5"/>
        <v>0.03</v>
      </c>
      <c r="W12" t="s">
        <v>82</v>
      </c>
      <c r="Y12" t="s">
        <v>14</v>
      </c>
      <c r="AB12" s="16" t="s">
        <v>74</v>
      </c>
      <c r="AC12" s="19" t="s">
        <v>3</v>
      </c>
      <c r="AD12" s="12">
        <v>0.18</v>
      </c>
      <c r="AE12" s="12">
        <v>0.19</v>
      </c>
      <c r="AF12" s="12">
        <v>0.16</v>
      </c>
      <c r="AG12" s="12">
        <v>0.17</v>
      </c>
      <c r="AI12">
        <f>AD12*100</f>
        <v>18</v>
      </c>
      <c r="AJ12">
        <f t="shared" ref="AJ12:AL12" si="6">AE12*100</f>
        <v>19</v>
      </c>
      <c r="AK12">
        <f t="shared" si="6"/>
        <v>16</v>
      </c>
      <c r="AL12">
        <f t="shared" si="6"/>
        <v>17</v>
      </c>
    </row>
    <row r="13" spans="2:38" x14ac:dyDescent="0.35">
      <c r="B13" s="5">
        <v>0.22</v>
      </c>
      <c r="C13" s="5">
        <v>0.18</v>
      </c>
      <c r="D13" s="13">
        <f t="shared" si="0"/>
        <v>4.0000000000000008E-2</v>
      </c>
      <c r="E13" s="5">
        <v>0.13</v>
      </c>
      <c r="F13" s="5">
        <v>0</v>
      </c>
      <c r="G13" s="24">
        <f t="shared" si="1"/>
        <v>0.13</v>
      </c>
      <c r="I13" s="5">
        <v>0.56000000000000005</v>
      </c>
      <c r="J13" s="5">
        <v>0.56000000000000005</v>
      </c>
      <c r="K13" s="9">
        <f t="shared" si="2"/>
        <v>0</v>
      </c>
      <c r="L13" s="5">
        <v>0.08</v>
      </c>
      <c r="M13" s="5">
        <v>0.01</v>
      </c>
      <c r="N13" s="24">
        <f t="shared" si="3"/>
        <v>7.0000000000000007E-2</v>
      </c>
      <c r="P13" s="5">
        <v>0.11</v>
      </c>
      <c r="Q13" s="5">
        <v>0.11</v>
      </c>
      <c r="R13" s="9">
        <f t="shared" si="4"/>
        <v>0</v>
      </c>
      <c r="S13" s="5">
        <v>0.11</v>
      </c>
      <c r="T13" s="5">
        <v>0</v>
      </c>
      <c r="U13" s="24">
        <f t="shared" si="5"/>
        <v>0.11</v>
      </c>
      <c r="W13" s="15" t="s">
        <v>30</v>
      </c>
      <c r="X13" s="15"/>
      <c r="Y13" s="15" t="s">
        <v>13</v>
      </c>
      <c r="AB13" s="16" t="s">
        <v>75</v>
      </c>
      <c r="AC13" s="19" t="s">
        <v>4</v>
      </c>
      <c r="AD13" s="12">
        <v>0.12</v>
      </c>
      <c r="AE13" s="12">
        <v>0.06</v>
      </c>
      <c r="AF13" s="12">
        <v>0.1</v>
      </c>
      <c r="AG13" s="12">
        <v>0.04</v>
      </c>
      <c r="AI13">
        <f t="shared" ref="AI13:AI18" si="7">AD13*100</f>
        <v>12</v>
      </c>
      <c r="AJ13">
        <f t="shared" ref="AJ13:AJ18" si="8">AE13*100</f>
        <v>6</v>
      </c>
      <c r="AK13">
        <f t="shared" ref="AK13:AK18" si="9">AF13*100</f>
        <v>10</v>
      </c>
      <c r="AL13">
        <f t="shared" ref="AL13:AL18" si="10">AG13*100</f>
        <v>4</v>
      </c>
    </row>
    <row r="14" spans="2:38" x14ac:dyDescent="0.35">
      <c r="B14" s="5">
        <v>0.33</v>
      </c>
      <c r="C14" s="5">
        <v>0.33</v>
      </c>
      <c r="D14" s="9">
        <f t="shared" si="0"/>
        <v>0</v>
      </c>
      <c r="E14" s="5">
        <v>0.01</v>
      </c>
      <c r="F14" s="5">
        <v>0</v>
      </c>
      <c r="G14" s="24">
        <f t="shared" si="1"/>
        <v>0.01</v>
      </c>
      <c r="I14" s="5">
        <v>0.5</v>
      </c>
      <c r="J14" s="5">
        <v>0.5</v>
      </c>
      <c r="K14" s="9">
        <f t="shared" si="2"/>
        <v>0</v>
      </c>
      <c r="L14" s="5">
        <v>0.02</v>
      </c>
      <c r="M14" s="5">
        <v>0</v>
      </c>
      <c r="N14" s="24">
        <f t="shared" si="3"/>
        <v>0.02</v>
      </c>
      <c r="P14" s="5">
        <v>0.33</v>
      </c>
      <c r="Q14" s="5">
        <v>0.33</v>
      </c>
      <c r="R14" s="9">
        <f t="shared" si="4"/>
        <v>0</v>
      </c>
      <c r="S14" s="5">
        <v>0.01</v>
      </c>
      <c r="T14" s="5">
        <v>0</v>
      </c>
      <c r="U14" s="24">
        <f t="shared" si="5"/>
        <v>0.01</v>
      </c>
      <c r="W14" t="s">
        <v>83</v>
      </c>
      <c r="Y14" t="s">
        <v>15</v>
      </c>
      <c r="AB14" s="16" t="s">
        <v>78</v>
      </c>
      <c r="AC14" s="19" t="s">
        <v>7</v>
      </c>
      <c r="AD14" s="12">
        <v>0.34</v>
      </c>
      <c r="AE14" s="12">
        <v>0.3</v>
      </c>
      <c r="AF14" s="12">
        <v>0.34</v>
      </c>
      <c r="AG14" s="12">
        <v>0.3</v>
      </c>
      <c r="AI14">
        <f t="shared" si="7"/>
        <v>34</v>
      </c>
      <c r="AJ14">
        <f t="shared" si="8"/>
        <v>30</v>
      </c>
      <c r="AK14">
        <f t="shared" si="9"/>
        <v>34</v>
      </c>
      <c r="AL14">
        <f t="shared" si="10"/>
        <v>30</v>
      </c>
    </row>
    <row r="15" spans="2:38" x14ac:dyDescent="0.35">
      <c r="B15" s="5">
        <v>0.48</v>
      </c>
      <c r="C15" s="5">
        <v>0.48</v>
      </c>
      <c r="D15" s="9">
        <f t="shared" si="0"/>
        <v>0</v>
      </c>
      <c r="E15" s="5">
        <v>0.03</v>
      </c>
      <c r="F15" s="5">
        <v>0</v>
      </c>
      <c r="G15" s="24">
        <f t="shared" si="1"/>
        <v>0.03</v>
      </c>
      <c r="I15" s="5">
        <v>0.14000000000000001</v>
      </c>
      <c r="J15" s="5">
        <v>0.14000000000000001</v>
      </c>
      <c r="K15" s="9">
        <f t="shared" si="2"/>
        <v>0</v>
      </c>
      <c r="L15" s="5">
        <v>0.03</v>
      </c>
      <c r="M15" s="5">
        <v>0</v>
      </c>
      <c r="N15" s="24">
        <f t="shared" si="3"/>
        <v>0.03</v>
      </c>
      <c r="P15" s="5">
        <v>0.48</v>
      </c>
      <c r="Q15" s="5">
        <v>0.48</v>
      </c>
      <c r="R15" s="9">
        <f t="shared" si="4"/>
        <v>0</v>
      </c>
      <c r="S15" s="5">
        <v>0.03</v>
      </c>
      <c r="T15" s="5">
        <v>0</v>
      </c>
      <c r="U15" s="24">
        <f t="shared" si="5"/>
        <v>0.03</v>
      </c>
      <c r="W15" t="s">
        <v>84</v>
      </c>
      <c r="Y15" t="s">
        <v>16</v>
      </c>
      <c r="AB15" s="16" t="s">
        <v>86</v>
      </c>
      <c r="AC15" s="19" t="s">
        <v>18</v>
      </c>
      <c r="AD15" s="12">
        <v>0.14000000000000001</v>
      </c>
      <c r="AE15" s="12">
        <v>0.04</v>
      </c>
      <c r="AF15" s="12">
        <v>0.11</v>
      </c>
      <c r="AG15" s="12">
        <v>0.03</v>
      </c>
      <c r="AI15">
        <f t="shared" si="7"/>
        <v>14.000000000000002</v>
      </c>
      <c r="AJ15">
        <f t="shared" si="8"/>
        <v>4</v>
      </c>
      <c r="AK15">
        <f t="shared" si="9"/>
        <v>11</v>
      </c>
      <c r="AL15">
        <f t="shared" si="10"/>
        <v>3</v>
      </c>
    </row>
    <row r="16" spans="2:38" x14ac:dyDescent="0.35">
      <c r="B16" s="5">
        <v>0.19</v>
      </c>
      <c r="C16" s="5">
        <v>0.19</v>
      </c>
      <c r="D16" s="9">
        <f t="shared" si="0"/>
        <v>0</v>
      </c>
      <c r="E16" s="5">
        <v>0.01</v>
      </c>
      <c r="F16" s="5">
        <v>0</v>
      </c>
      <c r="G16" s="24">
        <f t="shared" si="1"/>
        <v>0.01</v>
      </c>
      <c r="I16" s="5">
        <v>0.5</v>
      </c>
      <c r="J16" s="5">
        <v>0.5</v>
      </c>
      <c r="K16" s="9">
        <f t="shared" si="2"/>
        <v>0</v>
      </c>
      <c r="L16" s="5">
        <v>0.02</v>
      </c>
      <c r="M16" s="5">
        <v>0</v>
      </c>
      <c r="N16" s="24">
        <f t="shared" si="3"/>
        <v>0.02</v>
      </c>
      <c r="P16" s="5">
        <v>0.19</v>
      </c>
      <c r="Q16" s="5">
        <v>0.19</v>
      </c>
      <c r="R16" s="9">
        <f t="shared" si="4"/>
        <v>0</v>
      </c>
      <c r="S16" s="5">
        <v>0.01</v>
      </c>
      <c r="T16" s="5">
        <v>0</v>
      </c>
      <c r="U16" s="24">
        <f t="shared" si="5"/>
        <v>0.01</v>
      </c>
      <c r="W16" t="s">
        <v>85</v>
      </c>
      <c r="Y16" t="s">
        <v>17</v>
      </c>
      <c r="AB16" s="16" t="s">
        <v>89</v>
      </c>
      <c r="AC16" s="19" t="s">
        <v>21</v>
      </c>
      <c r="AD16" s="12">
        <v>0.28999999999999998</v>
      </c>
      <c r="AE16" s="12">
        <v>0.16</v>
      </c>
      <c r="AF16" s="12">
        <v>0.23</v>
      </c>
      <c r="AG16" s="12">
        <v>0.13</v>
      </c>
      <c r="AI16">
        <f t="shared" si="7"/>
        <v>28.999999999999996</v>
      </c>
      <c r="AJ16">
        <f t="shared" si="8"/>
        <v>16</v>
      </c>
      <c r="AK16">
        <f t="shared" si="9"/>
        <v>23</v>
      </c>
      <c r="AL16">
        <f t="shared" si="10"/>
        <v>13</v>
      </c>
    </row>
    <row r="17" spans="2:58" x14ac:dyDescent="0.35">
      <c r="B17" s="5">
        <v>0.14000000000000001</v>
      </c>
      <c r="C17" s="5">
        <v>0.04</v>
      </c>
      <c r="D17" s="13">
        <f t="shared" si="0"/>
        <v>0.1</v>
      </c>
      <c r="E17" s="5">
        <v>0.03</v>
      </c>
      <c r="F17" s="5">
        <v>0</v>
      </c>
      <c r="G17" s="24">
        <f t="shared" si="1"/>
        <v>0.03</v>
      </c>
      <c r="I17" s="5">
        <v>0.88</v>
      </c>
      <c r="J17" s="5">
        <v>0.88</v>
      </c>
      <c r="K17" s="9">
        <f t="shared" si="2"/>
        <v>0</v>
      </c>
      <c r="L17" s="5">
        <v>0.02</v>
      </c>
      <c r="M17" s="5">
        <v>0</v>
      </c>
      <c r="N17" s="24">
        <f t="shared" si="3"/>
        <v>0.02</v>
      </c>
      <c r="P17" s="5">
        <v>0.11</v>
      </c>
      <c r="Q17" s="5">
        <v>0.03</v>
      </c>
      <c r="R17" s="5">
        <f t="shared" si="4"/>
        <v>0.08</v>
      </c>
      <c r="S17" s="5">
        <v>0.04</v>
      </c>
      <c r="T17" s="5">
        <v>0</v>
      </c>
      <c r="U17" s="24">
        <f t="shared" si="5"/>
        <v>0.04</v>
      </c>
      <c r="W17" s="14" t="s">
        <v>86</v>
      </c>
      <c r="X17" s="14"/>
      <c r="Y17" s="14" t="s">
        <v>18</v>
      </c>
      <c r="AB17" s="16" t="s">
        <v>90</v>
      </c>
      <c r="AC17" s="19" t="s">
        <v>22</v>
      </c>
      <c r="AD17" s="12">
        <v>0.52</v>
      </c>
      <c r="AE17" s="12">
        <v>0.35</v>
      </c>
      <c r="AF17" s="12">
        <v>0.52</v>
      </c>
      <c r="AG17" s="12">
        <v>0.35</v>
      </c>
      <c r="AI17">
        <f t="shared" si="7"/>
        <v>52</v>
      </c>
      <c r="AJ17">
        <f t="shared" si="8"/>
        <v>35</v>
      </c>
      <c r="AK17">
        <f t="shared" si="9"/>
        <v>52</v>
      </c>
      <c r="AL17">
        <f t="shared" si="10"/>
        <v>35</v>
      </c>
    </row>
    <row r="18" spans="2:58" x14ac:dyDescent="0.35">
      <c r="B18" s="5">
        <v>0.32</v>
      </c>
      <c r="C18" s="5">
        <v>0.32</v>
      </c>
      <c r="D18" s="9">
        <f t="shared" si="0"/>
        <v>0</v>
      </c>
      <c r="E18" s="5">
        <v>0.02</v>
      </c>
      <c r="F18" s="5">
        <v>0</v>
      </c>
      <c r="G18" s="24">
        <f t="shared" si="1"/>
        <v>0.02</v>
      </c>
      <c r="I18" s="5">
        <v>0.43</v>
      </c>
      <c r="J18" s="5">
        <v>0.43</v>
      </c>
      <c r="K18" s="9">
        <f t="shared" si="2"/>
        <v>0</v>
      </c>
      <c r="L18" s="5">
        <v>0.02</v>
      </c>
      <c r="M18" s="5">
        <v>0</v>
      </c>
      <c r="N18" s="24">
        <f t="shared" si="3"/>
        <v>0.02</v>
      </c>
      <c r="P18" s="5">
        <v>0.32</v>
      </c>
      <c r="Q18" s="5">
        <v>0.32</v>
      </c>
      <c r="R18" s="9">
        <f t="shared" si="4"/>
        <v>0</v>
      </c>
      <c r="S18" s="5">
        <v>0.02</v>
      </c>
      <c r="T18" s="5">
        <v>0</v>
      </c>
      <c r="U18" s="24">
        <f t="shared" si="5"/>
        <v>0.02</v>
      </c>
      <c r="W18" t="s">
        <v>87</v>
      </c>
      <c r="Y18" t="s">
        <v>19</v>
      </c>
      <c r="AB18" s="17" t="s">
        <v>30</v>
      </c>
      <c r="AC18" s="20" t="s">
        <v>13</v>
      </c>
      <c r="AD18" s="12">
        <v>0.22</v>
      </c>
      <c r="AE18" s="12">
        <v>0.18</v>
      </c>
      <c r="AF18" s="12" t="s">
        <v>95</v>
      </c>
      <c r="AG18" s="12" t="s">
        <v>95</v>
      </c>
      <c r="AI18">
        <f t="shared" si="7"/>
        <v>22</v>
      </c>
      <c r="AJ18">
        <f t="shared" si="8"/>
        <v>18</v>
      </c>
      <c r="AK18" t="e">
        <f t="shared" si="9"/>
        <v>#VALUE!</v>
      </c>
      <c r="AL18" t="e">
        <f t="shared" si="10"/>
        <v>#VALUE!</v>
      </c>
    </row>
    <row r="19" spans="2:58" x14ac:dyDescent="0.35">
      <c r="B19" s="5">
        <v>0.56999999999999995</v>
      </c>
      <c r="C19" s="5">
        <v>0.56999999999999995</v>
      </c>
      <c r="D19" s="9">
        <f t="shared" si="0"/>
        <v>0</v>
      </c>
      <c r="E19" s="5">
        <v>0.02</v>
      </c>
      <c r="F19" s="5">
        <v>0</v>
      </c>
      <c r="G19" s="24">
        <f t="shared" si="1"/>
        <v>0.02</v>
      </c>
      <c r="I19" s="5">
        <v>0</v>
      </c>
      <c r="J19" s="5">
        <v>0</v>
      </c>
      <c r="K19" s="9">
        <f t="shared" si="2"/>
        <v>0</v>
      </c>
      <c r="L19" s="5">
        <v>0.02</v>
      </c>
      <c r="M19" s="5">
        <v>0</v>
      </c>
      <c r="N19" s="24">
        <f t="shared" si="3"/>
        <v>0.02</v>
      </c>
      <c r="P19" s="5">
        <v>0.56999999999999995</v>
      </c>
      <c r="Q19" s="5">
        <v>0.56999999999999995</v>
      </c>
      <c r="R19" s="9">
        <f t="shared" si="4"/>
        <v>0</v>
      </c>
      <c r="S19" s="5">
        <v>0.01</v>
      </c>
      <c r="T19" s="5">
        <v>0</v>
      </c>
      <c r="U19" s="24">
        <f t="shared" si="5"/>
        <v>0.01</v>
      </c>
      <c r="W19" t="s">
        <v>88</v>
      </c>
      <c r="Y19" t="s">
        <v>20</v>
      </c>
    </row>
    <row r="20" spans="2:58" x14ac:dyDescent="0.35">
      <c r="B20" s="5">
        <v>0.28999999999999998</v>
      </c>
      <c r="C20" s="5">
        <v>0.16</v>
      </c>
      <c r="D20" s="13">
        <f t="shared" si="0"/>
        <v>0.12999999999999998</v>
      </c>
      <c r="E20" s="5">
        <v>0.02</v>
      </c>
      <c r="F20" s="5">
        <v>0</v>
      </c>
      <c r="G20" s="24">
        <f t="shared" si="1"/>
        <v>0.02</v>
      </c>
      <c r="I20" s="5">
        <v>0.56999999999999995</v>
      </c>
      <c r="J20" s="5">
        <v>0.56999999999999995</v>
      </c>
      <c r="K20" s="9">
        <f t="shared" si="2"/>
        <v>0</v>
      </c>
      <c r="L20" s="5">
        <v>0.02</v>
      </c>
      <c r="M20" s="5">
        <v>0</v>
      </c>
      <c r="N20" s="24">
        <f t="shared" si="3"/>
        <v>0.02</v>
      </c>
      <c r="P20" s="5">
        <v>0.23</v>
      </c>
      <c r="Q20" s="5">
        <v>0.13</v>
      </c>
      <c r="R20" s="5">
        <f t="shared" si="4"/>
        <v>0.1</v>
      </c>
      <c r="S20" s="5">
        <v>0.02</v>
      </c>
      <c r="T20" s="5">
        <v>0</v>
      </c>
      <c r="U20" s="24">
        <f t="shared" si="5"/>
        <v>0.02</v>
      </c>
      <c r="W20" s="14" t="s">
        <v>89</v>
      </c>
      <c r="X20" s="14"/>
      <c r="Y20" s="14" t="s">
        <v>21</v>
      </c>
    </row>
    <row r="21" spans="2:58" x14ac:dyDescent="0.35">
      <c r="B21" s="5">
        <v>0.52</v>
      </c>
      <c r="C21" s="5">
        <v>0.35</v>
      </c>
      <c r="D21" s="13">
        <f t="shared" si="0"/>
        <v>0.17000000000000004</v>
      </c>
      <c r="E21" s="5">
        <v>0.04</v>
      </c>
      <c r="F21" s="5">
        <v>0</v>
      </c>
      <c r="G21" s="24">
        <f t="shared" si="1"/>
        <v>0.04</v>
      </c>
      <c r="I21" s="5">
        <v>0.33</v>
      </c>
      <c r="J21" s="5">
        <v>0.33</v>
      </c>
      <c r="K21" s="9">
        <f>I21-J21</f>
        <v>0</v>
      </c>
      <c r="L21" s="5">
        <v>0.03</v>
      </c>
      <c r="M21" s="5">
        <v>0</v>
      </c>
      <c r="N21" s="24">
        <f t="shared" si="3"/>
        <v>0.03</v>
      </c>
      <c r="P21" s="5">
        <v>0.52</v>
      </c>
      <c r="Q21" s="5">
        <v>0.35</v>
      </c>
      <c r="R21" s="5">
        <f t="shared" si="4"/>
        <v>0.17000000000000004</v>
      </c>
      <c r="S21" s="5">
        <v>0.04</v>
      </c>
      <c r="T21" s="5">
        <v>0</v>
      </c>
      <c r="U21" s="24">
        <f t="shared" si="5"/>
        <v>0.04</v>
      </c>
      <c r="W21" s="14" t="s">
        <v>90</v>
      </c>
      <c r="X21" s="14"/>
      <c r="Y21" s="14" t="s">
        <v>22</v>
      </c>
      <c r="AD21" s="11">
        <v>1</v>
      </c>
      <c r="AE21" s="21">
        <v>2</v>
      </c>
      <c r="AF21" s="11">
        <v>3</v>
      </c>
      <c r="AG21" s="11">
        <v>4</v>
      </c>
      <c r="AH21" s="21">
        <v>5</v>
      </c>
      <c r="AI21" s="11">
        <v>6</v>
      </c>
      <c r="AJ21" s="11">
        <v>7</v>
      </c>
      <c r="AK21" s="21">
        <v>8</v>
      </c>
      <c r="AL21" s="11">
        <v>9</v>
      </c>
      <c r="AM21" s="11">
        <v>10</v>
      </c>
      <c r="AN21" s="21">
        <v>11</v>
      </c>
      <c r="AO21" s="11">
        <v>12</v>
      </c>
      <c r="AP21" s="11">
        <v>13</v>
      </c>
      <c r="AQ21" s="21">
        <v>14</v>
      </c>
      <c r="AR21" s="11">
        <v>15</v>
      </c>
      <c r="AS21" s="11">
        <v>16</v>
      </c>
      <c r="AT21" s="21">
        <v>17</v>
      </c>
      <c r="AU21" s="11">
        <v>18</v>
      </c>
      <c r="AV21" s="11">
        <v>19</v>
      </c>
      <c r="AW21" s="21">
        <v>20</v>
      </c>
      <c r="AX21" s="11">
        <v>21</v>
      </c>
      <c r="AY21" s="11">
        <v>22</v>
      </c>
      <c r="AZ21" s="21">
        <v>23</v>
      </c>
    </row>
    <row r="22" spans="2:58" x14ac:dyDescent="0.35">
      <c r="AB22" s="16" t="s">
        <v>74</v>
      </c>
      <c r="AC22" s="19" t="s">
        <v>3</v>
      </c>
      <c r="AD22" s="11">
        <v>0</v>
      </c>
      <c r="AE22" s="11">
        <v>1</v>
      </c>
      <c r="AF22" s="11">
        <v>1</v>
      </c>
      <c r="AG22" s="11">
        <v>1</v>
      </c>
      <c r="AH22" s="11">
        <v>1</v>
      </c>
      <c r="AI22" s="11">
        <v>0</v>
      </c>
      <c r="AJ22" s="11">
        <v>0</v>
      </c>
      <c r="AK22" s="11">
        <v>1</v>
      </c>
      <c r="AL22" s="11">
        <v>0</v>
      </c>
      <c r="AM22" s="11">
        <v>0</v>
      </c>
      <c r="AN22" s="11">
        <v>1</v>
      </c>
      <c r="AO22" s="11">
        <v>0</v>
      </c>
      <c r="AP22" s="11">
        <v>1</v>
      </c>
      <c r="AQ22" s="11">
        <v>0</v>
      </c>
      <c r="AR22" s="11">
        <v>0</v>
      </c>
      <c r="AS22" s="11">
        <v>1</v>
      </c>
      <c r="AT22" s="11">
        <v>1</v>
      </c>
      <c r="AU22" s="11">
        <v>0</v>
      </c>
      <c r="AV22" s="11">
        <v>1</v>
      </c>
      <c r="AW22" s="11">
        <v>1</v>
      </c>
      <c r="AX22" s="11">
        <v>1</v>
      </c>
      <c r="AY22" s="11">
        <v>0</v>
      </c>
      <c r="AZ22" s="11">
        <v>0</v>
      </c>
      <c r="BA22">
        <f>SUM(AD22:AZ22)</f>
        <v>12</v>
      </c>
      <c r="BB22">
        <f>23-BA22</f>
        <v>11</v>
      </c>
    </row>
    <row r="23" spans="2:58" x14ac:dyDescent="0.35">
      <c r="AB23" s="16" t="s">
        <v>75</v>
      </c>
      <c r="AC23" s="19" t="s">
        <v>4</v>
      </c>
      <c r="AD23" s="11">
        <v>0</v>
      </c>
      <c r="AE23" s="11">
        <v>1</v>
      </c>
      <c r="AF23" s="11">
        <v>1</v>
      </c>
      <c r="AG23" s="11">
        <v>1</v>
      </c>
      <c r="AH23" s="11">
        <v>1</v>
      </c>
      <c r="AI23" s="11">
        <v>1</v>
      </c>
      <c r="AJ23" s="11">
        <v>1</v>
      </c>
      <c r="AK23" s="11">
        <v>1</v>
      </c>
      <c r="AL23" s="11">
        <v>1</v>
      </c>
      <c r="AM23" s="11">
        <v>0</v>
      </c>
      <c r="AN23" s="11">
        <v>1</v>
      </c>
      <c r="AO23" s="11">
        <v>1</v>
      </c>
      <c r="AP23" s="11">
        <v>1</v>
      </c>
      <c r="AQ23" s="11">
        <v>1</v>
      </c>
      <c r="AR23" s="11">
        <v>1</v>
      </c>
      <c r="AS23" s="11">
        <v>1</v>
      </c>
      <c r="AT23" s="11">
        <v>1</v>
      </c>
      <c r="AU23" s="11">
        <v>1</v>
      </c>
      <c r="AV23" s="11">
        <v>1</v>
      </c>
      <c r="AW23" s="11">
        <v>1</v>
      </c>
      <c r="AX23" s="11">
        <v>1</v>
      </c>
      <c r="AY23" s="11">
        <v>1</v>
      </c>
      <c r="AZ23" s="11">
        <v>1</v>
      </c>
      <c r="BA23">
        <f t="shared" ref="BA23:BA28" si="11">SUM(AD23:AZ23)</f>
        <v>21</v>
      </c>
      <c r="BB23">
        <f t="shared" ref="BB23:BB28" si="12">23-BA23</f>
        <v>2</v>
      </c>
    </row>
    <row r="24" spans="2:58" x14ac:dyDescent="0.35">
      <c r="AB24" s="16" t="s">
        <v>78</v>
      </c>
      <c r="AC24" s="19" t="s">
        <v>7</v>
      </c>
      <c r="AD24" s="11">
        <v>0</v>
      </c>
      <c r="AE24" s="11">
        <v>0</v>
      </c>
      <c r="AF24" s="11">
        <v>1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1</v>
      </c>
      <c r="AW24" s="11">
        <v>0</v>
      </c>
      <c r="AX24" s="11">
        <v>0</v>
      </c>
      <c r="AY24" s="11">
        <v>1</v>
      </c>
      <c r="AZ24" s="11">
        <v>0</v>
      </c>
      <c r="BA24">
        <f t="shared" si="11"/>
        <v>3</v>
      </c>
      <c r="BB24">
        <f t="shared" si="12"/>
        <v>20</v>
      </c>
    </row>
    <row r="25" spans="2:58" x14ac:dyDescent="0.35">
      <c r="AB25" s="16" t="s">
        <v>86</v>
      </c>
      <c r="AC25" s="19" t="s">
        <v>18</v>
      </c>
      <c r="AD25" s="11">
        <v>1</v>
      </c>
      <c r="AE25" s="11">
        <v>1</v>
      </c>
      <c r="AF25" s="11">
        <v>0</v>
      </c>
      <c r="AG25" s="11">
        <v>0</v>
      </c>
      <c r="AH25" s="11">
        <v>1</v>
      </c>
      <c r="AI25" s="11">
        <v>1</v>
      </c>
      <c r="AJ25" s="11">
        <v>1</v>
      </c>
      <c r="AK25" s="11">
        <v>0</v>
      </c>
      <c r="AL25" s="11">
        <v>1</v>
      </c>
      <c r="AM25" s="11">
        <v>1</v>
      </c>
      <c r="AN25" s="11">
        <v>1</v>
      </c>
      <c r="AO25" s="11">
        <v>1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1</v>
      </c>
      <c r="AV25" s="11">
        <v>1</v>
      </c>
      <c r="AW25" s="11">
        <v>0</v>
      </c>
      <c r="AX25" s="11">
        <v>1</v>
      </c>
      <c r="AY25" s="11">
        <v>1</v>
      </c>
      <c r="AZ25" s="11">
        <v>1</v>
      </c>
      <c r="BA25">
        <f t="shared" si="11"/>
        <v>14</v>
      </c>
      <c r="BB25">
        <f t="shared" si="12"/>
        <v>9</v>
      </c>
      <c r="BD25" t="s">
        <v>97</v>
      </c>
      <c r="BE25" t="s">
        <v>96</v>
      </c>
      <c r="BF25" t="s">
        <v>98</v>
      </c>
    </row>
    <row r="26" spans="2:58" x14ac:dyDescent="0.35">
      <c r="AB26" s="16" t="s">
        <v>89</v>
      </c>
      <c r="AC26" s="19" t="s">
        <v>21</v>
      </c>
      <c r="AD26" s="11">
        <v>1</v>
      </c>
      <c r="AE26" s="11">
        <v>1</v>
      </c>
      <c r="AF26" s="11">
        <v>1</v>
      </c>
      <c r="AG26" s="11">
        <v>1</v>
      </c>
      <c r="AH26" s="11">
        <v>0</v>
      </c>
      <c r="AI26" s="11">
        <v>0</v>
      </c>
      <c r="AJ26" s="11">
        <v>1</v>
      </c>
      <c r="AK26" s="11">
        <v>0</v>
      </c>
      <c r="AL26" s="11">
        <v>0</v>
      </c>
      <c r="AM26" s="11">
        <v>1</v>
      </c>
      <c r="AN26" s="11">
        <v>0</v>
      </c>
      <c r="AO26" s="11">
        <v>0</v>
      </c>
      <c r="AP26" s="11">
        <v>1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1</v>
      </c>
      <c r="AW26" s="11">
        <v>1</v>
      </c>
      <c r="AX26" s="11">
        <v>0</v>
      </c>
      <c r="AY26" s="11">
        <v>0</v>
      </c>
      <c r="AZ26" s="11">
        <v>0</v>
      </c>
      <c r="BA26">
        <f t="shared" si="11"/>
        <v>9</v>
      </c>
      <c r="BB26">
        <f t="shared" si="12"/>
        <v>14</v>
      </c>
    </row>
    <row r="27" spans="2:58" x14ac:dyDescent="0.35">
      <c r="AB27" s="16" t="s">
        <v>90</v>
      </c>
      <c r="AC27" s="19" t="s">
        <v>22</v>
      </c>
      <c r="AD27" s="11">
        <v>0</v>
      </c>
      <c r="AE27" s="11">
        <v>1</v>
      </c>
      <c r="AF27" s="11">
        <v>1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1</v>
      </c>
      <c r="AN27" s="11">
        <v>1</v>
      </c>
      <c r="AO27" s="11">
        <v>0</v>
      </c>
      <c r="AP27" s="11">
        <v>1</v>
      </c>
      <c r="AQ27" s="11">
        <v>0</v>
      </c>
      <c r="AR27" s="11">
        <v>1</v>
      </c>
      <c r="AS27" s="11">
        <v>0</v>
      </c>
      <c r="AT27" s="11">
        <v>0</v>
      </c>
      <c r="AU27" s="11">
        <v>0</v>
      </c>
      <c r="AV27" s="11">
        <v>0</v>
      </c>
      <c r="AW27" s="11">
        <v>1</v>
      </c>
      <c r="AX27" s="11">
        <v>0</v>
      </c>
      <c r="AY27" s="11">
        <v>1</v>
      </c>
      <c r="AZ27" s="11">
        <v>1</v>
      </c>
      <c r="BA27">
        <f t="shared" si="11"/>
        <v>9</v>
      </c>
      <c r="BB27">
        <f t="shared" si="12"/>
        <v>14</v>
      </c>
    </row>
    <row r="28" spans="2:58" x14ac:dyDescent="0.35">
      <c r="AB28" s="17" t="s">
        <v>30</v>
      </c>
      <c r="AC28" s="20" t="s">
        <v>13</v>
      </c>
      <c r="AD28" s="11">
        <v>0</v>
      </c>
      <c r="AE28" s="11">
        <v>1</v>
      </c>
      <c r="AF28" s="11">
        <v>0</v>
      </c>
      <c r="AG28" s="11">
        <v>1</v>
      </c>
      <c r="AH28" s="11">
        <v>0</v>
      </c>
      <c r="AI28" s="11">
        <v>1</v>
      </c>
      <c r="AJ28" s="11">
        <v>1</v>
      </c>
      <c r="AK28" s="11">
        <v>0</v>
      </c>
      <c r="AL28" s="11">
        <v>0</v>
      </c>
      <c r="AM28" s="11">
        <v>1</v>
      </c>
      <c r="AN28" s="11">
        <v>0</v>
      </c>
      <c r="AO28" s="11">
        <v>1</v>
      </c>
      <c r="AP28" s="11">
        <v>0</v>
      </c>
      <c r="AQ28" s="11">
        <v>1</v>
      </c>
      <c r="AR28" s="11">
        <v>1</v>
      </c>
      <c r="AS28" s="11">
        <v>1</v>
      </c>
      <c r="AT28" s="11">
        <v>1</v>
      </c>
      <c r="AU28" s="11">
        <v>1</v>
      </c>
      <c r="AV28" s="11">
        <v>1</v>
      </c>
      <c r="AW28" s="11">
        <v>1</v>
      </c>
      <c r="AX28" s="11">
        <v>1</v>
      </c>
      <c r="AY28" s="11">
        <v>0</v>
      </c>
      <c r="AZ28" s="11">
        <v>0</v>
      </c>
      <c r="BA28">
        <f t="shared" si="11"/>
        <v>14</v>
      </c>
      <c r="BB28">
        <f t="shared" si="12"/>
        <v>9</v>
      </c>
      <c r="BD28" t="s">
        <v>23</v>
      </c>
    </row>
    <row r="29" spans="2:58" x14ac:dyDescent="0.35"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>
        <f>SUM(BA22:BA28)/7</f>
        <v>11.714285714285714</v>
      </c>
      <c r="BB29">
        <f>SUM(BB22:BB28)/7</f>
        <v>11.285714285714286</v>
      </c>
      <c r="BD29">
        <f>BA29/BB29</f>
        <v>1.0379746835443036</v>
      </c>
    </row>
    <row r="30" spans="2:58" x14ac:dyDescent="0.35"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</row>
    <row r="31" spans="2:58" x14ac:dyDescent="0.35">
      <c r="AD31" s="11">
        <v>1</v>
      </c>
      <c r="AE31" s="11">
        <v>2</v>
      </c>
      <c r="AF31" s="11">
        <v>3</v>
      </c>
      <c r="AG31" s="11">
        <v>4</v>
      </c>
      <c r="AH31" s="11">
        <v>5</v>
      </c>
      <c r="AI31" s="11">
        <v>6</v>
      </c>
      <c r="AJ31" s="11">
        <v>7</v>
      </c>
      <c r="AK31" s="11">
        <v>8</v>
      </c>
      <c r="AL31" s="11">
        <v>9</v>
      </c>
      <c r="AM31" s="11">
        <v>10</v>
      </c>
      <c r="AN31" s="11">
        <v>11</v>
      </c>
      <c r="AO31" s="11">
        <v>12</v>
      </c>
      <c r="AP31" s="11">
        <v>13</v>
      </c>
      <c r="AQ31" s="11">
        <v>14</v>
      </c>
      <c r="AR31" s="11">
        <v>15</v>
      </c>
      <c r="AS31" s="11">
        <v>16</v>
      </c>
      <c r="AT31" s="11">
        <v>17</v>
      </c>
      <c r="AU31" s="11">
        <v>18</v>
      </c>
      <c r="AV31" s="11">
        <v>19</v>
      </c>
      <c r="AW31" s="11">
        <v>20</v>
      </c>
      <c r="AX31" s="11">
        <v>21</v>
      </c>
      <c r="AY31" s="11">
        <v>22</v>
      </c>
      <c r="AZ31" s="11">
        <v>23</v>
      </c>
    </row>
    <row r="32" spans="2:58" x14ac:dyDescent="0.35">
      <c r="AB32" s="16" t="s">
        <v>74</v>
      </c>
      <c r="AC32" s="19" t="s">
        <v>3</v>
      </c>
      <c r="AD32" s="11">
        <v>0</v>
      </c>
      <c r="AE32" s="11">
        <v>1</v>
      </c>
      <c r="AF32" s="11">
        <v>1</v>
      </c>
      <c r="AG32" s="11">
        <v>1</v>
      </c>
      <c r="AH32" s="11">
        <v>1</v>
      </c>
      <c r="AI32" s="11">
        <v>0</v>
      </c>
      <c r="AJ32" s="11">
        <v>0</v>
      </c>
      <c r="AK32" s="11">
        <v>1</v>
      </c>
      <c r="AL32" s="11">
        <v>0</v>
      </c>
      <c r="AM32" s="11">
        <v>0</v>
      </c>
      <c r="AN32" s="11">
        <v>1</v>
      </c>
      <c r="AO32" s="11">
        <v>1</v>
      </c>
      <c r="AP32" s="11">
        <v>1</v>
      </c>
      <c r="AQ32" s="11">
        <v>0</v>
      </c>
      <c r="AR32" s="11">
        <v>0</v>
      </c>
      <c r="AS32" s="11">
        <v>1</v>
      </c>
      <c r="AT32" s="11">
        <v>0</v>
      </c>
      <c r="AU32" s="11">
        <v>0</v>
      </c>
      <c r="AV32" s="11">
        <v>0</v>
      </c>
      <c r="AW32" s="11">
        <v>1</v>
      </c>
      <c r="AX32" s="11">
        <v>1</v>
      </c>
      <c r="AY32" s="11">
        <v>0</v>
      </c>
      <c r="AZ32" s="11">
        <v>1</v>
      </c>
      <c r="BA32">
        <f>SUM(AD32:AZ32)</f>
        <v>12</v>
      </c>
      <c r="BB32">
        <f>23-BA32</f>
        <v>11</v>
      </c>
    </row>
    <row r="33" spans="28:56" x14ac:dyDescent="0.35">
      <c r="AB33" s="16" t="s">
        <v>75</v>
      </c>
      <c r="AC33" s="19" t="s">
        <v>4</v>
      </c>
      <c r="AD33" s="11">
        <v>0</v>
      </c>
      <c r="AE33" s="11">
        <v>1</v>
      </c>
      <c r="AF33" s="11">
        <v>1</v>
      </c>
      <c r="AG33" s="11">
        <v>1</v>
      </c>
      <c r="AH33" s="11">
        <v>1</v>
      </c>
      <c r="AI33" s="11">
        <v>1</v>
      </c>
      <c r="AJ33" s="11">
        <v>0</v>
      </c>
      <c r="AK33" s="11">
        <v>1</v>
      </c>
      <c r="AL33" s="11">
        <v>1</v>
      </c>
      <c r="AM33" s="11">
        <v>0</v>
      </c>
      <c r="AN33" s="11">
        <v>1</v>
      </c>
      <c r="AO33" s="11">
        <v>1</v>
      </c>
      <c r="AP33" s="11">
        <v>1</v>
      </c>
      <c r="AQ33" s="11">
        <v>1</v>
      </c>
      <c r="AR33" s="11">
        <v>1</v>
      </c>
      <c r="AS33" s="11">
        <v>1</v>
      </c>
      <c r="AT33" s="11">
        <v>0</v>
      </c>
      <c r="AU33" s="11">
        <v>0</v>
      </c>
      <c r="AV33" s="11">
        <v>1</v>
      </c>
      <c r="AW33" s="11">
        <v>1</v>
      </c>
      <c r="AX33" s="11">
        <v>1</v>
      </c>
      <c r="AY33" s="11">
        <v>1</v>
      </c>
      <c r="AZ33" s="11">
        <v>1</v>
      </c>
      <c r="BA33">
        <f t="shared" ref="BA33:BA37" si="13">SUM(AD33:AZ33)</f>
        <v>18</v>
      </c>
      <c r="BB33">
        <f t="shared" ref="BB33:BB37" si="14">23-BA33</f>
        <v>5</v>
      </c>
    </row>
    <row r="34" spans="28:56" x14ac:dyDescent="0.35">
      <c r="AB34" s="16" t="s">
        <v>78</v>
      </c>
      <c r="AC34" s="19" t="s">
        <v>7</v>
      </c>
      <c r="AD34" s="11">
        <v>0</v>
      </c>
      <c r="AE34" s="11">
        <v>0</v>
      </c>
      <c r="AF34" s="11">
        <v>1</v>
      </c>
      <c r="AG34" s="11">
        <v>0</v>
      </c>
      <c r="AH34" s="11">
        <v>1</v>
      </c>
      <c r="AI34" s="11">
        <v>1</v>
      </c>
      <c r="AJ34" s="11">
        <v>0</v>
      </c>
      <c r="AK34" s="11">
        <v>1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1</v>
      </c>
      <c r="AW34" s="11">
        <v>0</v>
      </c>
      <c r="AX34" s="11">
        <v>0</v>
      </c>
      <c r="AY34" s="11">
        <v>1</v>
      </c>
      <c r="AZ34" s="11">
        <v>0</v>
      </c>
      <c r="BA34">
        <f t="shared" si="13"/>
        <v>6</v>
      </c>
      <c r="BB34">
        <f t="shared" si="14"/>
        <v>17</v>
      </c>
    </row>
    <row r="35" spans="28:56" x14ac:dyDescent="0.35">
      <c r="AB35" s="16" t="s">
        <v>86</v>
      </c>
      <c r="AC35" s="19" t="s">
        <v>18</v>
      </c>
      <c r="AD35" s="11">
        <v>0</v>
      </c>
      <c r="AE35" s="11">
        <v>1</v>
      </c>
      <c r="AF35" s="11">
        <v>0</v>
      </c>
      <c r="AG35" s="11">
        <v>1</v>
      </c>
      <c r="AH35" s="11">
        <v>1</v>
      </c>
      <c r="AI35" s="11">
        <v>1</v>
      </c>
      <c r="AJ35" s="11">
        <v>0</v>
      </c>
      <c r="AK35" s="11">
        <v>0</v>
      </c>
      <c r="AL35" s="11">
        <v>1</v>
      </c>
      <c r="AM35" s="11">
        <v>1</v>
      </c>
      <c r="AN35" s="11">
        <v>1</v>
      </c>
      <c r="AO35" s="11">
        <v>1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1</v>
      </c>
      <c r="AV35" s="11">
        <v>1</v>
      </c>
      <c r="AW35" s="11">
        <v>0</v>
      </c>
      <c r="AX35" s="11">
        <v>1</v>
      </c>
      <c r="AY35" s="11">
        <v>1</v>
      </c>
      <c r="AZ35" s="11">
        <v>1</v>
      </c>
      <c r="BA35">
        <f t="shared" si="13"/>
        <v>13</v>
      </c>
      <c r="BB35">
        <f t="shared" si="14"/>
        <v>10</v>
      </c>
    </row>
    <row r="36" spans="28:56" x14ac:dyDescent="0.35">
      <c r="AB36" s="16" t="s">
        <v>89</v>
      </c>
      <c r="AC36" s="19" t="s">
        <v>21</v>
      </c>
      <c r="AD36" s="11">
        <v>1</v>
      </c>
      <c r="AE36" s="11">
        <v>1</v>
      </c>
      <c r="AF36" s="11">
        <v>1</v>
      </c>
      <c r="AG36" s="11">
        <v>1</v>
      </c>
      <c r="AH36" s="11">
        <v>0</v>
      </c>
      <c r="AI36" s="11">
        <v>0</v>
      </c>
      <c r="AJ36" s="11">
        <v>1</v>
      </c>
      <c r="AK36" s="11">
        <v>1</v>
      </c>
      <c r="AL36" s="11">
        <v>0</v>
      </c>
      <c r="AM36" s="11">
        <v>0</v>
      </c>
      <c r="AN36" s="11">
        <v>0</v>
      </c>
      <c r="AO36" s="11">
        <v>0</v>
      </c>
      <c r="AP36" s="11">
        <v>1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1</v>
      </c>
      <c r="AW36" s="11">
        <v>1</v>
      </c>
      <c r="AX36" s="11">
        <v>1</v>
      </c>
      <c r="AY36" s="11">
        <v>0</v>
      </c>
      <c r="AZ36" s="11">
        <v>0</v>
      </c>
      <c r="BA36">
        <f t="shared" si="13"/>
        <v>10</v>
      </c>
      <c r="BB36">
        <f t="shared" si="14"/>
        <v>13</v>
      </c>
    </row>
    <row r="37" spans="28:56" x14ac:dyDescent="0.35">
      <c r="AB37" s="16" t="s">
        <v>90</v>
      </c>
      <c r="AC37" s="19" t="s">
        <v>22</v>
      </c>
      <c r="AD37" s="11">
        <v>0</v>
      </c>
      <c r="AE37" s="11">
        <v>1</v>
      </c>
      <c r="AF37" s="11">
        <v>1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1</v>
      </c>
      <c r="AN37" s="11">
        <v>0</v>
      </c>
      <c r="AO37" s="11">
        <v>0</v>
      </c>
      <c r="AP37" s="11">
        <v>1</v>
      </c>
      <c r="AQ37" s="11">
        <v>0</v>
      </c>
      <c r="AR37" s="11">
        <v>1</v>
      </c>
      <c r="AS37" s="11">
        <v>0</v>
      </c>
      <c r="AT37" s="11">
        <v>0</v>
      </c>
      <c r="AU37" s="11">
        <v>0</v>
      </c>
      <c r="AV37" s="11">
        <v>0</v>
      </c>
      <c r="AW37" s="11">
        <v>1</v>
      </c>
      <c r="AX37" s="11">
        <v>0</v>
      </c>
      <c r="AY37" s="11">
        <v>1</v>
      </c>
      <c r="AZ37" s="11">
        <v>1</v>
      </c>
      <c r="BA37">
        <f t="shared" si="13"/>
        <v>8</v>
      </c>
      <c r="BB37">
        <f t="shared" si="14"/>
        <v>15</v>
      </c>
      <c r="BD37" t="s">
        <v>23</v>
      </c>
    </row>
    <row r="38" spans="28:56" x14ac:dyDescent="0.35">
      <c r="AB38" s="22"/>
      <c r="AC38" s="23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>
        <f>SUM(BA32:BA37)/6</f>
        <v>11.166666666666666</v>
      </c>
      <c r="BB38">
        <f>SUM(BB32:BB37)/6</f>
        <v>11.833333333333334</v>
      </c>
      <c r="BD38">
        <f>BA38/BB38</f>
        <v>0.94366197183098577</v>
      </c>
    </row>
  </sheetData>
  <mergeCells count="6">
    <mergeCell ref="AI11:AL11"/>
    <mergeCell ref="B1:G1"/>
    <mergeCell ref="I1:N1"/>
    <mergeCell ref="P1:U1"/>
    <mergeCell ref="AD10:AE10"/>
    <mergeCell ref="AF10:A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2017-12-07T07:34:30Z</dcterms:modified>
</cp:coreProperties>
</file>