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Vadim\Downloads\"/>
    </mc:Choice>
  </mc:AlternateContent>
  <xr:revisionPtr revIDLastSave="0" documentId="13_ncr:1_{16F1B4A2-6526-4CFC-8014-C329CAEED724}" xr6:coauthVersionLast="47" xr6:coauthVersionMax="47" xr10:uidLastSave="{00000000-0000-0000-0000-000000000000}"/>
  <bookViews>
    <workbookView xWindow="-120" yWindow="-120" windowWidth="38640" windowHeight="21240" activeTab="7" xr2:uid="{00000000-000D-0000-FFFF-FFFF00000000}"/>
  </bookViews>
  <sheets>
    <sheet name="Список функций" sheetId="1" r:id="rId1"/>
    <sheet name="Копирование" sheetId="2" r:id="rId2"/>
    <sheet name="ВПР ГПР" sheetId="3" r:id="rId3"/>
    <sheet name="ПРОСМОТР" sheetId="4" r:id="rId4"/>
    <sheet name="ПОИСКПОЗ" sheetId="5" r:id="rId5"/>
    <sheet name="ВЫБОР" sheetId="6" r:id="rId6"/>
    <sheet name="ИНДЕКС" sheetId="7" r:id="rId7"/>
    <sheet name="АДРЕС" sheetId="8" r:id="rId8"/>
    <sheet name="ДВССЫЛ" sheetId="9" r:id="rId9"/>
    <sheet name="ПОЛ_АДРЕСА" sheetId="10" r:id="rId10"/>
    <sheet name="СМЕЩ" sheetId="11" r:id="rId11"/>
    <sheet name="ТРАНСП" sheetId="12" r:id="rId12"/>
    <sheet name="Лист9" sheetId="13" state="hidden" r:id="rId13"/>
    <sheet name="1.Написание" sheetId="14" state="hidden" r:id="rId14"/>
    <sheet name="Лист1" sheetId="15" state="hidden" r:id="rId15"/>
  </sheets>
  <definedNames>
    <definedName name="ВЫБОР_столбцы">ВЫБОР!$E$12:$G$12</definedName>
    <definedName name="Егор">ДВССЫЛ!$C$10</definedName>
    <definedName name="Таблица">'1.Написание'!$D$123:$F$124</definedName>
    <definedName name="Элемент">'1.Написание'!$E$123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9" roundtripDataSignature="AMtx7mgFpI4kQCX1AmjUF9pVCEC8uxs7Cw=="/>
    </ext>
  </extLst>
</workbook>
</file>

<file path=xl/calcChain.xml><?xml version="1.0" encoding="utf-8"?>
<calcChain xmlns="http://schemas.openxmlformats.org/spreadsheetml/2006/main">
  <c r="D16" i="8" l="1"/>
  <c r="H21" i="3"/>
  <c r="G21" i="3"/>
  <c r="H20" i="3"/>
  <c r="G20" i="3"/>
  <c r="G51" i="7"/>
  <c r="N28" i="10"/>
  <c r="O28" i="10"/>
  <c r="P28" i="10"/>
  <c r="Q28" i="10"/>
  <c r="N29" i="10"/>
  <c r="O29" i="10"/>
  <c r="P29" i="10"/>
  <c r="Q29" i="10"/>
  <c r="N30" i="10"/>
  <c r="O30" i="10"/>
  <c r="P30" i="10"/>
  <c r="Q30" i="10"/>
  <c r="O27" i="10"/>
  <c r="P27" i="10"/>
  <c r="Q27" i="10"/>
  <c r="N27" i="10"/>
  <c r="E27" i="10" a="1"/>
  <c r="E27" i="10" s="1"/>
  <c r="E28" i="10" a="1"/>
  <c r="E28" i="10" s="1"/>
  <c r="E29" i="10" a="1"/>
  <c r="E29" i="10" s="1"/>
  <c r="E30" i="10" a="1"/>
  <c r="E30" i="10" s="1"/>
  <c r="L23" i="11"/>
  <c r="C18" i="11"/>
  <c r="D18" i="11"/>
  <c r="E18" i="11"/>
  <c r="C19" i="11"/>
  <c r="D19" i="11"/>
  <c r="E19" i="11"/>
  <c r="E17" i="11"/>
  <c r="D17" i="11"/>
  <c r="C17" i="11"/>
  <c r="H34" i="10"/>
  <c r="H35" i="10"/>
  <c r="I28" i="10"/>
  <c r="J28" i="10"/>
  <c r="K28" i="10"/>
  <c r="L28" i="10"/>
  <c r="I29" i="10"/>
  <c r="J29" i="10"/>
  <c r="K29" i="10"/>
  <c r="L29" i="10"/>
  <c r="I30" i="10"/>
  <c r="J30" i="10"/>
  <c r="K30" i="10"/>
  <c r="L30" i="10"/>
  <c r="J27" i="10"/>
  <c r="K27" i="10"/>
  <c r="L27" i="10"/>
  <c r="I27" i="10"/>
  <c r="H30" i="10"/>
  <c r="H29" i="10"/>
  <c r="H28" i="10"/>
  <c r="H27" i="10"/>
  <c r="G28" i="10"/>
  <c r="G30" i="10"/>
  <c r="G29" i="10"/>
  <c r="G27" i="10"/>
  <c r="F30" i="10"/>
  <c r="F29" i="10"/>
  <c r="F28" i="10"/>
  <c r="F27" i="10"/>
  <c r="H15" i="12" a="1"/>
  <c r="G14" i="7"/>
  <c r="G19" i="6"/>
  <c r="G8" i="6"/>
  <c r="O25" i="2"/>
  <c r="P25" i="2"/>
  <c r="H15" i="12"/>
  <c r="E37" i="3"/>
  <c r="F22" i="5"/>
  <c r="H37" i="10"/>
  <c r="H36" i="10"/>
  <c r="C16" i="9"/>
  <c r="C15" i="9"/>
  <c r="F21" i="9"/>
  <c r="F22" i="9"/>
  <c r="F20" i="9"/>
  <c r="C14" i="9"/>
  <c r="F23" i="9"/>
  <c r="C13" i="9"/>
  <c r="H20" i="10" l="1"/>
  <c r="H19" i="10"/>
  <c r="H18" i="10" a="1"/>
  <c r="H18" i="10" s="1"/>
  <c r="H17" i="10" a="1"/>
  <c r="H17" i="10" s="1"/>
  <c r="D15" i="8" l="1"/>
  <c r="D14" i="8"/>
  <c r="D38" i="7"/>
  <c r="D36" i="7"/>
  <c r="D37" i="7"/>
  <c r="D35" i="7"/>
  <c r="D21" i="7"/>
  <c r="E21" i="7"/>
  <c r="E20" i="7"/>
  <c r="E55" i="3"/>
  <c r="E56" i="3"/>
  <c r="E57" i="3"/>
  <c r="E58" i="3"/>
  <c r="E59" i="3"/>
  <c r="F20" i="5"/>
  <c r="F21" i="5"/>
  <c r="C16" i="4"/>
  <c r="B16" i="4"/>
  <c r="E54" i="3"/>
  <c r="E45" i="3"/>
  <c r="E46" i="3"/>
  <c r="E47" i="3"/>
  <c r="E48" i="3"/>
  <c r="E49" i="3"/>
  <c r="E44" i="3"/>
  <c r="E38" i="3"/>
  <c r="E39" i="3"/>
  <c r="E40" i="3"/>
  <c r="E41" i="3"/>
  <c r="E36" i="3"/>
  <c r="H37" i="2"/>
  <c r="H38" i="2"/>
  <c r="H36" i="2"/>
  <c r="G37" i="2"/>
  <c r="G38" i="2"/>
  <c r="G36" i="2"/>
  <c r="F37" i="2"/>
  <c r="F38" i="2"/>
  <c r="F36" i="2"/>
  <c r="P26" i="2"/>
  <c r="P27" i="2"/>
  <c r="O26" i="2"/>
  <c r="O27" i="2"/>
  <c r="N26" i="2"/>
  <c r="N27" i="2"/>
  <c r="N25" i="2"/>
  <c r="F26" i="2"/>
  <c r="F27" i="2"/>
  <c r="F25" i="2"/>
  <c r="O14" i="2"/>
  <c r="P14" i="2"/>
  <c r="O15" i="2"/>
  <c r="P15" i="2"/>
  <c r="P13" i="2"/>
  <c r="O13" i="2"/>
  <c r="N14" i="2"/>
  <c r="N15" i="2"/>
  <c r="N13" i="2"/>
  <c r="F15" i="2"/>
  <c r="F14" i="2"/>
  <c r="F13" i="2"/>
  <c r="C128" i="14"/>
  <c r="H124" i="14"/>
  <c r="H123" i="14"/>
  <c r="C121" i="14"/>
  <c r="I111" i="14"/>
  <c r="C111" i="14"/>
  <c r="C102" i="14"/>
  <c r="F86" i="14"/>
  <c r="E86" i="14"/>
  <c r="D86" i="14"/>
  <c r="F85" i="14"/>
  <c r="E85" i="14"/>
  <c r="D85" i="14"/>
  <c r="H81" i="14"/>
  <c r="H78" i="14"/>
  <c r="H75" i="14"/>
  <c r="H71" i="14"/>
  <c r="D57" i="14"/>
  <c r="H43" i="14"/>
  <c r="D39" i="14"/>
  <c r="D25" i="14"/>
  <c r="D24" i="14"/>
  <c r="D27" i="14" s="1"/>
  <c r="G21" i="14"/>
  <c r="G20" i="14"/>
  <c r="D10" i="14"/>
  <c r="D17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<sst xmlns="http://schemas.openxmlformats.org/spreadsheetml/2006/main" count="494" uniqueCount="272">
  <si>
    <t>Функция</t>
  </si>
  <si>
    <t>Описание</t>
  </si>
  <si>
    <t>Поиск</t>
  </si>
  <si>
    <t>Функция ВПР</t>
  </si>
  <si>
    <t>Ищет значение в первом столбце массива и возвращает значение из ячейки в найденной строке и указанном столбце.</t>
  </si>
  <si>
    <t>Функция ГПР</t>
  </si>
  <si>
    <t>Ищет в первой строке массива и возвращает значение отмеченной ячейки</t>
  </si>
  <si>
    <t>Функция ПРОСМОТР</t>
  </si>
  <si>
    <t>Ищет значения в векторе или массиве.</t>
  </si>
  <si>
    <t>Функция ПОИСКПОЗ</t>
  </si>
  <si>
    <t>Выполняет поиск указанного элемента в диапазоне ячеек и возвращает относительную позицию этого элемента в диапазоне.</t>
  </si>
  <si>
    <t>Функция ВЫБОР</t>
  </si>
  <si>
    <t>Выбирает значение из списка значений по индексу.</t>
  </si>
  <si>
    <t>Адресация</t>
  </si>
  <si>
    <t>Функция ИНДЕКС</t>
  </si>
  <si>
    <t>Использует индекс для выбора значения из ссылки или массива.</t>
  </si>
  <si>
    <t>Функция АДРЕС</t>
  </si>
  <si>
    <t>Возвращает ссылку на отдельную ячейку листа в виде текста.</t>
  </si>
  <si>
    <t>Функция ДВССЫЛ</t>
  </si>
  <si>
    <t>Возвращает ссылку, заданную текстовым значением.</t>
  </si>
  <si>
    <t>Получение адресов</t>
  </si>
  <si>
    <t>Функция СТОЛБЕЦ</t>
  </si>
  <si>
    <t>Возвращает номер столбца, на который указывает ссылка.</t>
  </si>
  <si>
    <t>Функция СТРОКА</t>
  </si>
  <si>
    <t>Возвращает номер строки, определяемой ссылкой.</t>
  </si>
  <si>
    <t>Функция ЧИСЛСТОЛБ</t>
  </si>
  <si>
    <t>Возвращает количество столбцов в ссылке.</t>
  </si>
  <si>
    <t>Функция ЧСТРОК</t>
  </si>
  <si>
    <t>Возвращает количество строк в ссылке.</t>
  </si>
  <si>
    <t>Решение частных задач адресации</t>
  </si>
  <si>
    <t>Функция СМЕЩ</t>
  </si>
  <si>
    <t>Возвращает смещение ссылки относительно заданной ссылки.</t>
  </si>
  <si>
    <t>Функция ТРАНСП</t>
  </si>
  <si>
    <t>Возвращает транспонированный массив.</t>
  </si>
  <si>
    <t>Действие</t>
  </si>
  <si>
    <t>Копирование формул</t>
  </si>
  <si>
    <t>Пример 1</t>
  </si>
  <si>
    <t>Копирование формулы с относительной ссылкой</t>
  </si>
  <si>
    <t>Ваня</t>
  </si>
  <si>
    <t>A</t>
  </si>
  <si>
    <t>Петя</t>
  </si>
  <si>
    <t>B</t>
  </si>
  <si>
    <t>Жора</t>
  </si>
  <si>
    <t>C</t>
  </si>
  <si>
    <t>Пример 2</t>
  </si>
  <si>
    <t>Копирование формулы с абослютной ссылкой</t>
  </si>
  <si>
    <t>Копирование формулы со смешанной ссылкой</t>
  </si>
  <si>
    <t>ВПР</t>
  </si>
  <si>
    <t>ГПР</t>
  </si>
  <si>
    <t>Синтаксис:</t>
  </si>
  <si>
    <t>ВПР(искомое_значение, таблица, номер_столбца, [интервальный_просмотр])</t>
  </si>
  <si>
    <t>ГПР(искомое_значение, таблица, номер_строки, [интервальный_просмотр])</t>
  </si>
  <si>
    <t>Получение свойств из справочника</t>
  </si>
  <si>
    <t>а</t>
  </si>
  <si>
    <t>б</t>
  </si>
  <si>
    <t>в</t>
  </si>
  <si>
    <t>г</t>
  </si>
  <si>
    <t>д</t>
  </si>
  <si>
    <t>е</t>
  </si>
  <si>
    <t>ж</t>
  </si>
  <si>
    <t>з</t>
  </si>
  <si>
    <t>Сопоставление списков</t>
  </si>
  <si>
    <t>Список 1</t>
  </si>
  <si>
    <t>Список 2</t>
  </si>
  <si>
    <t>к</t>
  </si>
  <si>
    <t>п</t>
  </si>
  <si>
    <t>Список 2 есть во Списке 1</t>
  </si>
  <si>
    <t>#N/A</t>
  </si>
  <si>
    <t>Испльзовать функцию ЕСЛИОШИБКА()</t>
  </si>
  <si>
    <t>Лист 2 есть во Листе 1 с обработкой ошибок</t>
  </si>
  <si>
    <t>ПРОСМОТР</t>
  </si>
  <si>
    <t>ПРОСМОТР(искомое_значение; просматриваемый_вектор; [вектор_результатов])</t>
  </si>
  <si>
    <t>Просматриваемый вектор должен быть отсортирован!</t>
  </si>
  <si>
    <t>красный</t>
  </si>
  <si>
    <t>оранжевый</t>
  </si>
  <si>
    <t>желтый</t>
  </si>
  <si>
    <t>зеленый</t>
  </si>
  <si>
    <t>синий</t>
  </si>
  <si>
    <t>ПОИСКПОЗ</t>
  </si>
  <si>
    <t>ПОИСКПОЗ(искомое_значение, просматриваемый_массив, [тип_сопоставления])</t>
  </si>
  <si>
    <t>Тип сопоставления</t>
  </si>
  <si>
    <t>Поведение</t>
  </si>
  <si>
    <t>1 или опущен</t>
  </si>
  <si>
    <r>
      <rPr>
        <sz val="11"/>
        <color theme="1"/>
        <rFont val="Arial"/>
      </rPr>
      <t xml:space="preserve">Функция </t>
    </r>
    <r>
      <rPr>
        <b/>
        <sz val="11"/>
        <color theme="1"/>
        <rFont val="Arial"/>
      </rPr>
      <t>ПОИСКПОЗ</t>
    </r>
    <r>
      <rPr>
        <sz val="11"/>
        <color theme="1"/>
        <rFont val="Arial"/>
      </rPr>
      <t xml:space="preserve"> находит наибольшее значение, которое меньше или равно значению аргумента </t>
    </r>
    <r>
      <rPr>
        <b/>
        <i/>
        <sz val="11"/>
        <color theme="1"/>
        <rFont val="Arial"/>
      </rPr>
      <t>искомое_значение</t>
    </r>
    <r>
      <rPr>
        <sz val="11"/>
        <color theme="1"/>
        <rFont val="Arial"/>
      </rPr>
      <t>.</t>
    </r>
    <r>
      <rPr>
        <b/>
        <i/>
        <sz val="11"/>
        <color theme="1"/>
        <rFont val="Arial"/>
      </rPr>
      <t>Просматриваемый_массив</t>
    </r>
    <r>
      <rPr>
        <sz val="11"/>
        <color theme="1"/>
        <rFont val="Arial"/>
      </rPr>
      <t xml:space="preserve"> должен быть упорядочен по возрастанию: ..., -2, -1, 0, 1, 2, ..., A-Z, ЛОЖЬ, ИСТИНА.</t>
    </r>
  </si>
  <si>
    <r>
      <rPr>
        <sz val="11"/>
        <color theme="1"/>
        <rFont val="Arial"/>
      </rPr>
      <t xml:space="preserve">Функция </t>
    </r>
    <r>
      <rPr>
        <b/>
        <sz val="11"/>
        <color theme="1"/>
        <rFont val="Arial"/>
      </rPr>
      <t>ПОИСКПОЗ</t>
    </r>
    <r>
      <rPr>
        <sz val="11"/>
        <color theme="1"/>
        <rFont val="Arial"/>
      </rPr>
      <t xml:space="preserve"> находит первое значение, равное аргументу </t>
    </r>
    <r>
      <rPr>
        <b/>
        <i/>
        <sz val="11"/>
        <color theme="1"/>
        <rFont val="Arial"/>
      </rPr>
      <t>искомое_значение</t>
    </r>
    <r>
      <rPr>
        <sz val="11"/>
        <color theme="1"/>
        <rFont val="Arial"/>
      </rPr>
      <t>.</t>
    </r>
    <r>
      <rPr>
        <b/>
        <i/>
        <sz val="11"/>
        <color theme="1"/>
        <rFont val="Arial"/>
      </rPr>
      <t>Просматриваемый_массив</t>
    </r>
    <r>
      <rPr>
        <sz val="11"/>
        <color theme="1"/>
        <rFont val="Arial"/>
      </rPr>
      <t xml:space="preserve"> может быть не упорядочен.</t>
    </r>
  </si>
  <si>
    <r>
      <rPr>
        <sz val="11"/>
        <color theme="1"/>
        <rFont val="Arial"/>
      </rPr>
      <t xml:space="preserve">Функция </t>
    </r>
    <r>
      <rPr>
        <b/>
        <sz val="11"/>
        <color theme="1"/>
        <rFont val="Arial"/>
      </rPr>
      <t>ПОИСКПОЗ</t>
    </r>
    <r>
      <rPr>
        <sz val="11"/>
        <color theme="1"/>
        <rFont val="Arial"/>
      </rPr>
      <t xml:space="preserve"> находит наименьшее значение, которое больше или равно значению аргумента </t>
    </r>
    <r>
      <rPr>
        <b/>
        <i/>
        <sz val="11"/>
        <color theme="1"/>
        <rFont val="Arial"/>
      </rPr>
      <t>искомое_значение</t>
    </r>
    <r>
      <rPr>
        <sz val="11"/>
        <color theme="1"/>
        <rFont val="Arial"/>
      </rPr>
      <t>.</t>
    </r>
    <r>
      <rPr>
        <b/>
        <i/>
        <sz val="11"/>
        <color theme="1"/>
        <rFont val="Arial"/>
      </rPr>
      <t>Просматриваемый_массив</t>
    </r>
    <r>
      <rPr>
        <sz val="11"/>
        <color theme="1"/>
        <rFont val="Arial"/>
      </rPr>
      <t xml:space="preserve"> должен быть упорядочен по убыванию: ИСТИНА, ЛОЖЬ, Z-A, ..., 2, 1, 0, -1, -2, ... и т. д.</t>
    </r>
  </si>
  <si>
    <t>Бананы</t>
  </si>
  <si>
    <t>Апельсины</t>
  </si>
  <si>
    <t>Яблоки</t>
  </si>
  <si>
    <t>Груши</t>
  </si>
  <si>
    <t>ВЫБОР</t>
  </si>
  <si>
    <t xml:space="preserve">Использует номер_индекса, чтобы выбрать и вернуть значение из списка аргументов-значений. </t>
  </si>
  <si>
    <t>ВЫБОР(номер_индекса, значение1, [значение2], ...)</t>
  </si>
  <si>
    <t>Номер по порядку</t>
  </si>
  <si>
    <t>фамилия</t>
  </si>
  <si>
    <t>Сумма в столбце</t>
  </si>
  <si>
    <t>равна</t>
  </si>
  <si>
    <t>Задание</t>
  </si>
  <si>
    <t>ИНДЕКС</t>
  </si>
  <si>
    <t>ИНДЕКС(массив, номер_строки, [номер_столбца])</t>
  </si>
  <si>
    <t>Лимоны</t>
  </si>
  <si>
    <t>Киви</t>
  </si>
  <si>
    <t>Помидоры</t>
  </si>
  <si>
    <t>Манго</t>
  </si>
  <si>
    <t>Лаймы</t>
  </si>
  <si>
    <t>Дыни</t>
  </si>
  <si>
    <t>Огурцы</t>
  </si>
  <si>
    <t>Виноград</t>
  </si>
  <si>
    <t>Сливы</t>
  </si>
  <si>
    <t>Грейпфруты</t>
  </si>
  <si>
    <t>Персики</t>
  </si>
  <si>
    <t>Абрикосы</t>
  </si>
  <si>
    <t>Финики</t>
  </si>
  <si>
    <t>Строка</t>
  </si>
  <si>
    <t>столбец</t>
  </si>
  <si>
    <t>значение</t>
  </si>
  <si>
    <t>Пример 3</t>
  </si>
  <si>
    <t>Партия 1</t>
  </si>
  <si>
    <t>Партия 2</t>
  </si>
  <si>
    <t>Склад 1</t>
  </si>
  <si>
    <t>Склад 2</t>
  </si>
  <si>
    <t>Пример 4</t>
  </si>
  <si>
    <t>Тип</t>
  </si>
  <si>
    <t>Партия</t>
  </si>
  <si>
    <t>Продукт</t>
  </si>
  <si>
    <t>Овощи</t>
  </si>
  <si>
    <t>Партия 3</t>
  </si>
  <si>
    <t>Картофель</t>
  </si>
  <si>
    <t>Фрукты</t>
  </si>
  <si>
    <t>продукт</t>
  </si>
  <si>
    <t>АДРЕС</t>
  </si>
  <si>
    <t>АДРЕС(номер_строки;номер_столбца; [тип_ссылки], [a1], [имя_листа])</t>
  </si>
  <si>
    <t>Тип_ссылки</t>
  </si>
  <si>
    <t>Возвращаемый тип ссылки</t>
  </si>
  <si>
    <t>Абсолютный</t>
  </si>
  <si>
    <t>Абсолютная строка; относительный столбец</t>
  </si>
  <si>
    <t>Относительная строка; абсолютный столбец</t>
  </si>
  <si>
    <t>Относительный</t>
  </si>
  <si>
    <t>$C$2</t>
  </si>
  <si>
    <t>C$2</t>
  </si>
  <si>
    <t>R2C[3]</t>
  </si>
  <si>
    <t>[Книга1]Лист1!R2C3</t>
  </si>
  <si>
    <t>ДВССЫЛ</t>
  </si>
  <si>
    <t>ДВССЫЛ(ссылка_на_текст, [a1])</t>
  </si>
  <si>
    <t>C8</t>
  </si>
  <si>
    <t>C9</t>
  </si>
  <si>
    <t>Егор</t>
  </si>
  <si>
    <t>$C$8</t>
  </si>
  <si>
    <t>$C$9</t>
  </si>
  <si>
    <t>$C$10</t>
  </si>
  <si>
    <t>$C$11</t>
  </si>
  <si>
    <t>СТОЛБЕЦ</t>
  </si>
  <si>
    <t>СТРОКА</t>
  </si>
  <si>
    <t>ЧИСЛСТОЛБ</t>
  </si>
  <si>
    <t>ЧСТРОК</t>
  </si>
  <si>
    <t>СТОЛБЕЦ([ссылка])</t>
  </si>
  <si>
    <t>СТРОКА([ссылка])</t>
  </si>
  <si>
    <t>ЧИСЛСТОЛБ(массив)</t>
  </si>
  <si>
    <t>ЧСТРОК(массив)</t>
  </si>
  <si>
    <t>CТР:1 СТОЛБ:1</t>
  </si>
  <si>
    <t>CТР:1 СТОЛБ:2</t>
  </si>
  <si>
    <t>CТР:1 СТОЛБ:3</t>
  </si>
  <si>
    <t>CТР:1 СТОЛБ:4</t>
  </si>
  <si>
    <t>CТР:2 СТОЛБ:1</t>
  </si>
  <si>
    <t>CТР:2 СТОЛБ:2</t>
  </si>
  <si>
    <t>CТР:2 СТОЛБ:3</t>
  </si>
  <si>
    <t>CТР:2 СТОЛБ:4</t>
  </si>
  <si>
    <t>CТР:3 СТОЛБ:1</t>
  </si>
  <si>
    <t>CТР:3 СТОЛБ:2</t>
  </si>
  <si>
    <t>CТР:3 СТОЛБ:3</t>
  </si>
  <si>
    <t>CТР:3 СТОЛБ:4</t>
  </si>
  <si>
    <t>CТР:4 СТОЛБ:1</t>
  </si>
  <si>
    <t>CТР:4 СТОЛБ:2</t>
  </si>
  <si>
    <t>CТР:4 СТОЛБ:3</t>
  </si>
  <si>
    <t>CТР:4 СТОЛБ:4</t>
  </si>
  <si>
    <t>СМЕЩ</t>
  </si>
  <si>
    <t>СМЕЩ(ссылка, смещ_по_строкам, смещ_по_столбцам, [высота], [ширина])</t>
  </si>
  <si>
    <t>Со строки</t>
  </si>
  <si>
    <t>со столбца</t>
  </si>
  <si>
    <t>диапазон</t>
  </si>
  <si>
    <t>строк и</t>
  </si>
  <si>
    <t>столбцов</t>
  </si>
  <si>
    <t>сумма:</t>
  </si>
  <si>
    <t>ТРАНСП</t>
  </si>
  <si>
    <t>ТРАНСП(массив)</t>
  </si>
  <si>
    <t>1. Написание формул</t>
  </si>
  <si>
    <t>Что может содержать ячейка?</t>
  </si>
  <si>
    <t>пусто</t>
  </si>
  <si>
    <t xml:space="preserve"> - совсем пусто</t>
  </si>
  <si>
    <t xml:space="preserve"> - пустая строка</t>
  </si>
  <si>
    <t>=""</t>
  </si>
  <si>
    <t>значение любого типа (константа)</t>
  </si>
  <si>
    <t xml:space="preserve"> - число</t>
  </si>
  <si>
    <t>Привет</t>
  </si>
  <si>
    <t xml:space="preserve"> - Текст</t>
  </si>
  <si>
    <t xml:space="preserve"> - Дата/Время</t>
  </si>
  <si>
    <t xml:space="preserve"> - Логический тип</t>
  </si>
  <si>
    <t>=D20=ИСТИНА()</t>
  </si>
  <si>
    <t>=D20="ИСТИНА"</t>
  </si>
  <si>
    <t>формула</t>
  </si>
  <si>
    <t xml:space="preserve"> - константа</t>
  </si>
  <si>
    <t>=7</t>
  </si>
  <si>
    <t>="Привет"</t>
  </si>
  <si>
    <t xml:space="preserve"> - ссылка</t>
  </si>
  <si>
    <t>=D24</t>
  </si>
  <si>
    <t>Ссылка на диапазон ячеек в другом листе в той же книге</t>
  </si>
  <si>
    <t>Ссылки на лист «Маркетинг»</t>
  </si>
  <si>
    <t>Ссылка на диапазон ячеек в промежутке от B1 до B10 включительно</t>
  </si>
  <si>
    <t>Отделить ссылку на лист от ссылки на диапазон ячеек</t>
  </si>
  <si>
    <t xml:space="preserve"> - функция</t>
  </si>
  <si>
    <t>=ПИ()</t>
  </si>
  <si>
    <t>Структура функции</t>
  </si>
  <si>
    <t>Структура. Структура функции начинается со знака равенства (=), за которым следуют имя функции, открывающая скобка, список аргументов, разделенных точкой с запятой, закрывающая скобка.</t>
  </si>
  <si>
    <t>Имя функции. Чтобы отобразить список доступных функций, щелкните ячейку и нажмите клавиши SHIFT+F3.</t>
  </si>
  <si>
    <r>
      <rPr>
        <sz val="11"/>
        <color rgb="FF555555"/>
        <rFont val="Arial"/>
      </rPr>
      <t xml:space="preserve">Аргументы. Существуют различные типы аргументов: число, текст, логическое значение (ИСТИНА и ЛОЖЬ), </t>
    </r>
    <r>
      <rPr>
        <sz val="11"/>
        <color rgb="FF660000"/>
        <rFont val="Arial"/>
      </rPr>
      <t>массивы</t>
    </r>
    <r>
      <rPr>
        <sz val="11"/>
        <color rgb="FF555555"/>
        <rFont val="Arial"/>
      </rPr>
      <t xml:space="preserve">, значение ошибки (например, «#Н/Д) или </t>
    </r>
    <r>
      <rPr>
        <sz val="11"/>
        <color rgb="FF660000"/>
        <rFont val="Arial"/>
      </rPr>
      <t>ссылки на ячейку</t>
    </r>
    <r>
      <rPr>
        <sz val="11"/>
        <color rgb="FF555555"/>
        <rFont val="Arial"/>
      </rPr>
      <t xml:space="preserve">. В качестве аргументов используются </t>
    </r>
    <r>
      <rPr>
        <sz val="11"/>
        <color rgb="FF660000"/>
        <rFont val="Arial"/>
      </rPr>
      <t>константы</t>
    </r>
    <r>
      <rPr>
        <sz val="11"/>
        <color rgb="FF555555"/>
        <rFont val="Arial"/>
      </rPr>
      <t>, формулы или функции. В каждом конкретном случае необходимо использовать подходящий тип аргумента.</t>
    </r>
  </si>
  <si>
    <t>Всплывающая подсказка аргумента. Всплывающая подсказка с синтаксисом и аргументами появляется после ввода функции. Например, всплывающая подсказка появится после ввода выражения «=ОКРУГЛ(».Подсказки отображаются только для встроенных функций.</t>
  </si>
  <si>
    <t>Язык написания функций (русский/английский)</t>
  </si>
  <si>
    <t xml:space="preserve"> - Писать функции можно только на одном языке (язык Excel'я)</t>
  </si>
  <si>
    <t xml:space="preserve"> - Открывать файлы можно с формулами, написанными на любом языке - все будет переведено на текущий язык Excel'я</t>
  </si>
  <si>
    <t xml:space="preserve"> - операторы</t>
  </si>
  <si>
    <t>=2+3*10</t>
  </si>
  <si>
    <t>Функции: функция ПИ() возвращает значение числа пи (3,142...).</t>
  </si>
  <si>
    <t>Ссылки: A2 возвращает значение, хранящееся в ячейке A2.</t>
  </si>
  <si>
    <t>Константы: числовые или текстовые значения, вводимые непосредственно в формулу, например 2.</t>
  </si>
  <si>
    <t>Операторы: оператор ^ (знак крышки) возводит число в степень, а оператор * (звездочка) умножает числа.</t>
  </si>
  <si>
    <t>Вложенные функции</t>
  </si>
  <si>
    <t>=МАКС(D71:F71)</t>
  </si>
  <si>
    <t>1. Шаг: Пишем формулу, заменяя аргументы, примерами значений - константами</t>
  </si>
  <si>
    <r>
      <rPr>
        <sz val="11"/>
        <color theme="1"/>
        <rFont val="Calibri"/>
      </rPr>
      <t>=ЕСЛИ(</t>
    </r>
    <r>
      <rPr>
        <b/>
        <sz val="11"/>
        <color theme="1"/>
        <rFont val="Calibri"/>
      </rPr>
      <t>1&gt;=2</t>
    </r>
    <r>
      <rPr>
        <sz val="11"/>
        <color theme="1"/>
        <rFont val="Calibri"/>
      </rPr>
      <t>;"Макс";"НеМакс")</t>
    </r>
  </si>
  <si>
    <t>2. Шаг: В формуле заменяем аргументы ссылками</t>
  </si>
  <si>
    <r>
      <rPr>
        <sz val="11"/>
        <color theme="1"/>
        <rFont val="Calibri"/>
      </rPr>
      <t>=ЕСЛИ(</t>
    </r>
    <r>
      <rPr>
        <b/>
        <sz val="11"/>
        <color theme="1"/>
        <rFont val="Calibri"/>
      </rPr>
      <t>E71&gt;=H71</t>
    </r>
    <r>
      <rPr>
        <sz val="11"/>
        <color theme="1"/>
        <rFont val="Calibri"/>
      </rPr>
      <t>;"Макс";"НеМакс")</t>
    </r>
  </si>
  <si>
    <t>3. Шаг: Промежуточные ссылки заменяем функциям</t>
  </si>
  <si>
    <r>
      <rPr>
        <sz val="11"/>
        <color theme="1"/>
        <rFont val="Calibri"/>
      </rPr>
      <t>=ЕСЛИ(E71&gt;=</t>
    </r>
    <r>
      <rPr>
        <b/>
        <sz val="11"/>
        <color theme="1"/>
        <rFont val="Calibri"/>
      </rPr>
      <t>МАКС(D71:F71)</t>
    </r>
    <r>
      <rPr>
        <sz val="11"/>
        <color theme="1"/>
        <rFont val="Calibri"/>
      </rPr>
      <t>;"Макс";"НеМакс")</t>
    </r>
  </si>
  <si>
    <t>4. Шаг: Относительные и абсолютные ссылки для копирования</t>
  </si>
  <si>
    <r>
      <rPr>
        <sz val="11"/>
        <color theme="1"/>
        <rFont val="Calibri"/>
      </rPr>
      <t>=ЕСЛИ(E71&gt;=МАКС(</t>
    </r>
    <r>
      <rPr>
        <b/>
        <sz val="11"/>
        <color theme="1"/>
        <rFont val="Calibri"/>
      </rPr>
      <t>$</t>
    </r>
    <r>
      <rPr>
        <sz val="11"/>
        <color theme="1"/>
        <rFont val="Calibri"/>
      </rPr>
      <t>D71:</t>
    </r>
    <r>
      <rPr>
        <b/>
        <sz val="11"/>
        <color theme="1"/>
        <rFont val="Calibri"/>
      </rPr>
      <t>$</t>
    </r>
    <r>
      <rPr>
        <sz val="11"/>
        <color theme="1"/>
        <rFont val="Calibri"/>
      </rPr>
      <t>F71);"больше";"меньше")</t>
    </r>
  </si>
  <si>
    <t>Режимы</t>
  </si>
  <si>
    <t>Влияющие/ зависимые ячейки</t>
  </si>
  <si>
    <t>Показать формулы</t>
  </si>
  <si>
    <t>Вычислить формулу</t>
  </si>
  <si>
    <t>Функции СРЗНАЧ и СУММ вложены в функцию ЕСЛИ.</t>
  </si>
  <si>
    <t>Ошибки</t>
  </si>
  <si>
    <r>
      <rPr>
        <sz val="11"/>
        <color theme="1"/>
        <rFont val="Calibri"/>
      </rPr>
      <t>=ЕСЛИ(E71&gt;=МАКС(</t>
    </r>
    <r>
      <rPr>
        <b/>
        <sz val="11"/>
        <color theme="1"/>
        <rFont val="Calibri"/>
      </rPr>
      <t>$71</t>
    </r>
    <r>
      <rPr>
        <sz val="11"/>
        <color theme="1"/>
        <rFont val="Calibri"/>
      </rPr>
      <t>:$F71);"больше";"меньше")</t>
    </r>
  </si>
  <si>
    <t>ЕСЛИ(E71&gt;=МАКС($71:$F71);"больше";"меньше")</t>
  </si>
  <si>
    <r>
      <rPr>
        <sz val="11"/>
        <color theme="1"/>
        <rFont val="Calibri"/>
      </rPr>
      <t>=ЕСЛИ(E71&gt;=</t>
    </r>
    <r>
      <rPr>
        <b/>
        <sz val="11"/>
        <color theme="1"/>
        <rFont val="Calibri"/>
      </rPr>
      <t>МАК</t>
    </r>
    <r>
      <rPr>
        <sz val="11"/>
        <color theme="1"/>
        <rFont val="Calibri"/>
      </rPr>
      <t>($D71:$F71);"больше";"меньше")</t>
    </r>
  </si>
  <si>
    <t>Ошибка - показать этапы вычисления</t>
  </si>
  <si>
    <r>
      <rPr>
        <sz val="11"/>
        <color theme="1"/>
        <rFont val="Calibri"/>
      </rPr>
      <t>=ЕСЛИ(E71&gt;=МАКС($D71:$F71</t>
    </r>
    <r>
      <rPr>
        <b/>
        <sz val="11"/>
        <color theme="1"/>
        <rFont val="Calibri"/>
      </rPr>
      <t>)</t>
    </r>
    <r>
      <rPr>
        <sz val="11"/>
        <color theme="1"/>
        <rFont val="Calibri"/>
      </rPr>
      <t>);"больше";"меньше")</t>
    </r>
  </si>
  <si>
    <t>ЕСЛИ(E71&gt;=МАКС($D71:$F71));"больше";"меньше")</t>
  </si>
  <si>
    <t>=ЕСЛИ(C105&gt;=МАКС($D71:$F71);"больше";"меньше")</t>
  </si>
  <si>
    <r>
      <rPr>
        <sz val="11"/>
        <color theme="1"/>
        <rFont val="Calibri"/>
      </rPr>
      <t>=ЕСЛИ(</t>
    </r>
    <r>
      <rPr>
        <b/>
        <sz val="11"/>
        <color theme="1"/>
        <rFont val="Calibri"/>
      </rPr>
      <t>#ССЫЛКА!</t>
    </r>
    <r>
      <rPr>
        <sz val="11"/>
        <color theme="1"/>
        <rFont val="Calibri"/>
      </rPr>
      <t>&gt;=МАКС($D71:$F71);"больше";"меньше")</t>
    </r>
  </si>
  <si>
    <t>Именованые диапазоны</t>
  </si>
  <si>
    <t>1. Вариант: Использование ссылок</t>
  </si>
  <si>
    <r>
      <rPr>
        <sz val="11"/>
        <color theme="1"/>
        <rFont val="Calibri"/>
      </rPr>
      <t>=ЕСЛИ(</t>
    </r>
    <r>
      <rPr>
        <b/>
        <sz val="11"/>
        <color theme="1"/>
        <rFont val="Calibri"/>
      </rPr>
      <t>E116</t>
    </r>
    <r>
      <rPr>
        <sz val="11"/>
        <color theme="1"/>
        <rFont val="Calibri"/>
      </rPr>
      <t>&gt;=МАКС(</t>
    </r>
    <r>
      <rPr>
        <b/>
        <sz val="11"/>
        <color theme="1"/>
        <rFont val="Calibri"/>
      </rPr>
      <t>D116:F116</t>
    </r>
    <r>
      <rPr>
        <sz val="11"/>
        <color theme="1"/>
        <rFont val="Calibri"/>
      </rPr>
      <t>);"Макс";"НеМакс")</t>
    </r>
  </si>
  <si>
    <t xml:space="preserve"> - Элемент</t>
  </si>
  <si>
    <t xml:space="preserve"> - Таблица</t>
  </si>
  <si>
    <t>2. Вариант: Использование именованых диапазонов</t>
  </si>
  <si>
    <r>
      <rPr>
        <sz val="11"/>
        <color theme="1"/>
        <rFont val="Calibri"/>
      </rPr>
      <t>=ЕСЛИ(</t>
    </r>
    <r>
      <rPr>
        <b/>
        <sz val="11"/>
        <color theme="1"/>
        <rFont val="Calibri"/>
      </rPr>
      <t>Элемент</t>
    </r>
    <r>
      <rPr>
        <sz val="11"/>
        <color theme="1"/>
        <rFont val="Calibri"/>
      </rPr>
      <t>&gt;=МАКС(</t>
    </r>
    <r>
      <rPr>
        <b/>
        <sz val="11"/>
        <color theme="1"/>
        <rFont val="Calibri"/>
      </rPr>
      <t>Таблица</t>
    </r>
    <r>
      <rPr>
        <sz val="11"/>
        <color theme="1"/>
        <rFont val="Calibri"/>
      </rPr>
      <t>);"Макс";"НеМакс")</t>
    </r>
  </si>
  <si>
    <t>Поиск в первом столбце диапазона ячеек и получение значения из любой ячейки в той же строке диапазона.</t>
  </si>
  <si>
    <t>Поиск в первой строке диапазона ячеек и получение значения из любой ячейке в том же столбце диапазона.</t>
  </si>
  <si>
    <t>ДРВ</t>
  </si>
  <si>
    <t>ОБЛАСТИ</t>
  </si>
  <si>
    <t>Возвращает ссылку на диапазон, отстоящий от ячейки или диапазона ячеек на заданное число строк и столбцов.</t>
  </si>
  <si>
    <t>Возвращает номер столбца указанной ссылки на ячейку.</t>
  </si>
  <si>
    <t>Возвращает номер строки указанной ссылки на ячейку.</t>
  </si>
  <si>
    <t>Возвращает количество столбцов в ссылке или массиве.</t>
  </si>
  <si>
    <t>Возвращает количество строк в ссылке или массиве.</t>
  </si>
  <si>
    <t>Используется для получения адреса ячейки на листе по номерам строки и столбца.</t>
  </si>
  <si>
    <t>Возвращает ссылку, заданную текстовой строкой.</t>
  </si>
  <si>
    <t>Возвращает вертикальный диапазон ячеек в виде горизонтального и наоборот.</t>
  </si>
  <si>
    <t>Ищет значения в ссылке или массиве.</t>
  </si>
  <si>
    <t>Столбец</t>
  </si>
  <si>
    <t>Список 1 есть в Списке 2</t>
  </si>
  <si>
    <t>изначально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</si>
</sst>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rial"/>
    </font>
    <font>
      <b/>
      <sz val="11"/>
      <color rgb="FFFFFFFF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0"/>
      <name val="Calibri"/>
    </font>
    <font>
      <b/>
      <i/>
      <sz val="11"/>
      <color theme="1"/>
      <name val="Calibri"/>
    </font>
    <font>
      <b/>
      <sz val="10"/>
      <color rgb="FF555555"/>
      <name val="Arimo"/>
    </font>
    <font>
      <sz val="11"/>
      <color theme="0"/>
      <name val="Calibri"/>
    </font>
    <font>
      <sz val="11"/>
      <color theme="1"/>
      <name val="Arial"/>
    </font>
    <font>
      <sz val="10"/>
      <color rgb="FF555555"/>
      <name val="Arimo"/>
    </font>
    <font>
      <b/>
      <sz val="11"/>
      <color rgb="FFFF0000"/>
      <name val="Calibri"/>
    </font>
    <font>
      <sz val="11"/>
      <name val="Arial"/>
    </font>
    <font>
      <sz val="11"/>
      <color theme="1"/>
      <name val="Calibri"/>
    </font>
    <font>
      <sz val="8"/>
      <color rgb="FF555555"/>
      <name val="Arial"/>
    </font>
    <font>
      <sz val="6"/>
      <color rgb="FFCCCCCC"/>
      <name val="Tahoma"/>
    </font>
    <font>
      <sz val="11"/>
      <color rgb="FF555555"/>
      <name val="Arial"/>
    </font>
    <font>
      <sz val="13"/>
      <color rgb="FF555555"/>
      <name val="Arial"/>
    </font>
    <font>
      <sz val="11"/>
      <color theme="1"/>
      <name val="Tahoma"/>
    </font>
    <font>
      <sz val="6"/>
      <color theme="1"/>
      <name val="Tahoma"/>
    </font>
    <font>
      <i/>
      <sz val="11"/>
      <color theme="1"/>
      <name val="Calibri"/>
    </font>
    <font>
      <sz val="9"/>
      <color theme="1"/>
      <name val="Calibri"/>
    </font>
    <font>
      <u/>
      <sz val="11"/>
      <color theme="10"/>
      <name val="Calibri"/>
    </font>
    <font>
      <b/>
      <sz val="11"/>
      <color theme="1"/>
      <name val="Arial"/>
    </font>
    <font>
      <b/>
      <i/>
      <sz val="11"/>
      <color theme="1"/>
      <name val="Arial"/>
    </font>
    <font>
      <sz val="11"/>
      <color rgb="FF660000"/>
      <name val="Arial"/>
    </font>
    <font>
      <sz val="11"/>
      <color theme="1"/>
      <name val="Arial"/>
      <family val="2"/>
      <charset val="204"/>
    </font>
    <font>
      <sz val="8"/>
      <color rgb="FF363636"/>
      <name val="Segoe UI"/>
      <family val="2"/>
      <charset val="204"/>
    </font>
    <font>
      <sz val="11"/>
      <color theme="1"/>
      <name val="Calibri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6B82B2"/>
        <bgColor rgb="FF6B82B2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C000"/>
        <bgColor rgb="FFFFC000"/>
      </patternFill>
    </fill>
    <fill>
      <patternFill patternType="solid">
        <fgColor rgb="FFCCFFCC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366092"/>
        <bgColor rgb="FF366092"/>
      </patternFill>
    </fill>
    <fill>
      <patternFill patternType="solid">
        <fgColor rgb="FFFBD4B4"/>
        <bgColor rgb="FFFBD4B4"/>
      </patternFill>
    </fill>
    <fill>
      <patternFill patternType="solid">
        <fgColor rgb="FFE36C09"/>
        <bgColor rgb="FFE36C09"/>
      </patternFill>
    </fill>
    <fill>
      <patternFill patternType="solid">
        <fgColor rgb="FFFABF8F"/>
        <bgColor rgb="FFFABF8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  <fill>
      <patternFill patternType="solid">
        <fgColor theme="0"/>
        <bgColor auto="1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2" fillId="0" borderId="2" xfId="0" applyFont="1" applyBorder="1"/>
    <xf numFmtId="0" fontId="3" fillId="0" borderId="2" xfId="0" applyFont="1" applyBorder="1"/>
    <xf numFmtId="0" fontId="4" fillId="3" borderId="2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5" fillId="0" borderId="2" xfId="0" applyFont="1" applyBorder="1"/>
    <xf numFmtId="0" fontId="2" fillId="4" borderId="1" xfId="0" applyFont="1" applyFill="1" applyBorder="1"/>
    <xf numFmtId="0" fontId="3" fillId="4" borderId="1" xfId="0" applyFont="1" applyFill="1" applyBorder="1"/>
    <xf numFmtId="0" fontId="2" fillId="0" borderId="0" xfId="0" applyFont="1"/>
    <xf numFmtId="0" fontId="0" fillId="0" borderId="0" xfId="0" applyFont="1" applyAlignment="1">
      <alignment horizontal="left"/>
    </xf>
    <xf numFmtId="0" fontId="3" fillId="4" borderId="3" xfId="0" applyFont="1" applyFill="1" applyBorder="1"/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5" borderId="2" xfId="0" applyFont="1" applyFill="1" applyBorder="1"/>
    <xf numFmtId="0" fontId="3" fillId="6" borderId="2" xfId="0" applyFont="1" applyFill="1" applyBorder="1"/>
    <xf numFmtId="0" fontId="3" fillId="3" borderId="2" xfId="0" applyFont="1" applyFill="1" applyBorder="1"/>
    <xf numFmtId="0" fontId="3" fillId="7" borderId="2" xfId="0" applyFont="1" applyFill="1" applyBorder="1"/>
    <xf numFmtId="0" fontId="5" fillId="0" borderId="0" xfId="0" applyFont="1"/>
    <xf numFmtId="0" fontId="6" fillId="0" borderId="0" xfId="0" applyFont="1"/>
    <xf numFmtId="0" fontId="3" fillId="8" borderId="2" xfId="0" applyFont="1" applyFill="1" applyBorder="1"/>
    <xf numFmtId="0" fontId="3" fillId="6" borderId="1" xfId="0" applyFont="1" applyFill="1" applyBorder="1"/>
    <xf numFmtId="0" fontId="7" fillId="9" borderId="2" xfId="0" applyFont="1" applyFill="1" applyBorder="1"/>
    <xf numFmtId="0" fontId="3" fillId="4" borderId="2" xfId="0" applyFont="1" applyFill="1" applyBorder="1"/>
    <xf numFmtId="0" fontId="3" fillId="10" borderId="2" xfId="0" applyFont="1" applyFill="1" applyBorder="1"/>
    <xf numFmtId="0" fontId="8" fillId="11" borderId="2" xfId="0" applyFont="1" applyFill="1" applyBorder="1" applyAlignment="1"/>
    <xf numFmtId="0" fontId="3" fillId="10" borderId="13" xfId="0" applyFont="1" applyFill="1" applyBorder="1"/>
    <xf numFmtId="0" fontId="3" fillId="11" borderId="2" xfId="0" applyFont="1" applyFill="1" applyBorder="1"/>
    <xf numFmtId="0" fontId="9" fillId="0" borderId="0" xfId="0" applyFont="1"/>
    <xf numFmtId="0" fontId="10" fillId="0" borderId="0" xfId="0" applyFont="1"/>
    <xf numFmtId="0" fontId="1" fillId="2" borderId="2" xfId="0" applyFont="1" applyFill="1" applyBorder="1" applyAlignment="1">
      <alignment horizontal="left" wrapText="1"/>
    </xf>
    <xf numFmtId="0" fontId="2" fillId="5" borderId="2" xfId="0" applyFont="1" applyFill="1" applyBorder="1"/>
    <xf numFmtId="0" fontId="3" fillId="12" borderId="2" xfId="0" applyFont="1" applyFill="1" applyBorder="1"/>
    <xf numFmtId="0" fontId="2" fillId="0" borderId="14" xfId="0" applyFont="1" applyBorder="1"/>
    <xf numFmtId="0" fontId="6" fillId="0" borderId="0" xfId="0" applyFont="1" applyAlignment="1">
      <alignment horizontal="left" vertical="center"/>
    </xf>
    <xf numFmtId="0" fontId="2" fillId="10" borderId="2" xfId="0" applyFont="1" applyFill="1" applyBorder="1"/>
    <xf numFmtId="0" fontId="2" fillId="11" borderId="2" xfId="0" applyFont="1" applyFill="1" applyBorder="1"/>
    <xf numFmtId="0" fontId="12" fillId="0" borderId="0" xfId="0" applyFont="1"/>
    <xf numFmtId="0" fontId="3" fillId="0" borderId="3" xfId="0" applyFont="1" applyBorder="1"/>
    <xf numFmtId="0" fontId="3" fillId="6" borderId="1" xfId="0" quotePrefix="1" applyFont="1" applyFill="1" applyBorder="1"/>
    <xf numFmtId="2" fontId="3" fillId="0" borderId="0" xfId="0" applyNumberFormat="1" applyFont="1"/>
    <xf numFmtId="0" fontId="3" fillId="0" borderId="20" xfId="0" applyFont="1" applyBorder="1"/>
    <xf numFmtId="0" fontId="3" fillId="0" borderId="21" xfId="0" applyFont="1" applyBorder="1"/>
    <xf numFmtId="0" fontId="1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4" fillId="13" borderId="1" xfId="0" applyFont="1" applyFill="1" applyBorder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3" fillId="4" borderId="13" xfId="0" applyFont="1" applyFill="1" applyBorder="1"/>
    <xf numFmtId="0" fontId="3" fillId="4" borderId="22" xfId="0" applyFont="1" applyFill="1" applyBorder="1"/>
    <xf numFmtId="0" fontId="3" fillId="0" borderId="0" xfId="0" applyFont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28" xfId="0" applyFont="1" applyBorder="1"/>
    <xf numFmtId="0" fontId="17" fillId="0" borderId="0" xfId="0" applyFont="1" applyAlignment="1">
      <alignment horizontal="left"/>
    </xf>
    <xf numFmtId="0" fontId="18" fillId="0" borderId="0" xfId="0" applyFont="1"/>
    <xf numFmtId="0" fontId="19" fillId="0" borderId="0" xfId="0" applyFont="1"/>
    <xf numFmtId="0" fontId="3" fillId="14" borderId="2" xfId="0" applyFont="1" applyFill="1" applyBorder="1"/>
    <xf numFmtId="0" fontId="20" fillId="0" borderId="3" xfId="0" applyFont="1" applyBorder="1"/>
    <xf numFmtId="0" fontId="3" fillId="4" borderId="29" xfId="0" applyFont="1" applyFill="1" applyBorder="1"/>
    <xf numFmtId="0" fontId="3" fillId="4" borderId="30" xfId="0" applyFont="1" applyFill="1" applyBorder="1"/>
    <xf numFmtId="0" fontId="3" fillId="0" borderId="0" xfId="0" applyFont="1" applyAlignment="1">
      <alignment horizontal="right"/>
    </xf>
    <xf numFmtId="0" fontId="3" fillId="4" borderId="31" xfId="0" applyFont="1" applyFill="1" applyBorder="1"/>
    <xf numFmtId="0" fontId="3" fillId="4" borderId="32" xfId="0" applyFont="1" applyFill="1" applyBorder="1"/>
    <xf numFmtId="0" fontId="3" fillId="4" borderId="33" xfId="0" applyFont="1" applyFill="1" applyBorder="1"/>
    <xf numFmtId="0" fontId="4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1" fillId="3" borderId="1" xfId="0" applyFont="1" applyFill="1" applyBorder="1" applyAlignment="1">
      <alignment horizontal="left" vertical="top" wrapText="1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6" fillId="0" borderId="0" xfId="0" applyFont="1" applyAlignment="1"/>
    <xf numFmtId="0" fontId="25" fillId="0" borderId="0" xfId="0" applyFont="1" applyAlignment="1"/>
    <xf numFmtId="0" fontId="25" fillId="0" borderId="2" xfId="0" applyFont="1" applyBorder="1" applyAlignment="1"/>
    <xf numFmtId="0" fontId="0" fillId="0" borderId="2" xfId="0" applyFont="1" applyBorder="1" applyAlignment="1"/>
    <xf numFmtId="0" fontId="25" fillId="0" borderId="0" xfId="0" quotePrefix="1" applyFont="1" applyAlignment="1"/>
    <xf numFmtId="49" fontId="3" fillId="8" borderId="2" xfId="0" applyNumberFormat="1" applyFont="1" applyFill="1" applyBorder="1"/>
    <xf numFmtId="49" fontId="25" fillId="0" borderId="0" xfId="0" applyNumberFormat="1" applyFont="1" applyAlignment="1"/>
    <xf numFmtId="0" fontId="3" fillId="15" borderId="2" xfId="0" applyFont="1" applyFill="1" applyBorder="1"/>
    <xf numFmtId="0" fontId="0" fillId="16" borderId="0" xfId="0" applyFont="1" applyFill="1" applyAlignment="1"/>
    <xf numFmtId="0" fontId="25" fillId="16" borderId="0" xfId="0" applyFont="1" applyFill="1" applyAlignment="1"/>
    <xf numFmtId="0" fontId="3" fillId="15" borderId="14" xfId="0" applyFont="1" applyFill="1" applyBorder="1"/>
    <xf numFmtId="0" fontId="27" fillId="15" borderId="1" xfId="0" applyFont="1" applyFill="1" applyBorder="1" applyAlignment="1"/>
    <xf numFmtId="0" fontId="25" fillId="0" borderId="34" xfId="0" applyFont="1" applyBorder="1" applyAlignment="1"/>
    <xf numFmtId="0" fontId="27" fillId="17" borderId="34" xfId="0" applyFont="1" applyFill="1" applyBorder="1" applyAlignment="1"/>
    <xf numFmtId="0" fontId="3" fillId="4" borderId="15" xfId="0" applyFont="1" applyFill="1" applyBorder="1" applyAlignment="1">
      <alignment horizontal="center" vertical="top"/>
    </xf>
    <xf numFmtId="0" fontId="11" fillId="0" borderId="16" xfId="0" applyFont="1" applyBorder="1"/>
    <xf numFmtId="0" fontId="11" fillId="0" borderId="17" xfId="0" applyFont="1" applyBorder="1"/>
    <xf numFmtId="0" fontId="0" fillId="0" borderId="27" xfId="0" applyFont="1" applyBorder="1" applyAlignment="1">
      <alignment horizontal="center"/>
    </xf>
    <xf numFmtId="22" fontId="3" fillId="0" borderId="18" xfId="0" applyNumberFormat="1" applyFont="1" applyBorder="1" applyAlignment="1">
      <alignment horizontal="left"/>
    </xf>
    <xf numFmtId="0" fontId="11" fillId="0" borderId="19" xfId="0" applyFont="1" applyBorder="1"/>
    <xf numFmtId="0" fontId="15" fillId="0" borderId="0" xfId="0" applyFont="1" applyAlignment="1">
      <alignment horizontal="left" vertical="top" wrapText="1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600075</xdr:colOff>
      <xdr:row>58</xdr:row>
      <xdr:rowOff>133350</xdr:rowOff>
    </xdr:from>
    <xdr:ext cx="1562100" cy="676275"/>
    <xdr:pic>
      <xdr:nvPicPr>
        <xdr:cNvPr id="2" name="image3.gif" descr="Элементы формулы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63</xdr:row>
      <xdr:rowOff>0</xdr:rowOff>
    </xdr:from>
    <xdr:ext cx="123825" cy="133350"/>
    <xdr:pic>
      <xdr:nvPicPr>
        <xdr:cNvPr id="3" name="image7.gif" descr="Выноска 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64</xdr:row>
      <xdr:rowOff>0</xdr:rowOff>
    </xdr:from>
    <xdr:ext cx="123825" cy="133350"/>
    <xdr:pic>
      <xdr:nvPicPr>
        <xdr:cNvPr id="4" name="image1.gif" descr="Выноска 2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65</xdr:row>
      <xdr:rowOff>0</xdr:rowOff>
    </xdr:from>
    <xdr:ext cx="123825" cy="133350"/>
    <xdr:pic>
      <xdr:nvPicPr>
        <xdr:cNvPr id="5" name="image4.gif" descr="Выноска 3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66</xdr:row>
      <xdr:rowOff>0</xdr:rowOff>
    </xdr:from>
    <xdr:ext cx="123825" cy="133350"/>
    <xdr:pic>
      <xdr:nvPicPr>
        <xdr:cNvPr id="6" name="image5.gif" descr="Выноска 4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85725</xdr:colOff>
      <xdr:row>29</xdr:row>
      <xdr:rowOff>104775</xdr:rowOff>
    </xdr:from>
    <xdr:ext cx="95250" cy="800100"/>
    <xdr:pic>
      <xdr:nvPicPr>
        <xdr:cNvPr id="7" name="image8.gif" descr="Пример ссылки на лист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34</xdr:row>
      <xdr:rowOff>0</xdr:rowOff>
    </xdr:from>
    <xdr:ext cx="123825" cy="133350"/>
    <xdr:pic>
      <xdr:nvPicPr>
        <xdr:cNvPr id="8" name="image7.gif" descr="Выноска 1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35</xdr:row>
      <xdr:rowOff>0</xdr:rowOff>
    </xdr:from>
    <xdr:ext cx="123825" cy="133350"/>
    <xdr:pic>
      <xdr:nvPicPr>
        <xdr:cNvPr id="9" name="image1.gif" descr="Выноска 2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36</xdr:row>
      <xdr:rowOff>0</xdr:rowOff>
    </xdr:from>
    <xdr:ext cx="123825" cy="133350"/>
    <xdr:pic>
      <xdr:nvPicPr>
        <xdr:cNvPr id="10" name="image4.gif" descr="Выноска 3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47625</xdr:colOff>
      <xdr:row>41</xdr:row>
      <xdr:rowOff>47625</xdr:rowOff>
    </xdr:from>
    <xdr:ext cx="1524000" cy="876300"/>
    <xdr:pic>
      <xdr:nvPicPr>
        <xdr:cNvPr id="11" name="image6.gif" descr="Структура функции">
          <a:extLst>
            <a:ext uri="{FF2B5EF4-FFF2-40B4-BE49-F238E27FC236}">
              <a16:creationId xmlns:a16="http://schemas.microsoft.com/office/drawing/2014/main" id="{00000000-0008-0000-0D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47</xdr:row>
      <xdr:rowOff>0</xdr:rowOff>
    </xdr:from>
    <xdr:ext cx="123825" cy="133350"/>
    <xdr:pic>
      <xdr:nvPicPr>
        <xdr:cNvPr id="12" name="image7.gif" descr="Выноска 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48</xdr:row>
      <xdr:rowOff>0</xdr:rowOff>
    </xdr:from>
    <xdr:ext cx="123825" cy="133350"/>
    <xdr:pic>
      <xdr:nvPicPr>
        <xdr:cNvPr id="13" name="image1.gif" descr="Выноска 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49</xdr:row>
      <xdr:rowOff>0</xdr:rowOff>
    </xdr:from>
    <xdr:ext cx="123825" cy="133350"/>
    <xdr:pic>
      <xdr:nvPicPr>
        <xdr:cNvPr id="14" name="image4.gif" descr="Выноска 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50</xdr:row>
      <xdr:rowOff>0</xdr:rowOff>
    </xdr:from>
    <xdr:ext cx="123825" cy="133350"/>
    <xdr:pic>
      <xdr:nvPicPr>
        <xdr:cNvPr id="15" name="image5.gif" descr="Выноска 4">
          <a:extLst>
            <a:ext uri="{FF2B5EF4-FFF2-40B4-BE49-F238E27FC236}">
              <a16:creationId xmlns:a16="http://schemas.microsoft.com/office/drawing/2014/main" id="{00000000-0008-0000-0D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171450</xdr:colOff>
      <xdr:row>29</xdr:row>
      <xdr:rowOff>104775</xdr:rowOff>
    </xdr:from>
    <xdr:ext cx="990600" cy="800100"/>
    <xdr:pic>
      <xdr:nvPicPr>
        <xdr:cNvPr id="16" name="image8.gif" descr="Пример ссылки на лист">
          <a:extLst>
            <a:ext uri="{FF2B5EF4-FFF2-40B4-BE49-F238E27FC236}">
              <a16:creationId xmlns:a16="http://schemas.microsoft.com/office/drawing/2014/main" id="{00000000-0008-0000-0D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66675</xdr:colOff>
      <xdr:row>91</xdr:row>
      <xdr:rowOff>152400</xdr:rowOff>
    </xdr:from>
    <xdr:ext cx="2533650" cy="342900"/>
    <xdr:pic>
      <xdr:nvPicPr>
        <xdr:cNvPr id="17" name="image2.gif" descr="Вложенные функции">
          <a:extLst>
            <a:ext uri="{FF2B5EF4-FFF2-40B4-BE49-F238E27FC236}">
              <a16:creationId xmlns:a16="http://schemas.microsoft.com/office/drawing/2014/main" id="{00000000-0008-0000-0D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94</xdr:row>
      <xdr:rowOff>0</xdr:rowOff>
    </xdr:from>
    <xdr:ext cx="123825" cy="133350"/>
    <xdr:pic>
      <xdr:nvPicPr>
        <xdr:cNvPr id="18" name="image7.gif" descr="Выноска 1">
          <a:extLst>
            <a:ext uri="{FF2B5EF4-FFF2-40B4-BE49-F238E27FC236}">
              <a16:creationId xmlns:a16="http://schemas.microsoft.com/office/drawing/2014/main" id="{00000000-0008-0000-0D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defaultColWidth="12.625" defaultRowHeight="15" customHeight="1"/>
  <cols>
    <col min="1" max="1" width="21" customWidth="1"/>
    <col min="2" max="2" width="118.625" customWidth="1"/>
    <col min="3" max="26" width="7.625" customWidth="1"/>
  </cols>
  <sheetData>
    <row r="1" spans="1:2" ht="14.25" customHeight="1">
      <c r="A1" s="1" t="s">
        <v>0</v>
      </c>
      <c r="B1" s="1" t="s">
        <v>1</v>
      </c>
    </row>
    <row r="2" spans="1:2" ht="14.25" customHeight="1">
      <c r="A2" s="2" t="s">
        <v>2</v>
      </c>
      <c r="B2" s="3"/>
    </row>
    <row r="3" spans="1:2" ht="21.75" customHeight="1">
      <c r="A3" s="4" t="s">
        <v>3</v>
      </c>
      <c r="B3" s="5" t="s">
        <v>4</v>
      </c>
    </row>
    <row r="4" spans="1:2" ht="14.25" customHeight="1">
      <c r="A4" s="4" t="s">
        <v>5</v>
      </c>
      <c r="B4" s="5" t="s">
        <v>6</v>
      </c>
    </row>
    <row r="5" spans="1:2" ht="14.25" customHeight="1">
      <c r="A5" s="4" t="s">
        <v>7</v>
      </c>
      <c r="B5" s="5" t="s">
        <v>8</v>
      </c>
    </row>
    <row r="6" spans="1:2" ht="14.25" customHeight="1">
      <c r="A6" s="4" t="s">
        <v>9</v>
      </c>
      <c r="B6" s="5" t="s">
        <v>10</v>
      </c>
    </row>
    <row r="7" spans="1:2" ht="14.25" customHeight="1">
      <c r="A7" s="6" t="s">
        <v>11</v>
      </c>
      <c r="B7" s="7" t="s">
        <v>12</v>
      </c>
    </row>
    <row r="8" spans="1:2" ht="14.25" customHeight="1">
      <c r="A8" s="2" t="s">
        <v>13</v>
      </c>
      <c r="B8" s="3"/>
    </row>
    <row r="9" spans="1:2" ht="14.25" customHeight="1">
      <c r="A9" s="4" t="s">
        <v>14</v>
      </c>
      <c r="B9" s="5" t="s">
        <v>15</v>
      </c>
    </row>
    <row r="10" spans="1:2" ht="15.75" customHeight="1">
      <c r="A10" s="6" t="s">
        <v>16</v>
      </c>
      <c r="B10" s="7" t="s">
        <v>17</v>
      </c>
    </row>
    <row r="11" spans="1:2" ht="14.25" customHeight="1">
      <c r="A11" s="4" t="s">
        <v>18</v>
      </c>
      <c r="B11" s="5" t="s">
        <v>19</v>
      </c>
    </row>
    <row r="12" spans="1:2" ht="14.25" customHeight="1">
      <c r="A12" s="8" t="s">
        <v>20</v>
      </c>
      <c r="B12" s="3"/>
    </row>
    <row r="13" spans="1:2" ht="14.25" customHeight="1">
      <c r="A13" s="4" t="s">
        <v>21</v>
      </c>
      <c r="B13" s="5" t="s">
        <v>22</v>
      </c>
    </row>
    <row r="14" spans="1:2" ht="14.25" customHeight="1">
      <c r="A14" s="4" t="s">
        <v>23</v>
      </c>
      <c r="B14" s="5" t="s">
        <v>24</v>
      </c>
    </row>
    <row r="15" spans="1:2" ht="14.25" customHeight="1">
      <c r="A15" s="4" t="s">
        <v>25</v>
      </c>
      <c r="B15" s="5" t="s">
        <v>26</v>
      </c>
    </row>
    <row r="16" spans="1:2" ht="14.25" customHeight="1">
      <c r="A16" s="4" t="s">
        <v>27</v>
      </c>
      <c r="B16" s="5" t="s">
        <v>28</v>
      </c>
    </row>
    <row r="17" spans="1:2" ht="14.25" customHeight="1">
      <c r="A17" s="8" t="s">
        <v>29</v>
      </c>
      <c r="B17" s="3"/>
    </row>
    <row r="18" spans="1:2" ht="14.25" customHeight="1">
      <c r="A18" s="6" t="s">
        <v>30</v>
      </c>
      <c r="B18" s="7" t="s">
        <v>31</v>
      </c>
    </row>
    <row r="19" spans="1:2" ht="14.25" customHeight="1">
      <c r="A19" s="4" t="s">
        <v>32</v>
      </c>
      <c r="B19" s="5" t="s">
        <v>33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36"/>
  <sheetViews>
    <sheetView workbookViewId="0">
      <selection activeCell="H38" sqref="H38"/>
    </sheetView>
  </sheetViews>
  <sheetFormatPr defaultColWidth="12.625" defaultRowHeight="15" customHeight="1"/>
  <cols>
    <col min="1" max="8" width="7.625" customWidth="1"/>
    <col min="9" max="11" width="7.75" customWidth="1"/>
    <col min="12" max="26" width="7.625" customWidth="1"/>
  </cols>
  <sheetData>
    <row r="1" spans="1:26" ht="14.25" customHeight="1">
      <c r="A1" s="9" t="s">
        <v>34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 t="s">
        <v>35</v>
      </c>
    </row>
    <row r="3" spans="1:26" ht="14.25" customHeight="1">
      <c r="A3" s="11"/>
      <c r="B3" s="11"/>
    </row>
    <row r="4" spans="1:26" ht="14.25" customHeight="1">
      <c r="B4" s="11"/>
    </row>
    <row r="5" spans="1:26" ht="14.25" customHeight="1">
      <c r="A5" s="9" t="s">
        <v>36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4.25" customHeight="1">
      <c r="A6" s="11" t="s">
        <v>37</v>
      </c>
    </row>
    <row r="7" spans="1:26" ht="14.25" customHeight="1">
      <c r="C7" s="12"/>
    </row>
    <row r="8" spans="1:26" ht="14.25" customHeight="1"/>
    <row r="9" spans="1:26" ht="14.25" customHeight="1">
      <c r="D9" s="13" t="s">
        <v>38</v>
      </c>
      <c r="L9" s="13" t="s">
        <v>38</v>
      </c>
      <c r="M9" s="14">
        <v>1</v>
      </c>
      <c r="N9" s="15" t="s">
        <v>39</v>
      </c>
    </row>
    <row r="10" spans="1:26" ht="14.25" customHeight="1">
      <c r="D10" s="16" t="s">
        <v>40</v>
      </c>
      <c r="L10" s="17" t="s">
        <v>40</v>
      </c>
      <c r="M10" s="10">
        <v>2</v>
      </c>
      <c r="N10" s="18" t="s">
        <v>41</v>
      </c>
    </row>
    <row r="11" spans="1:26" ht="14.25" customHeight="1">
      <c r="D11" s="19" t="s">
        <v>42</v>
      </c>
      <c r="L11" s="20" t="s">
        <v>42</v>
      </c>
      <c r="M11" s="21">
        <v>3</v>
      </c>
      <c r="N11" s="22" t="s">
        <v>43</v>
      </c>
    </row>
    <row r="12" spans="1:26" ht="14.25" customHeight="1"/>
    <row r="13" spans="1:26" ht="14.25" customHeight="1">
      <c r="F13" s="23" t="str">
        <f>D9</f>
        <v>Ваня</v>
      </c>
      <c r="H13" s="24"/>
      <c r="N13" s="23" t="str">
        <f>L9</f>
        <v>Ваня</v>
      </c>
      <c r="O13" s="23">
        <f>M9</f>
        <v>1</v>
      </c>
      <c r="P13" s="23" t="str">
        <f>N9</f>
        <v>A</v>
      </c>
      <c r="R13" s="24"/>
      <c r="S13" s="25"/>
      <c r="T13" s="25"/>
    </row>
    <row r="14" spans="1:26" ht="14.25" customHeight="1">
      <c r="F14" s="23" t="str">
        <f>D10</f>
        <v>Петя</v>
      </c>
      <c r="H14" s="25"/>
      <c r="N14" s="23" t="str">
        <f t="shared" ref="N14:N15" si="0">L10</f>
        <v>Петя</v>
      </c>
      <c r="O14" s="23">
        <f t="shared" ref="O14:P14" si="1">M10</f>
        <v>2</v>
      </c>
      <c r="P14" s="23" t="str">
        <f t="shared" si="1"/>
        <v>B</v>
      </c>
      <c r="R14" s="25"/>
      <c r="S14" s="25"/>
      <c r="T14" s="25"/>
    </row>
    <row r="15" spans="1:26" ht="14.25" customHeight="1">
      <c r="F15" s="23" t="str">
        <f>D11</f>
        <v>Жора</v>
      </c>
      <c r="H15" s="25"/>
      <c r="N15" s="23" t="str">
        <f t="shared" si="0"/>
        <v>Жора</v>
      </c>
      <c r="O15" s="23">
        <f t="shared" ref="O15:P15" si="2">M11</f>
        <v>3</v>
      </c>
      <c r="P15" s="23" t="str">
        <f t="shared" si="2"/>
        <v>C</v>
      </c>
      <c r="R15" s="25"/>
      <c r="S15" s="25"/>
      <c r="T15" s="25"/>
    </row>
    <row r="16" spans="1:26" ht="14.25" customHeight="1"/>
    <row r="17" spans="1:26" ht="14.25" customHeight="1">
      <c r="A17" s="9" t="s">
        <v>44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4.25" customHeight="1">
      <c r="A18" s="11" t="s">
        <v>45</v>
      </c>
    </row>
    <row r="19" spans="1:26" ht="14.25" customHeight="1"/>
    <row r="20" spans="1:26" ht="14.25" customHeight="1"/>
    <row r="21" spans="1:26" ht="14.25" customHeight="1">
      <c r="D21" s="13" t="s">
        <v>38</v>
      </c>
      <c r="L21" s="13" t="s">
        <v>38</v>
      </c>
      <c r="M21" s="14">
        <v>1</v>
      </c>
      <c r="N21" s="15" t="s">
        <v>39</v>
      </c>
    </row>
    <row r="22" spans="1:26" ht="14.25" customHeight="1">
      <c r="D22" s="16" t="s">
        <v>40</v>
      </c>
      <c r="L22" s="17" t="s">
        <v>40</v>
      </c>
      <c r="M22" s="10">
        <v>2</v>
      </c>
      <c r="N22" s="18" t="s">
        <v>41</v>
      </c>
    </row>
    <row r="23" spans="1:26" ht="14.25" customHeight="1">
      <c r="D23" s="19" t="s">
        <v>42</v>
      </c>
      <c r="L23" s="20" t="s">
        <v>42</v>
      </c>
      <c r="M23" s="21">
        <v>3</v>
      </c>
      <c r="N23" s="22" t="s">
        <v>43</v>
      </c>
    </row>
    <row r="24" spans="1:26" ht="14.25" customHeight="1"/>
    <row r="25" spans="1:26" ht="14.25" customHeight="1">
      <c r="F25" s="23" t="str">
        <f>$D$21</f>
        <v>Ваня</v>
      </c>
      <c r="H25" s="24"/>
      <c r="N25" s="23" t="str">
        <f>$L$21</f>
        <v>Ваня</v>
      </c>
      <c r="O25" s="26">
        <f>$M$21</f>
        <v>1</v>
      </c>
      <c r="P25" s="26" t="str">
        <f>$N$21</f>
        <v>A</v>
      </c>
      <c r="R25" s="24"/>
      <c r="S25" s="25"/>
      <c r="T25" s="25"/>
    </row>
    <row r="26" spans="1:26" ht="14.25" customHeight="1">
      <c r="F26" s="23" t="str">
        <f t="shared" ref="F26:F27" si="3">$D$21</f>
        <v>Ваня</v>
      </c>
      <c r="H26" s="25"/>
      <c r="N26" s="23" t="str">
        <f t="shared" ref="N26:N27" si="4">$L$21</f>
        <v>Ваня</v>
      </c>
      <c r="O26" s="26">
        <f t="shared" ref="O26:O27" si="5">$M$21</f>
        <v>1</v>
      </c>
      <c r="P26" s="26" t="str">
        <f t="shared" ref="P26:P27" si="6">$N$21</f>
        <v>A</v>
      </c>
      <c r="R26" s="25"/>
      <c r="S26" s="25"/>
      <c r="T26" s="25"/>
    </row>
    <row r="27" spans="1:26" ht="14.25" customHeight="1">
      <c r="F27" s="23" t="str">
        <f t="shared" si="3"/>
        <v>Ваня</v>
      </c>
      <c r="H27" s="25"/>
      <c r="N27" s="23" t="str">
        <f t="shared" si="4"/>
        <v>Ваня</v>
      </c>
      <c r="O27" s="26">
        <f t="shared" si="5"/>
        <v>1</v>
      </c>
      <c r="P27" s="26" t="str">
        <f t="shared" si="6"/>
        <v>A</v>
      </c>
      <c r="R27" s="25"/>
      <c r="S27" s="25"/>
      <c r="T27" s="25"/>
    </row>
    <row r="28" spans="1:26" ht="14.25" customHeight="1"/>
    <row r="29" spans="1:26" ht="14.25" customHeight="1">
      <c r="A29" s="9" t="s">
        <v>44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4.25" customHeight="1">
      <c r="A30" s="11" t="s">
        <v>46</v>
      </c>
    </row>
    <row r="31" spans="1:26" ht="14.25" customHeight="1"/>
    <row r="32" spans="1:26" ht="14.25" customHeight="1">
      <c r="D32" s="13" t="s">
        <v>38</v>
      </c>
      <c r="E32" s="14">
        <v>1</v>
      </c>
      <c r="F32" s="15" t="s">
        <v>39</v>
      </c>
    </row>
    <row r="33" spans="4:12" ht="14.25" customHeight="1">
      <c r="D33" s="17" t="s">
        <v>40</v>
      </c>
      <c r="E33" s="10">
        <v>2</v>
      </c>
      <c r="F33" s="18" t="s">
        <v>41</v>
      </c>
    </row>
    <row r="34" spans="4:12" ht="14.25" customHeight="1">
      <c r="D34" s="20" t="s">
        <v>42</v>
      </c>
      <c r="E34" s="21">
        <v>3</v>
      </c>
      <c r="F34" s="22" t="s">
        <v>43</v>
      </c>
    </row>
    <row r="35" spans="4:12" ht="14.25" customHeight="1"/>
    <row r="36" spans="4:12" ht="14.25" customHeight="1">
      <c r="F36" s="23" t="str">
        <f>$D32</f>
        <v>Ваня</v>
      </c>
      <c r="G36" s="26">
        <f>E$32</f>
        <v>1</v>
      </c>
      <c r="H36" s="26" t="str">
        <f>$F32</f>
        <v>A</v>
      </c>
      <c r="J36" s="24"/>
      <c r="K36" s="25"/>
      <c r="L36" s="25"/>
    </row>
    <row r="37" spans="4:12" ht="14.25" customHeight="1">
      <c r="F37" s="23" t="str">
        <f t="shared" ref="F37:F38" si="7">$D33</f>
        <v>Петя</v>
      </c>
      <c r="G37" s="26">
        <f t="shared" ref="G37:G38" si="8">E$32</f>
        <v>1</v>
      </c>
      <c r="H37" s="26" t="str">
        <f t="shared" ref="H37:H38" si="9">$F33</f>
        <v>B</v>
      </c>
      <c r="J37" s="25"/>
      <c r="K37" s="25"/>
      <c r="L37" s="25"/>
    </row>
    <row r="38" spans="4:12" ht="14.25" customHeight="1">
      <c r="F38" s="23" t="str">
        <f t="shared" si="7"/>
        <v>Жора</v>
      </c>
      <c r="G38" s="26">
        <f t="shared" si="8"/>
        <v>1</v>
      </c>
      <c r="H38" s="26" t="str">
        <f t="shared" si="9"/>
        <v>C</v>
      </c>
      <c r="J38" s="25"/>
      <c r="K38" s="25"/>
      <c r="L38" s="25"/>
    </row>
    <row r="39" spans="4:12" ht="14.25" customHeight="1"/>
    <row r="40" spans="4:12" ht="14.25" customHeight="1"/>
    <row r="41" spans="4:12" ht="14.25" customHeight="1"/>
    <row r="42" spans="4:12" ht="14.25" customHeight="1"/>
    <row r="43" spans="4:12" ht="14.25" customHeight="1"/>
    <row r="44" spans="4:12" ht="14.25" customHeight="1"/>
    <row r="45" spans="4:12" ht="14.25" customHeight="1"/>
    <row r="46" spans="4:12" ht="14.25" customHeight="1"/>
    <row r="47" spans="4:12" ht="14.25" customHeight="1"/>
    <row r="48" spans="4:1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6"/>
  <sheetViews>
    <sheetView topLeftCell="A13" workbookViewId="0">
      <selection activeCell="E37" sqref="E37"/>
    </sheetView>
  </sheetViews>
  <sheetFormatPr defaultColWidth="12.625" defaultRowHeight="15" customHeight="1"/>
  <cols>
    <col min="1" max="2" width="7.625" customWidth="1"/>
    <col min="3" max="3" width="47.125" customWidth="1"/>
    <col min="4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47</v>
      </c>
      <c r="C2" s="11" t="s">
        <v>4</v>
      </c>
    </row>
    <row r="3" spans="1:26" ht="14.25" customHeight="1">
      <c r="A3" s="11"/>
      <c r="B3" s="11" t="s">
        <v>48</v>
      </c>
      <c r="C3" s="11" t="s">
        <v>6</v>
      </c>
    </row>
    <row r="4" spans="1:26" ht="14.25" customHeight="1">
      <c r="A4" s="27" t="s">
        <v>49</v>
      </c>
      <c r="B4" s="11"/>
      <c r="C4" s="11"/>
    </row>
    <row r="5" spans="1:26" ht="14.25" customHeight="1">
      <c r="A5" s="11"/>
      <c r="B5" s="28" t="s">
        <v>50</v>
      </c>
      <c r="C5" s="11"/>
    </row>
    <row r="6" spans="1:26" ht="14.25" customHeight="1">
      <c r="B6" s="28" t="s">
        <v>51</v>
      </c>
    </row>
    <row r="7" spans="1:26" ht="14.25" customHeight="1"/>
    <row r="8" spans="1:26" ht="14.25" customHeight="1">
      <c r="A8" s="9" t="s">
        <v>36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4.25" customHeight="1">
      <c r="A9" s="11" t="s">
        <v>52</v>
      </c>
    </row>
    <row r="10" spans="1:26" ht="14.25" customHeight="1">
      <c r="D10" s="25" t="s">
        <v>53</v>
      </c>
      <c r="E10" s="25">
        <v>1003</v>
      </c>
    </row>
    <row r="11" spans="1:26" ht="14.25" customHeight="1">
      <c r="D11" s="25" t="s">
        <v>54</v>
      </c>
      <c r="E11" s="25">
        <v>3001</v>
      </c>
    </row>
    <row r="12" spans="1:26" ht="14.25" customHeight="1">
      <c r="D12" s="25" t="s">
        <v>55</v>
      </c>
      <c r="E12" s="25">
        <v>1300</v>
      </c>
    </row>
    <row r="13" spans="1:26" ht="14.25" customHeight="1">
      <c r="D13" s="25" t="s">
        <v>56</v>
      </c>
      <c r="E13" s="25">
        <v>3100</v>
      </c>
    </row>
    <row r="14" spans="1:26" ht="14.25" customHeight="1">
      <c r="D14" s="25" t="s">
        <v>57</v>
      </c>
      <c r="E14" s="25">
        <v>1001</v>
      </c>
    </row>
    <row r="15" spans="1:26" ht="14.25" customHeight="1">
      <c r="D15" s="25" t="s">
        <v>58</v>
      </c>
      <c r="E15" s="25">
        <v>3003</v>
      </c>
    </row>
    <row r="16" spans="1:26" ht="14.25" customHeight="1">
      <c r="D16" s="25" t="s">
        <v>59</v>
      </c>
      <c r="E16" s="25">
        <v>3300</v>
      </c>
    </row>
    <row r="17" spans="1:26" ht="14.25" customHeight="1">
      <c r="D17" s="25" t="s">
        <v>60</v>
      </c>
      <c r="E17" s="25">
        <v>1100</v>
      </c>
    </row>
    <row r="18" spans="1:26" ht="14.25" customHeight="1"/>
    <row r="19" spans="1:26" ht="14.25" customHeight="1"/>
    <row r="20" spans="1:26" ht="14.25" customHeight="1">
      <c r="D20" s="29" t="s">
        <v>56</v>
      </c>
      <c r="E20" s="23">
        <v>3100</v>
      </c>
      <c r="G20" s="30" t="str">
        <f>VLOOKUP(D20,D10:E17,1)</f>
        <v>г</v>
      </c>
      <c r="H20" s="30">
        <f>VLOOKUP(D20,D10:E17,2)</f>
        <v>3100</v>
      </c>
    </row>
    <row r="21" spans="1:26" ht="14.25" customHeight="1">
      <c r="D21" s="29" t="s">
        <v>59</v>
      </c>
      <c r="E21" s="23">
        <v>3300</v>
      </c>
      <c r="G21" s="30" t="str">
        <f>VLOOKUP(D21,D10:E17,1)</f>
        <v>ж</v>
      </c>
      <c r="H21" s="30">
        <f>VLOOKUP(D21,D10:E17,2)</f>
        <v>3300</v>
      </c>
    </row>
    <row r="22" spans="1:26" ht="14.25" customHeight="1"/>
    <row r="23" spans="1:26" ht="14.25" customHeight="1">
      <c r="A23" s="9" t="s">
        <v>44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4.25" customHeight="1">
      <c r="A24" s="11" t="s">
        <v>61</v>
      </c>
    </row>
    <row r="25" spans="1:26" ht="14.25" customHeight="1"/>
    <row r="26" spans="1:26" ht="14.25" customHeight="1">
      <c r="D26" s="31" t="s">
        <v>62</v>
      </c>
      <c r="F26" s="31" t="s">
        <v>63</v>
      </c>
    </row>
    <row r="27" spans="1:26" ht="14.25" customHeight="1">
      <c r="D27" s="32" t="s">
        <v>53</v>
      </c>
      <c r="F27" s="32" t="s">
        <v>60</v>
      </c>
    </row>
    <row r="28" spans="1:26" ht="14.25" customHeight="1">
      <c r="D28" s="32" t="s">
        <v>54</v>
      </c>
      <c r="F28" s="32" t="s">
        <v>56</v>
      </c>
    </row>
    <row r="29" spans="1:26" ht="14.25" customHeight="1">
      <c r="D29" s="32" t="s">
        <v>56</v>
      </c>
      <c r="F29" s="32" t="s">
        <v>55</v>
      </c>
    </row>
    <row r="30" spans="1:26" ht="14.25" customHeight="1">
      <c r="D30" s="32" t="s">
        <v>59</v>
      </c>
      <c r="F30" s="32" t="s">
        <v>64</v>
      </c>
    </row>
    <row r="31" spans="1:26" ht="14.25" customHeight="1">
      <c r="D31" s="32" t="s">
        <v>57</v>
      </c>
      <c r="F31" s="32" t="s">
        <v>65</v>
      </c>
    </row>
    <row r="32" spans="1:26" ht="14.25" customHeight="1">
      <c r="D32" s="32" t="s">
        <v>58</v>
      </c>
      <c r="F32" s="32" t="s">
        <v>54</v>
      </c>
    </row>
    <row r="33" spans="4:9" ht="14.25" customHeight="1"/>
    <row r="34" spans="4:9" ht="14.25" customHeight="1"/>
    <row r="35" spans="4:9" ht="14.25" customHeight="1">
      <c r="D35" s="11" t="s">
        <v>66</v>
      </c>
    </row>
    <row r="36" spans="4:9" ht="14.25" customHeight="1">
      <c r="D36" s="33" t="s">
        <v>53</v>
      </c>
      <c r="E36" s="34" t="e">
        <f>VLOOKUP(D36,$F$27:$F$32,1,FALSE)</f>
        <v>#N/A</v>
      </c>
      <c r="G36" s="30"/>
      <c r="H36" s="30"/>
      <c r="I36" s="30"/>
    </row>
    <row r="37" spans="4:9" ht="14.25" customHeight="1">
      <c r="D37" s="33" t="s">
        <v>54</v>
      </c>
      <c r="E37" s="34" t="str">
        <f t="shared" ref="E37:E41" si="0">VLOOKUP(D37,$F$27:$F$32,1,FALSE)</f>
        <v>б</v>
      </c>
    </row>
    <row r="38" spans="4:9" ht="14.25" customHeight="1">
      <c r="D38" s="33" t="s">
        <v>56</v>
      </c>
      <c r="E38" s="34" t="str">
        <f t="shared" si="0"/>
        <v>г</v>
      </c>
    </row>
    <row r="39" spans="4:9" ht="14.25" customHeight="1">
      <c r="D39" s="33" t="s">
        <v>59</v>
      </c>
      <c r="E39" s="34" t="e">
        <f t="shared" si="0"/>
        <v>#N/A</v>
      </c>
    </row>
    <row r="40" spans="4:9" ht="14.25" customHeight="1">
      <c r="D40" s="33" t="s">
        <v>57</v>
      </c>
      <c r="E40" s="34" t="e">
        <f t="shared" si="0"/>
        <v>#N/A</v>
      </c>
    </row>
    <row r="41" spans="4:9" ht="14.25" customHeight="1">
      <c r="D41" s="33" t="s">
        <v>58</v>
      </c>
      <c r="E41" s="34" t="e">
        <f t="shared" si="0"/>
        <v>#N/A</v>
      </c>
    </row>
    <row r="42" spans="4:9" ht="14.25" customHeight="1"/>
    <row r="43" spans="4:9" ht="14.25" customHeight="1">
      <c r="D43" s="11" t="s">
        <v>270</v>
      </c>
    </row>
    <row r="44" spans="4:9" ht="14.25" customHeight="1">
      <c r="D44" s="35" t="s">
        <v>60</v>
      </c>
      <c r="E44" s="36" t="e">
        <f>VLOOKUP(D44,D27:D32,1,FALSE)</f>
        <v>#N/A</v>
      </c>
      <c r="G44" s="30"/>
      <c r="H44" s="30"/>
      <c r="I44" s="30"/>
    </row>
    <row r="45" spans="4:9" ht="14.25" customHeight="1">
      <c r="D45" s="35" t="s">
        <v>56</v>
      </c>
      <c r="E45" s="36" t="str">
        <f t="shared" ref="E45:E49" si="1">VLOOKUP(D45,D28:D33,1,FALSE)</f>
        <v>г</v>
      </c>
    </row>
    <row r="46" spans="4:9" ht="14.25" customHeight="1">
      <c r="D46" s="35" t="s">
        <v>55</v>
      </c>
      <c r="E46" s="36" t="e">
        <f t="shared" si="1"/>
        <v>#N/A</v>
      </c>
    </row>
    <row r="47" spans="4:9" ht="14.25" customHeight="1">
      <c r="D47" s="35" t="s">
        <v>64</v>
      </c>
      <c r="E47" s="36" t="e">
        <f t="shared" si="1"/>
        <v>#N/A</v>
      </c>
    </row>
    <row r="48" spans="4:9" ht="14.25" customHeight="1">
      <c r="D48" s="35" t="s">
        <v>65</v>
      </c>
      <c r="E48" s="36" t="e">
        <f t="shared" si="1"/>
        <v>#N/A</v>
      </c>
    </row>
    <row r="49" spans="4:11" ht="14.25" customHeight="1">
      <c r="D49" s="35" t="s">
        <v>54</v>
      </c>
      <c r="E49" s="36" t="str">
        <f t="shared" si="1"/>
        <v>б</v>
      </c>
    </row>
    <row r="50" spans="4:11" ht="14.25" customHeight="1"/>
    <row r="51" spans="4:11" ht="14.25" customHeight="1">
      <c r="D51" s="11" t="s">
        <v>68</v>
      </c>
    </row>
    <row r="52" spans="4:11" ht="14.25" customHeight="1"/>
    <row r="53" spans="4:11" ht="14.25" customHeight="1">
      <c r="D53" s="11" t="s">
        <v>69</v>
      </c>
    </row>
    <row r="54" spans="4:11" ht="14.25" customHeight="1">
      <c r="D54" s="35" t="s">
        <v>60</v>
      </c>
      <c r="E54" s="36" t="str">
        <f>IFERROR(VLOOKUP(D44,D27:D32,1,FALSE),"-")</f>
        <v>-</v>
      </c>
      <c r="G54" s="30"/>
      <c r="H54" s="30"/>
      <c r="I54" s="30"/>
      <c r="J54" s="30"/>
      <c r="K54" s="30"/>
    </row>
    <row r="55" spans="4:11" ht="14.25" customHeight="1">
      <c r="D55" s="35" t="s">
        <v>56</v>
      </c>
      <c r="E55" s="36" t="str">
        <f t="shared" ref="E55:E59" si="2">IFERROR(VLOOKUP(D45,D28:D33,1,FALSE),"-")</f>
        <v>г</v>
      </c>
    </row>
    <row r="56" spans="4:11" ht="14.25" customHeight="1">
      <c r="D56" s="35" t="s">
        <v>55</v>
      </c>
      <c r="E56" s="36" t="str">
        <f t="shared" si="2"/>
        <v>-</v>
      </c>
    </row>
    <row r="57" spans="4:11" ht="14.25" customHeight="1">
      <c r="D57" s="35" t="s">
        <v>64</v>
      </c>
      <c r="E57" s="36" t="str">
        <f t="shared" si="2"/>
        <v>-</v>
      </c>
    </row>
    <row r="58" spans="4:11" ht="14.25" customHeight="1">
      <c r="D58" s="35" t="s">
        <v>65</v>
      </c>
      <c r="E58" s="36" t="str">
        <f t="shared" si="2"/>
        <v>-</v>
      </c>
    </row>
    <row r="59" spans="4:11" ht="14.25" customHeight="1">
      <c r="D59" s="35" t="s">
        <v>54</v>
      </c>
      <c r="E59" s="36" t="str">
        <f t="shared" si="2"/>
        <v>б</v>
      </c>
    </row>
    <row r="60" spans="4:11" ht="14.25" customHeight="1"/>
    <row r="61" spans="4:11" ht="14.25" customHeight="1"/>
    <row r="62" spans="4:11" ht="14.25" customHeight="1"/>
    <row r="63" spans="4:11" ht="14.25" customHeight="1"/>
    <row r="64" spans="4:1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C16" sqref="C16"/>
    </sheetView>
  </sheetViews>
  <sheetFormatPr defaultColWidth="12.625" defaultRowHeight="15" customHeight="1"/>
  <cols>
    <col min="1" max="1" width="7.625" customWidth="1"/>
    <col min="2" max="2" width="11.75" customWidth="1"/>
    <col min="3" max="3" width="32.625" customWidth="1"/>
    <col min="4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70</v>
      </c>
      <c r="C2" s="11" t="s">
        <v>8</v>
      </c>
    </row>
    <row r="3" spans="1:26" ht="14.25" customHeight="1">
      <c r="A3" s="27" t="s">
        <v>49</v>
      </c>
      <c r="B3" s="11"/>
      <c r="C3" s="11"/>
    </row>
    <row r="4" spans="1:26" ht="14.25" customHeight="1">
      <c r="A4" s="11"/>
      <c r="B4" s="28" t="s">
        <v>71</v>
      </c>
      <c r="C4" s="11"/>
    </row>
    <row r="5" spans="1:26" ht="14.25" customHeight="1">
      <c r="B5" s="37"/>
    </row>
    <row r="6" spans="1:26" ht="14.25" customHeight="1">
      <c r="B6" s="38" t="s">
        <v>72</v>
      </c>
    </row>
    <row r="7" spans="1:26" ht="14.25" customHeight="1">
      <c r="A7" s="9" t="s">
        <v>36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4.25" customHeight="1"/>
    <row r="9" spans="1:26" ht="14.25" customHeight="1">
      <c r="B9" s="32">
        <v>4.1399999999999997</v>
      </c>
      <c r="C9" s="32" t="s">
        <v>73</v>
      </c>
    </row>
    <row r="10" spans="1:26" ht="14.25" customHeight="1">
      <c r="B10" s="32">
        <v>4.1900000000000004</v>
      </c>
      <c r="C10" s="32" t="s">
        <v>74</v>
      </c>
    </row>
    <row r="11" spans="1:26" ht="14.25" customHeight="1">
      <c r="B11" s="32">
        <v>5.17</v>
      </c>
      <c r="C11" s="32" t="s">
        <v>75</v>
      </c>
    </row>
    <row r="12" spans="1:26" ht="14.25" customHeight="1">
      <c r="B12" s="32">
        <v>5.77</v>
      </c>
      <c r="C12" s="32" t="s">
        <v>76</v>
      </c>
    </row>
    <row r="13" spans="1:26" ht="14.25" customHeight="1">
      <c r="B13" s="32">
        <v>6.39</v>
      </c>
      <c r="C13" s="32" t="s">
        <v>77</v>
      </c>
    </row>
    <row r="14" spans="1:26" ht="14.25" customHeight="1"/>
    <row r="15" spans="1:26" ht="14.25" customHeight="1">
      <c r="B15" s="29">
        <v>4.1900000000000004</v>
      </c>
      <c r="C15" s="23" t="s">
        <v>74</v>
      </c>
    </row>
    <row r="16" spans="1:26" ht="14.25" customHeight="1">
      <c r="B16">
        <f>LOOKUP(B15,B9:C13,B9:B13)</f>
        <v>4.1900000000000004</v>
      </c>
      <c r="C16" t="str">
        <f>LOOKUP(B15,B9:C13,$C$9:$C$13)</f>
        <v>оранжевый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E28" sqref="E28"/>
    </sheetView>
  </sheetViews>
  <sheetFormatPr defaultColWidth="12.625" defaultRowHeight="15" customHeight="1"/>
  <cols>
    <col min="1" max="1" width="7.625" customWidth="1"/>
    <col min="2" max="2" width="14.75" customWidth="1"/>
    <col min="3" max="3" width="80.25" customWidth="1"/>
    <col min="4" max="4" width="7.625" customWidth="1"/>
    <col min="5" max="5" width="10.25" customWidth="1"/>
    <col min="6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B2" s="11" t="s">
        <v>78</v>
      </c>
      <c r="C2" s="11" t="s">
        <v>10</v>
      </c>
    </row>
    <row r="3" spans="1:26" ht="14.25" customHeight="1">
      <c r="A3" s="27" t="s">
        <v>49</v>
      </c>
    </row>
    <row r="4" spans="1:26" ht="14.25" customHeight="1">
      <c r="B4" s="28" t="s">
        <v>79</v>
      </c>
    </row>
    <row r="5" spans="1:26" ht="14.25" customHeight="1">
      <c r="B5" s="37"/>
    </row>
    <row r="6" spans="1:26" ht="28.5" customHeight="1">
      <c r="B6" s="39" t="s">
        <v>80</v>
      </c>
      <c r="C6" s="39" t="s">
        <v>81</v>
      </c>
    </row>
    <row r="7" spans="1:26" ht="14.25" customHeight="1">
      <c r="B7" s="7" t="s">
        <v>82</v>
      </c>
      <c r="C7" s="7" t="s">
        <v>83</v>
      </c>
    </row>
    <row r="8" spans="1:26" ht="14.25" customHeight="1">
      <c r="B8" s="5">
        <v>0</v>
      </c>
      <c r="C8" s="5" t="s">
        <v>84</v>
      </c>
    </row>
    <row r="9" spans="1:26" ht="14.25" customHeight="1">
      <c r="B9" s="7">
        <v>-1</v>
      </c>
      <c r="C9" s="7" t="s">
        <v>85</v>
      </c>
    </row>
    <row r="10" spans="1:26" ht="14.25" customHeight="1">
      <c r="B10" s="37"/>
    </row>
    <row r="11" spans="1:26" ht="14.25" customHeight="1">
      <c r="B11" s="37"/>
    </row>
    <row r="12" spans="1:26" ht="14.25" customHeight="1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/>
    <row r="14" spans="1:26" ht="14.25" customHeight="1">
      <c r="E14" s="32" t="s">
        <v>86</v>
      </c>
      <c r="F14" s="32">
        <v>25</v>
      </c>
    </row>
    <row r="15" spans="1:26" ht="14.25" customHeight="1">
      <c r="E15" s="32" t="s">
        <v>87</v>
      </c>
      <c r="F15" s="32">
        <v>38</v>
      </c>
    </row>
    <row r="16" spans="1:26" ht="14.25" customHeight="1">
      <c r="E16" s="32" t="s">
        <v>88</v>
      </c>
      <c r="F16" s="32">
        <v>40</v>
      </c>
    </row>
    <row r="17" spans="5:10" ht="14.25" customHeight="1">
      <c r="E17" s="32" t="s">
        <v>89</v>
      </c>
      <c r="F17" s="32">
        <v>41</v>
      </c>
    </row>
    <row r="18" spans="5:10" ht="14.25" customHeight="1"/>
    <row r="19" spans="5:10" ht="14.25" customHeight="1"/>
    <row r="20" spans="5:10" ht="14.25" customHeight="1">
      <c r="E20" s="29">
        <v>39</v>
      </c>
      <c r="F20" s="23">
        <f>MATCH(E20,F14:F17,1)</f>
        <v>2</v>
      </c>
      <c r="J20" s="23">
        <v>2</v>
      </c>
    </row>
    <row r="21" spans="5:10" ht="14.25" customHeight="1">
      <c r="E21" s="29">
        <v>41</v>
      </c>
      <c r="F21" s="23">
        <f>MATCH(E21,F14:F17,0)</f>
        <v>4</v>
      </c>
      <c r="J21" s="23">
        <v>4</v>
      </c>
    </row>
    <row r="22" spans="5:10" ht="14.25" customHeight="1">
      <c r="E22" s="29">
        <v>40</v>
      </c>
      <c r="F22" s="23" t="e">
        <f>MATCH(E22,F14:F17,-1)</f>
        <v>#N/A</v>
      </c>
      <c r="J22" s="23" t="s">
        <v>67</v>
      </c>
    </row>
    <row r="23" spans="5:10" ht="14.25" customHeight="1"/>
    <row r="24" spans="5:10" ht="14.25" customHeight="1"/>
    <row r="25" spans="5:10" ht="14.25" customHeight="1"/>
    <row r="26" spans="5:10" ht="14.25" customHeight="1"/>
    <row r="27" spans="5:10" ht="14.25" customHeight="1"/>
    <row r="28" spans="5:10" ht="14.25" customHeight="1"/>
    <row r="29" spans="5:10" ht="14.25" customHeight="1"/>
    <row r="30" spans="5:10" ht="14.25" customHeight="1"/>
    <row r="31" spans="5:10" ht="14.25" customHeight="1"/>
    <row r="32" spans="5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G19" sqref="G19"/>
    </sheetView>
  </sheetViews>
  <sheetFormatPr defaultColWidth="12.625" defaultRowHeight="15" customHeight="1"/>
  <cols>
    <col min="1" max="2" width="7.625" customWidth="1"/>
    <col min="3" max="3" width="10.5" customWidth="1"/>
    <col min="4" max="4" width="18.625" customWidth="1"/>
    <col min="5" max="5" width="9.5" customWidth="1"/>
    <col min="6" max="7" width="8.75" customWidth="1"/>
    <col min="8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B2" s="11" t="s">
        <v>90</v>
      </c>
      <c r="C2" s="11" t="s">
        <v>91</v>
      </c>
    </row>
    <row r="3" spans="1:26" ht="14.25" customHeight="1">
      <c r="A3" s="27" t="s">
        <v>49</v>
      </c>
    </row>
    <row r="4" spans="1:26" ht="14.25" customHeight="1">
      <c r="B4" s="28" t="s">
        <v>92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/>
    <row r="8" spans="1:26" ht="14.25" customHeight="1">
      <c r="D8" s="3" t="s">
        <v>93</v>
      </c>
      <c r="E8" s="29">
        <v>3</v>
      </c>
      <c r="F8" s="3" t="s">
        <v>94</v>
      </c>
      <c r="G8" s="23" t="str">
        <f>CHOOSE(E8, "Смирнов", "Петров", "Сидоров")</f>
        <v>Сидоров</v>
      </c>
    </row>
    <row r="9" spans="1:26" ht="14.25" customHeight="1"/>
    <row r="10" spans="1:26" ht="14.25" customHeight="1">
      <c r="A10" s="9" t="s">
        <v>44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4.25" customHeight="1"/>
    <row r="12" spans="1:26" ht="14.25" customHeight="1">
      <c r="E12" s="31">
        <v>1</v>
      </c>
      <c r="F12" s="31">
        <v>2</v>
      </c>
      <c r="G12" s="31">
        <v>3</v>
      </c>
    </row>
    <row r="13" spans="1:26" ht="14.25" customHeight="1">
      <c r="E13" s="32">
        <v>23</v>
      </c>
      <c r="F13" s="32">
        <v>32</v>
      </c>
      <c r="G13" s="32">
        <v>44</v>
      </c>
    </row>
    <row r="14" spans="1:26" ht="14.25" customHeight="1">
      <c r="E14" s="32">
        <v>45</v>
      </c>
      <c r="F14" s="32">
        <v>11</v>
      </c>
      <c r="G14" s="32">
        <v>96</v>
      </c>
    </row>
    <row r="15" spans="1:26" ht="14.25" customHeight="1">
      <c r="E15" s="32">
        <v>12</v>
      </c>
      <c r="F15" s="32">
        <v>10</v>
      </c>
      <c r="G15" s="32">
        <v>62</v>
      </c>
    </row>
    <row r="16" spans="1:26" ht="14.25" customHeight="1">
      <c r="E16" s="32">
        <v>10</v>
      </c>
      <c r="G16" s="32">
        <v>11</v>
      </c>
    </row>
    <row r="17" spans="1:26" ht="14.25" customHeight="1">
      <c r="G17" s="32">
        <v>8</v>
      </c>
    </row>
    <row r="18" spans="1:26" ht="14.25" customHeight="1"/>
    <row r="19" spans="1:26" ht="14.25" customHeight="1">
      <c r="D19" s="3" t="s">
        <v>95</v>
      </c>
      <c r="E19" s="29">
        <v>1</v>
      </c>
      <c r="F19" s="3" t="s">
        <v>96</v>
      </c>
      <c r="G19" s="40">
        <f>CHOOSE(E19, SUM(E13:E16), SUM(F13:F15), SUM(G13:G17))</f>
        <v>90</v>
      </c>
    </row>
    <row r="20" spans="1:26" ht="14.25" customHeight="1"/>
    <row r="21" spans="1:26" ht="14.25" customHeight="1"/>
    <row r="22" spans="1:26" ht="14.25" customHeight="1">
      <c r="A22" s="9" t="s">
        <v>97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4.25" customHeight="1"/>
    <row r="24" spans="1:26" ht="14.25" customHeight="1"/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 count="1">
    <dataValidation type="list" allowBlank="1" showErrorMessage="1" sqref="E19" xr:uid="{00000000-0002-0000-0500-000000000000}">
      <formula1>ВЫБОР_столбцы</formula1>
    </dataValidation>
  </dataValidation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75"/>
  <sheetViews>
    <sheetView topLeftCell="A22" workbookViewId="0">
      <selection activeCell="F37" sqref="F37"/>
    </sheetView>
  </sheetViews>
  <sheetFormatPr defaultColWidth="12.625" defaultRowHeight="15" customHeight="1"/>
  <cols>
    <col min="1" max="1" width="7.625" customWidth="1"/>
    <col min="2" max="2" width="10.25" customWidth="1"/>
    <col min="3" max="3" width="9.75" customWidth="1"/>
    <col min="4" max="4" width="8.75" customWidth="1"/>
    <col min="5" max="7" width="9.5" customWidth="1"/>
    <col min="8" max="8" width="7.625" customWidth="1"/>
    <col min="9" max="9" width="9.875" customWidth="1"/>
    <col min="10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98</v>
      </c>
      <c r="C2" s="11" t="s">
        <v>15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28" t="s">
        <v>99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/>
    <row r="8" spans="1:26" ht="14.25" customHeight="1">
      <c r="B8" s="32" t="s">
        <v>88</v>
      </c>
      <c r="C8" s="32" t="s">
        <v>100</v>
      </c>
      <c r="D8" s="32" t="s">
        <v>101</v>
      </c>
      <c r="E8" s="32" t="s">
        <v>102</v>
      </c>
    </row>
    <row r="9" spans="1:26" ht="14.25" customHeight="1">
      <c r="B9" s="32" t="s">
        <v>86</v>
      </c>
      <c r="C9" s="32" t="s">
        <v>89</v>
      </c>
      <c r="D9" s="32" t="s">
        <v>103</v>
      </c>
      <c r="E9" s="32" t="s">
        <v>104</v>
      </c>
    </row>
    <row r="10" spans="1:26" ht="14.25" customHeight="1">
      <c r="B10" s="32" t="s">
        <v>105</v>
      </c>
      <c r="C10" s="32" t="s">
        <v>106</v>
      </c>
      <c r="D10" s="32" t="s">
        <v>107</v>
      </c>
      <c r="E10" s="32" t="s">
        <v>108</v>
      </c>
    </row>
    <row r="11" spans="1:26" ht="14.25" customHeight="1">
      <c r="B11" s="32" t="s">
        <v>109</v>
      </c>
      <c r="C11" s="32" t="s">
        <v>110</v>
      </c>
      <c r="D11" s="32" t="s">
        <v>111</v>
      </c>
      <c r="E11" s="32" t="s">
        <v>112</v>
      </c>
    </row>
    <row r="12" spans="1:26" ht="14.25" customHeight="1"/>
    <row r="13" spans="1:26" ht="14.25" customHeight="1"/>
    <row r="14" spans="1:26" ht="14.25" customHeight="1">
      <c r="B14" s="3" t="s">
        <v>113</v>
      </c>
      <c r="C14" s="29">
        <v>3</v>
      </c>
      <c r="D14" s="3" t="s">
        <v>114</v>
      </c>
      <c r="E14" s="29">
        <v>3</v>
      </c>
      <c r="F14" s="3" t="s">
        <v>115</v>
      </c>
      <c r="G14" s="23" t="str">
        <f>INDEX(B8:E11,C14,E14)</f>
        <v>Виноград</v>
      </c>
    </row>
    <row r="15" spans="1:26" ht="14.25" customHeight="1"/>
    <row r="16" spans="1:26" ht="14.25" customHeight="1">
      <c r="A16" s="9" t="s">
        <v>44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4.25" customHeight="1"/>
    <row r="18" spans="1:26" ht="14.25" customHeight="1">
      <c r="D18" s="31">
        <v>1</v>
      </c>
      <c r="E18" s="31">
        <v>2</v>
      </c>
    </row>
    <row r="19" spans="1:26" ht="14.25" customHeight="1">
      <c r="D19" s="33">
        <v>2</v>
      </c>
      <c r="E19" s="33">
        <v>4</v>
      </c>
    </row>
    <row r="20" spans="1:26" ht="14.25" customHeight="1">
      <c r="B20" s="31">
        <v>1</v>
      </c>
      <c r="C20" s="33">
        <v>2</v>
      </c>
      <c r="D20" s="36" t="s">
        <v>89</v>
      </c>
      <c r="E20" s="26" t="str">
        <f>INDEX(B8:E11,2,3)</f>
        <v>Манго</v>
      </c>
    </row>
    <row r="21" spans="1:26" ht="14.25" customHeight="1">
      <c r="B21" s="31">
        <v>2</v>
      </c>
      <c r="C21" s="33">
        <v>4</v>
      </c>
      <c r="D21" s="26" t="str">
        <f>INDEX(B8:E11,3,2)</f>
        <v>Огурцы</v>
      </c>
      <c r="E21" s="26" t="str">
        <f>INDEX(B9:E12,2,3)</f>
        <v>Виноград</v>
      </c>
    </row>
    <row r="22" spans="1:26" ht="14.25" customHeight="1"/>
    <row r="23" spans="1:26" ht="14.25" customHeight="1"/>
    <row r="24" spans="1:26" ht="14.25" customHeight="1">
      <c r="A24" s="9" t="s">
        <v>116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4.25" customHeight="1"/>
    <row r="26" spans="1:26" ht="14.25" customHeight="1">
      <c r="C26" s="31" t="s">
        <v>117</v>
      </c>
      <c r="D26" s="31" t="s">
        <v>118</v>
      </c>
      <c r="E26" s="31" t="s">
        <v>119</v>
      </c>
      <c r="F26" s="31" t="s">
        <v>120</v>
      </c>
    </row>
    <row r="27" spans="1:26" ht="14.25" customHeight="1">
      <c r="B27" s="31">
        <v>1</v>
      </c>
      <c r="C27" s="32" t="s">
        <v>88</v>
      </c>
      <c r="D27" s="32" t="s">
        <v>88</v>
      </c>
      <c r="E27" s="32" t="s">
        <v>101</v>
      </c>
      <c r="F27" s="32" t="s">
        <v>102</v>
      </c>
    </row>
    <row r="28" spans="1:26" ht="14.25" customHeight="1">
      <c r="B28" s="31">
        <v>2</v>
      </c>
      <c r="C28" s="32" t="s">
        <v>86</v>
      </c>
      <c r="D28" s="32" t="s">
        <v>89</v>
      </c>
      <c r="E28" s="32" t="s">
        <v>103</v>
      </c>
      <c r="F28" s="32" t="s">
        <v>104</v>
      </c>
    </row>
    <row r="29" spans="1:26" ht="14.25" customHeight="1">
      <c r="B29" s="31">
        <v>3</v>
      </c>
      <c r="C29" s="32" t="s">
        <v>105</v>
      </c>
      <c r="D29" s="32" t="s">
        <v>106</v>
      </c>
      <c r="E29" s="32" t="s">
        <v>107</v>
      </c>
      <c r="F29" s="32" t="s">
        <v>108</v>
      </c>
    </row>
    <row r="30" spans="1:26" ht="14.25" customHeight="1">
      <c r="B30" s="31">
        <v>4</v>
      </c>
      <c r="C30" s="32" t="s">
        <v>109</v>
      </c>
      <c r="D30" s="32" t="s">
        <v>110</v>
      </c>
      <c r="E30" s="32" t="s">
        <v>111</v>
      </c>
      <c r="F30" s="32" t="s">
        <v>112</v>
      </c>
    </row>
    <row r="31" spans="1:26" ht="14.25" customHeight="1"/>
    <row r="32" spans="1:26" ht="14.25" customHeight="1"/>
    <row r="33" spans="1:26" ht="14.25" customHeight="1">
      <c r="C33" s="29" t="s">
        <v>118</v>
      </c>
    </row>
    <row r="34" spans="1:26" ht="14.25" customHeight="1">
      <c r="C34" s="41">
        <v>2</v>
      </c>
      <c r="D34" s="3"/>
    </row>
    <row r="35" spans="1:26" ht="14.25" customHeight="1">
      <c r="B35" s="42">
        <v>1</v>
      </c>
      <c r="C35" s="36" t="s">
        <v>88</v>
      </c>
      <c r="D35" s="3" t="str">
        <f>INDEX(C27:F30,1,3)</f>
        <v>Киви</v>
      </c>
    </row>
    <row r="36" spans="1:26" ht="14.25" customHeight="1">
      <c r="B36" s="42">
        <v>2</v>
      </c>
      <c r="C36" s="36" t="s">
        <v>89</v>
      </c>
      <c r="D36" s="3" t="str">
        <f t="shared" ref="D36:D37" si="0">INDEX(C28:F31,1,3)</f>
        <v>Манго</v>
      </c>
    </row>
    <row r="37" spans="1:26" ht="14.25" customHeight="1">
      <c r="B37" s="42">
        <v>3</v>
      </c>
      <c r="C37" s="36" t="s">
        <v>106</v>
      </c>
      <c r="D37" s="3" t="str">
        <f t="shared" si="0"/>
        <v>Виноград</v>
      </c>
    </row>
    <row r="38" spans="1:26" ht="14.25" customHeight="1">
      <c r="B38" s="42">
        <v>4</v>
      </c>
      <c r="C38" s="36" t="s">
        <v>110</v>
      </c>
      <c r="D38" s="3" t="str">
        <f>INDEX(C30:F33,1,3)</f>
        <v>Абрикосы</v>
      </c>
    </row>
    <row r="39" spans="1:26" ht="14.25" customHeight="1"/>
    <row r="40" spans="1:26" ht="14.25" customHeight="1">
      <c r="A40" s="9" t="s">
        <v>121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4.25" customHeight="1"/>
    <row r="42" spans="1:26" ht="14.25" customHeight="1">
      <c r="C42" s="31" t="s">
        <v>122</v>
      </c>
      <c r="D42" s="31" t="s">
        <v>123</v>
      </c>
      <c r="E42" s="31" t="s">
        <v>124</v>
      </c>
    </row>
    <row r="43" spans="1:26" ht="14.25" customHeight="1">
      <c r="C43" s="99" t="s">
        <v>125</v>
      </c>
      <c r="D43" s="32" t="s">
        <v>117</v>
      </c>
      <c r="E43" s="32" t="s">
        <v>106</v>
      </c>
    </row>
    <row r="44" spans="1:26" ht="14.25" customHeight="1">
      <c r="C44" s="100"/>
      <c r="D44" s="32" t="s">
        <v>118</v>
      </c>
      <c r="E44" s="32" t="s">
        <v>102</v>
      </c>
    </row>
    <row r="45" spans="1:26" ht="14.25" customHeight="1">
      <c r="C45" s="101"/>
      <c r="D45" s="32" t="s">
        <v>126</v>
      </c>
      <c r="E45" s="32" t="s">
        <v>127</v>
      </c>
    </row>
    <row r="46" spans="1:26" ht="14.25" customHeight="1">
      <c r="C46" s="99" t="s">
        <v>128</v>
      </c>
      <c r="D46" s="32" t="s">
        <v>117</v>
      </c>
      <c r="E46" s="32" t="s">
        <v>88</v>
      </c>
    </row>
    <row r="47" spans="1:26" ht="14.25" customHeight="1">
      <c r="C47" s="100"/>
      <c r="D47" s="32" t="s">
        <v>118</v>
      </c>
      <c r="E47" s="32" t="s">
        <v>88</v>
      </c>
    </row>
    <row r="48" spans="1:26" ht="14.25" customHeight="1">
      <c r="C48" s="101"/>
      <c r="D48" s="32" t="s">
        <v>126</v>
      </c>
      <c r="E48" s="32" t="s">
        <v>108</v>
      </c>
    </row>
    <row r="49" spans="2:7" ht="14.25" customHeight="1"/>
    <row r="50" spans="2:7" ht="14.25" customHeight="1"/>
    <row r="51" spans="2:7" ht="14.25" customHeight="1">
      <c r="B51" s="3" t="s">
        <v>122</v>
      </c>
      <c r="C51" s="29" t="s">
        <v>125</v>
      </c>
      <c r="D51" s="3" t="s">
        <v>123</v>
      </c>
      <c r="E51" s="29">
        <v>2</v>
      </c>
      <c r="F51" s="3" t="s">
        <v>129</v>
      </c>
      <c r="G51" s="23" t="str">
        <f>INDEX(C43:E48,E51+1*MATCH(C51,C43:C48)-1,3)</f>
        <v>Помидоры</v>
      </c>
    </row>
    <row r="52" spans="2:7" ht="14.25" customHeight="1">
      <c r="C52" s="82"/>
      <c r="D52" s="82"/>
    </row>
    <row r="53" spans="2:7" ht="14.25" customHeight="1"/>
    <row r="54" spans="2:7" ht="14.25" customHeight="1"/>
    <row r="55" spans="2:7" ht="14.25" customHeight="1"/>
    <row r="56" spans="2:7" ht="14.25" customHeight="1"/>
    <row r="57" spans="2:7" ht="14.25" customHeight="1"/>
    <row r="58" spans="2:7" ht="14.25" customHeight="1"/>
    <row r="59" spans="2:7" ht="14.25" customHeight="1"/>
    <row r="60" spans="2:7" ht="14.25" customHeight="1"/>
    <row r="61" spans="2:7" ht="14.25" customHeight="1"/>
    <row r="62" spans="2:7" ht="14.25" customHeight="1"/>
    <row r="63" spans="2:7" ht="14.25" customHeight="1"/>
    <row r="64" spans="2:7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</sheetData>
  <mergeCells count="2">
    <mergeCell ref="C43:C45"/>
    <mergeCell ref="C46:C48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tabSelected="1" workbookViewId="0">
      <selection activeCell="H25" sqref="H25"/>
    </sheetView>
  </sheetViews>
  <sheetFormatPr defaultColWidth="12.625" defaultRowHeight="15" customHeight="1"/>
  <cols>
    <col min="1" max="2" width="7.625" customWidth="1"/>
    <col min="3" max="3" width="61.75" customWidth="1"/>
    <col min="4" max="4" width="39.25" customWidth="1"/>
    <col min="5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130</v>
      </c>
      <c r="C2" s="11" t="s">
        <v>17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43" t="s">
        <v>131</v>
      </c>
    </row>
    <row r="5" spans="1:26" ht="14.25" customHeight="1">
      <c r="A5" s="11"/>
      <c r="B5" s="43"/>
    </row>
    <row r="6" spans="1:26" ht="14.25" customHeight="1">
      <c r="A6" s="11"/>
      <c r="B6" s="39" t="s">
        <v>132</v>
      </c>
      <c r="C6" s="39" t="s">
        <v>133</v>
      </c>
    </row>
    <row r="7" spans="1:26" ht="14.25" customHeight="1">
      <c r="A7" s="11"/>
      <c r="B7" s="7" t="s">
        <v>82</v>
      </c>
      <c r="C7" s="3" t="s">
        <v>134</v>
      </c>
    </row>
    <row r="8" spans="1:26" ht="14.25" customHeight="1">
      <c r="A8" s="11"/>
      <c r="B8" s="5">
        <v>2</v>
      </c>
      <c r="C8" s="5" t="s">
        <v>135</v>
      </c>
    </row>
    <row r="9" spans="1:26" ht="14.25" customHeight="1">
      <c r="A9" s="11"/>
      <c r="B9" s="7">
        <v>3</v>
      </c>
      <c r="C9" s="7" t="s">
        <v>136</v>
      </c>
    </row>
    <row r="10" spans="1:26" ht="14.25" customHeight="1">
      <c r="A10" s="11"/>
      <c r="B10" s="5">
        <v>4</v>
      </c>
      <c r="C10" s="5" t="s">
        <v>137</v>
      </c>
    </row>
    <row r="11" spans="1:26" ht="14.25" customHeight="1">
      <c r="A11" s="11"/>
      <c r="B11" s="43"/>
    </row>
    <row r="12" spans="1:26" ht="14.25" customHeight="1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4.25" customHeight="1"/>
    <row r="14" spans="1:26" ht="14.25" customHeight="1">
      <c r="A14" s="29">
        <v>2</v>
      </c>
      <c r="B14" s="29">
        <v>3</v>
      </c>
      <c r="C14" s="3" t="s">
        <v>138</v>
      </c>
      <c r="D14" s="3" t="str">
        <f>ADDRESS(2,3)</f>
        <v>$C$2</v>
      </c>
    </row>
    <row r="15" spans="1:26" ht="14.25" customHeight="1">
      <c r="A15" s="29">
        <v>2</v>
      </c>
      <c r="B15" s="29">
        <v>3</v>
      </c>
      <c r="C15" s="3" t="s">
        <v>139</v>
      </c>
      <c r="D15" s="3" t="str">
        <f>ADDRESS(2,3,2)</f>
        <v>C$2</v>
      </c>
    </row>
    <row r="16" spans="1:26" ht="14.25" customHeight="1">
      <c r="A16" s="29">
        <v>2</v>
      </c>
      <c r="B16" s="29">
        <v>3</v>
      </c>
      <c r="C16" s="3" t="s">
        <v>140</v>
      </c>
      <c r="D16" s="87" t="str">
        <f>ADDRESS(2,3,2,FALSE)</f>
        <v>R2C[3]</v>
      </c>
    </row>
    <row r="17" spans="1:4" ht="14.25" customHeight="1">
      <c r="A17" s="29">
        <v>2</v>
      </c>
      <c r="B17" s="29">
        <v>3</v>
      </c>
      <c r="C17" s="3" t="s">
        <v>141</v>
      </c>
      <c r="D17" s="88" t="str">
        <f>ADDRESS(2,3,1,FALSE,"[Книга1]Лист1")</f>
        <v>[Книга1]Лист1!R2C3</v>
      </c>
    </row>
    <row r="18" spans="1:4" ht="14.25" customHeight="1"/>
    <row r="19" spans="1:4" ht="14.25" customHeight="1"/>
    <row r="20" spans="1:4" ht="14.25" customHeight="1"/>
    <row r="21" spans="1:4" ht="14.25" customHeight="1"/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>
      <c r="D28" s="85"/>
    </row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I31" sqref="I31"/>
    </sheetView>
  </sheetViews>
  <sheetFormatPr defaultColWidth="12.625" defaultRowHeight="15" customHeight="1"/>
  <cols>
    <col min="1" max="1" width="7.625" customWidth="1"/>
    <col min="2" max="2" width="8.125" customWidth="1"/>
    <col min="3" max="3" width="18.625" customWidth="1"/>
    <col min="4" max="4" width="7.625" customWidth="1"/>
    <col min="5" max="6" width="11.25" customWidth="1"/>
    <col min="7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142</v>
      </c>
      <c r="C2" s="11" t="s">
        <v>19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28" t="s">
        <v>143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/>
    <row r="8" spans="1:26" ht="14.25" customHeight="1">
      <c r="B8" s="29" t="s">
        <v>144</v>
      </c>
      <c r="C8" s="32">
        <v>1.333</v>
      </c>
      <c r="E8" s="91"/>
      <c r="F8" s="86"/>
    </row>
    <row r="9" spans="1:26" ht="14.25" customHeight="1">
      <c r="B9" s="29" t="s">
        <v>145</v>
      </c>
      <c r="C9" s="32">
        <v>45</v>
      </c>
      <c r="E9" s="91"/>
      <c r="F9" s="86"/>
    </row>
    <row r="10" spans="1:26" ht="14.25" customHeight="1">
      <c r="B10" s="29" t="s">
        <v>146</v>
      </c>
      <c r="C10" s="32">
        <v>10</v>
      </c>
    </row>
    <row r="11" spans="1:26" ht="14.25" customHeight="1">
      <c r="B11" s="90">
        <v>11</v>
      </c>
      <c r="C11" s="32">
        <v>62</v>
      </c>
    </row>
    <row r="12" spans="1:26" ht="14.25" customHeight="1"/>
    <row r="13" spans="1:26" ht="14.25" customHeight="1">
      <c r="B13" s="23">
        <v>1.333</v>
      </c>
      <c r="C13" s="3">
        <f ca="1">INDIRECT(B8)</f>
        <v>1.333</v>
      </c>
      <c r="I13" s="89"/>
    </row>
    <row r="14" spans="1:26" ht="14.25" customHeight="1">
      <c r="B14" s="23">
        <v>45</v>
      </c>
      <c r="C14" s="3">
        <f ca="1">INDIRECT(B9)</f>
        <v>45</v>
      </c>
    </row>
    <row r="15" spans="1:26" ht="14.25" customHeight="1">
      <c r="B15" s="23">
        <v>10</v>
      </c>
      <c r="C15" s="3">
        <f ca="1">INDIRECT(B10)</f>
        <v>10</v>
      </c>
    </row>
    <row r="16" spans="1:26" ht="14.25" customHeight="1">
      <c r="B16" s="23">
        <v>62</v>
      </c>
      <c r="C16" s="3">
        <f ca="1">INDIRECT("C" &amp;B11)</f>
        <v>62</v>
      </c>
    </row>
    <row r="17" spans="1:26" ht="14.25" customHeight="1"/>
    <row r="18" spans="1:26" ht="14.25" customHeight="1">
      <c r="A18" s="9" t="s">
        <v>44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4.25" customHeight="1"/>
    <row r="20" spans="1:26" ht="14.25" customHeight="1">
      <c r="B20" s="29">
        <v>8</v>
      </c>
      <c r="C20" s="29">
        <v>3</v>
      </c>
      <c r="D20" s="26" t="s">
        <v>147</v>
      </c>
      <c r="E20" s="26">
        <v>1.333</v>
      </c>
      <c r="F20" s="83">
        <f ca="1">INDIRECT(ADDRESS(B20,C20))</f>
        <v>1.333</v>
      </c>
    </row>
    <row r="21" spans="1:26" ht="14.25" customHeight="1">
      <c r="B21" s="29">
        <v>9</v>
      </c>
      <c r="C21" s="29">
        <v>3</v>
      </c>
      <c r="D21" s="26" t="s">
        <v>148</v>
      </c>
      <c r="E21" s="26">
        <v>45</v>
      </c>
      <c r="F21" s="84">
        <f t="shared" ref="F21:F23" ca="1" si="0">INDIRECT(ADDRESS(B21,C21))</f>
        <v>45</v>
      </c>
    </row>
    <row r="22" spans="1:26" ht="14.25" customHeight="1">
      <c r="B22" s="29">
        <v>10</v>
      </c>
      <c r="C22" s="29">
        <v>3</v>
      </c>
      <c r="D22" s="26" t="s">
        <v>149</v>
      </c>
      <c r="E22" s="26">
        <v>10</v>
      </c>
      <c r="F22" s="84">
        <f t="shared" ca="1" si="0"/>
        <v>10</v>
      </c>
    </row>
    <row r="23" spans="1:26" ht="14.25" customHeight="1">
      <c r="B23" s="29">
        <v>11</v>
      </c>
      <c r="C23" s="29">
        <v>3</v>
      </c>
      <c r="D23" s="26" t="s">
        <v>150</v>
      </c>
      <c r="E23" s="26">
        <v>62</v>
      </c>
      <c r="F23" s="84">
        <f t="shared" ca="1" si="0"/>
        <v>62</v>
      </c>
    </row>
    <row r="24" spans="1:26" ht="14.25" customHeight="1"/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998"/>
  <sheetViews>
    <sheetView topLeftCell="A13" workbookViewId="0">
      <selection activeCell="F29" sqref="F29"/>
    </sheetView>
  </sheetViews>
  <sheetFormatPr defaultColWidth="12.625" defaultRowHeight="15" customHeight="1"/>
  <cols>
    <col min="1" max="1" width="12.875" customWidth="1"/>
    <col min="2" max="2" width="11.5" customWidth="1"/>
    <col min="3" max="3" width="12" customWidth="1"/>
    <col min="4" max="7" width="12.25" customWidth="1"/>
    <col min="8" max="8" width="8.75" customWidth="1"/>
    <col min="9" max="13" width="7.625" customWidth="1"/>
    <col min="14" max="14" width="12.875" customWidth="1"/>
    <col min="15" max="15" width="12.75" customWidth="1"/>
    <col min="16" max="16" width="13.375" customWidth="1"/>
    <col min="17" max="17" width="13.625" customWidth="1"/>
    <col min="18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151</v>
      </c>
      <c r="C2" s="11" t="s">
        <v>22</v>
      </c>
    </row>
    <row r="3" spans="1:26" ht="14.25" customHeight="1">
      <c r="A3" s="11"/>
      <c r="B3" s="11" t="s">
        <v>152</v>
      </c>
      <c r="C3" s="11" t="s">
        <v>24</v>
      </c>
    </row>
    <row r="4" spans="1:26" ht="14.25" customHeight="1">
      <c r="A4" s="11"/>
      <c r="B4" s="11" t="s">
        <v>153</v>
      </c>
      <c r="C4" s="11" t="s">
        <v>26</v>
      </c>
    </row>
    <row r="5" spans="1:26" ht="14.25" customHeight="1">
      <c r="A5" s="11"/>
      <c r="B5" s="11" t="s">
        <v>154</v>
      </c>
      <c r="C5" s="11" t="s">
        <v>28</v>
      </c>
    </row>
    <row r="6" spans="1:26" ht="14.25" customHeight="1">
      <c r="A6" s="11"/>
      <c r="B6" s="11"/>
      <c r="C6" s="11"/>
    </row>
    <row r="7" spans="1:26" ht="14.25" customHeight="1">
      <c r="A7" s="27" t="s">
        <v>49</v>
      </c>
      <c r="B7" s="11"/>
    </row>
    <row r="8" spans="1:26" ht="14.25" customHeight="1">
      <c r="A8" s="11"/>
      <c r="B8" s="28" t="s">
        <v>155</v>
      </c>
    </row>
    <row r="9" spans="1:26" ht="14.25" customHeight="1">
      <c r="B9" s="28" t="s">
        <v>156</v>
      </c>
    </row>
    <row r="10" spans="1:26" ht="14.25" customHeight="1">
      <c r="B10" s="28" t="s">
        <v>157</v>
      </c>
    </row>
    <row r="11" spans="1:26" ht="14.25" customHeight="1">
      <c r="B11" s="28" t="s">
        <v>158</v>
      </c>
    </row>
    <row r="12" spans="1:26" ht="14.25" customHeight="1"/>
    <row r="13" spans="1:26" ht="14.25" customHeight="1">
      <c r="A13" s="9" t="s">
        <v>36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4.25" customHeight="1"/>
    <row r="15" spans="1:26" ht="14.25" customHeight="1">
      <c r="D15" s="36">
        <v>4</v>
      </c>
      <c r="E15" s="36">
        <v>5</v>
      </c>
      <c r="F15" s="36">
        <v>6</v>
      </c>
      <c r="G15" s="36">
        <v>7</v>
      </c>
      <c r="H15" s="26"/>
      <c r="I15" s="26"/>
      <c r="J15" s="11"/>
    </row>
    <row r="16" spans="1:26" ht="14.25" customHeight="1">
      <c r="D16" s="44">
        <v>1</v>
      </c>
      <c r="E16" s="44">
        <v>2</v>
      </c>
      <c r="F16" s="44">
        <v>3</v>
      </c>
      <c r="G16" s="44">
        <v>4</v>
      </c>
      <c r="H16" s="26"/>
      <c r="I16" s="26"/>
      <c r="J16" s="11"/>
    </row>
    <row r="17" spans="1:26" ht="14.25" customHeight="1">
      <c r="B17" s="45">
        <v>17</v>
      </c>
      <c r="C17" s="44">
        <v>1</v>
      </c>
      <c r="D17" s="32" t="s">
        <v>88</v>
      </c>
      <c r="E17" s="32" t="s">
        <v>100</v>
      </c>
      <c r="F17" s="32" t="s">
        <v>101</v>
      </c>
      <c r="G17" s="32" t="s">
        <v>102</v>
      </c>
      <c r="H17" s="26" cm="1">
        <f t="array" ref="H17">COLUMN(D17:D20)</f>
        <v>4</v>
      </c>
      <c r="I17" s="26"/>
    </row>
    <row r="18" spans="1:26" ht="14.25" customHeight="1">
      <c r="B18" s="45">
        <v>18</v>
      </c>
      <c r="C18" s="44">
        <v>2</v>
      </c>
      <c r="D18" s="32" t="s">
        <v>86</v>
      </c>
      <c r="E18" s="32" t="s">
        <v>89</v>
      </c>
      <c r="F18" s="32" t="s">
        <v>103</v>
      </c>
      <c r="G18" s="32" t="s">
        <v>104</v>
      </c>
      <c r="H18" s="26" cm="1">
        <f t="array" ref="H18">ROW(D18:G18)</f>
        <v>18</v>
      </c>
      <c r="I18" s="26"/>
    </row>
    <row r="19" spans="1:26" ht="14.25" customHeight="1">
      <c r="B19" s="45">
        <v>19</v>
      </c>
      <c r="C19" s="44">
        <v>3</v>
      </c>
      <c r="D19" s="32" t="s">
        <v>105</v>
      </c>
      <c r="E19" s="32" t="s">
        <v>106</v>
      </c>
      <c r="F19" s="32" t="s">
        <v>107</v>
      </c>
      <c r="G19" s="32" t="s">
        <v>108</v>
      </c>
      <c r="H19" s="26">
        <f>COLUMNS(D17:G20)</f>
        <v>4</v>
      </c>
      <c r="I19" s="26"/>
    </row>
    <row r="20" spans="1:26" ht="14.25" customHeight="1">
      <c r="B20" s="45">
        <v>20</v>
      </c>
      <c r="C20" s="44">
        <v>4</v>
      </c>
      <c r="D20" s="32" t="s">
        <v>109</v>
      </c>
      <c r="E20" s="32" t="s">
        <v>110</v>
      </c>
      <c r="F20" s="32" t="s">
        <v>111</v>
      </c>
      <c r="G20" s="32" t="s">
        <v>112</v>
      </c>
      <c r="H20" s="26">
        <f>ROWS(D17:G20)</f>
        <v>4</v>
      </c>
      <c r="I20" s="26"/>
    </row>
    <row r="21" spans="1:26" ht="14.25" customHeight="1">
      <c r="B21" s="26"/>
      <c r="C21" s="26"/>
      <c r="D21" s="26"/>
      <c r="E21" s="26"/>
      <c r="F21" s="26"/>
      <c r="G21" s="26"/>
      <c r="H21" s="26"/>
      <c r="I21" s="26"/>
    </row>
    <row r="22" spans="1:26" ht="14.25" customHeight="1">
      <c r="B22" s="26"/>
      <c r="C22" s="26"/>
      <c r="D22" s="26"/>
      <c r="E22" s="26"/>
      <c r="F22" s="26"/>
      <c r="G22" s="26"/>
      <c r="H22" s="26"/>
      <c r="I22" s="26"/>
    </row>
    <row r="23" spans="1:26" ht="14.25" customHeight="1">
      <c r="B23" s="11"/>
      <c r="C23" s="11"/>
    </row>
    <row r="24" spans="1:26" ht="14.25" customHeight="1"/>
    <row r="25" spans="1:26" ht="14.25" customHeight="1">
      <c r="A25" s="9" t="s">
        <v>44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4.25" customHeight="1">
      <c r="E26" s="86" t="s">
        <v>269</v>
      </c>
      <c r="F26" s="86" t="s">
        <v>269</v>
      </c>
      <c r="G26" s="86" t="s">
        <v>269</v>
      </c>
      <c r="H26" s="86" t="s">
        <v>269</v>
      </c>
      <c r="I26" s="86" t="s">
        <v>113</v>
      </c>
      <c r="J26" s="86" t="s">
        <v>113</v>
      </c>
      <c r="K26" s="86" t="s">
        <v>113</v>
      </c>
      <c r="L26" s="86" t="s">
        <v>113</v>
      </c>
    </row>
    <row r="27" spans="1:26" ht="14.25" customHeight="1">
      <c r="A27" s="23" t="s">
        <v>159</v>
      </c>
      <c r="B27" s="23" t="s">
        <v>160</v>
      </c>
      <c r="C27" s="23" t="s">
        <v>161</v>
      </c>
      <c r="D27" s="23" t="s">
        <v>162</v>
      </c>
      <c r="E27" s="92" cm="1">
        <f t="array" ref="E27">COLUMN(A27:A30)</f>
        <v>1</v>
      </c>
      <c r="F27" s="92">
        <f>COLUMN(B27:B30)</f>
        <v>2</v>
      </c>
      <c r="G27" s="95">
        <f>COLUMN(C27:C30)</f>
        <v>3</v>
      </c>
      <c r="H27" s="97">
        <f>COLUMN(D27:D30)</f>
        <v>4</v>
      </c>
      <c r="I27" s="96">
        <f t="shared" ref="I27:L30" si="0">ROW(A27)-26</f>
        <v>1</v>
      </c>
      <c r="J27" s="96">
        <f t="shared" si="0"/>
        <v>1</v>
      </c>
      <c r="K27" s="96">
        <f t="shared" si="0"/>
        <v>1</v>
      </c>
      <c r="L27" s="96">
        <f t="shared" si="0"/>
        <v>1</v>
      </c>
      <c r="N27" s="98" t="str">
        <f>"СТР:"&amp;I27&amp;" СТОЛБ:"&amp;E27</f>
        <v>СТР:1 СТОЛБ:1</v>
      </c>
      <c r="O27" s="98" t="str">
        <f t="shared" ref="O27:Q27" si="1">"СТР:"&amp;J27&amp;" СТОЛБ:"&amp;F27</f>
        <v>СТР:1 СТОЛБ:2</v>
      </c>
      <c r="P27" s="98" t="str">
        <f t="shared" si="1"/>
        <v>СТР:1 СТОЛБ:3</v>
      </c>
      <c r="Q27" s="98" t="str">
        <f t="shared" si="1"/>
        <v>СТР:1 СТОЛБ:4</v>
      </c>
    </row>
    <row r="28" spans="1:26" ht="14.25" customHeight="1">
      <c r="A28" s="23" t="s">
        <v>163</v>
      </c>
      <c r="B28" s="23" t="s">
        <v>164</v>
      </c>
      <c r="C28" s="23" t="s">
        <v>165</v>
      </c>
      <c r="D28" s="23" t="s">
        <v>166</v>
      </c>
      <c r="E28" s="92" cm="1">
        <f t="array" ref="E28">COLUMN(A28:A31)</f>
        <v>1</v>
      </c>
      <c r="F28" s="92">
        <f t="shared" ref="F28:H30" si="2">COLUMN(B28:B31)</f>
        <v>2</v>
      </c>
      <c r="G28" s="95">
        <f t="shared" si="2"/>
        <v>3</v>
      </c>
      <c r="H28" s="97">
        <f t="shared" si="2"/>
        <v>4</v>
      </c>
      <c r="I28" s="96">
        <f t="shared" si="0"/>
        <v>2</v>
      </c>
      <c r="J28" s="96">
        <f t="shared" si="0"/>
        <v>2</v>
      </c>
      <c r="K28" s="96">
        <f t="shared" si="0"/>
        <v>2</v>
      </c>
      <c r="L28" s="96">
        <f t="shared" si="0"/>
        <v>2</v>
      </c>
      <c r="N28" s="98" t="str">
        <f t="shared" ref="N28:N30" si="3">"СТР:"&amp;I28&amp;" СТОЛБ:"&amp;E28</f>
        <v>СТР:2 СТОЛБ:1</v>
      </c>
      <c r="O28" s="98" t="str">
        <f t="shared" ref="O28:O30" si="4">"СТР:"&amp;J28&amp;" СТОЛБ:"&amp;F28</f>
        <v>СТР:2 СТОЛБ:2</v>
      </c>
      <c r="P28" s="98" t="str">
        <f t="shared" ref="P28:P30" si="5">"СТР:"&amp;K28&amp;" СТОЛБ:"&amp;G28</f>
        <v>СТР:2 СТОЛБ:3</v>
      </c>
      <c r="Q28" s="98" t="str">
        <f t="shared" ref="Q28:Q30" si="6">"СТР:"&amp;L28&amp;" СТОЛБ:"&amp;H28</f>
        <v>СТР:2 СТОЛБ:4</v>
      </c>
    </row>
    <row r="29" spans="1:26" ht="14.25" customHeight="1">
      <c r="A29" s="23" t="s">
        <v>167</v>
      </c>
      <c r="B29" s="23" t="s">
        <v>168</v>
      </c>
      <c r="C29" s="23" t="s">
        <v>169</v>
      </c>
      <c r="D29" s="23" t="s">
        <v>170</v>
      </c>
      <c r="E29" s="92" cm="1">
        <f t="array" ref="E29">COLUMN(A29:A32)</f>
        <v>1</v>
      </c>
      <c r="F29" s="92">
        <f t="shared" si="2"/>
        <v>2</v>
      </c>
      <c r="G29" s="95">
        <f t="shared" si="2"/>
        <v>3</v>
      </c>
      <c r="H29" s="97">
        <f t="shared" si="2"/>
        <v>4</v>
      </c>
      <c r="I29" s="96">
        <f t="shared" si="0"/>
        <v>3</v>
      </c>
      <c r="J29" s="96">
        <f t="shared" si="0"/>
        <v>3</v>
      </c>
      <c r="K29" s="96">
        <f t="shared" si="0"/>
        <v>3</v>
      </c>
      <c r="L29" s="96">
        <f t="shared" si="0"/>
        <v>3</v>
      </c>
      <c r="N29" s="98" t="str">
        <f t="shared" si="3"/>
        <v>СТР:3 СТОЛБ:1</v>
      </c>
      <c r="O29" s="98" t="str">
        <f t="shared" si="4"/>
        <v>СТР:3 СТОЛБ:2</v>
      </c>
      <c r="P29" s="98" t="str">
        <f t="shared" si="5"/>
        <v>СТР:3 СТОЛБ:3</v>
      </c>
      <c r="Q29" s="98" t="str">
        <f t="shared" si="6"/>
        <v>СТР:3 СТОЛБ:4</v>
      </c>
    </row>
    <row r="30" spans="1:26" ht="14.25" customHeight="1">
      <c r="A30" s="23" t="s">
        <v>171</v>
      </c>
      <c r="B30" s="23" t="s">
        <v>172</v>
      </c>
      <c r="C30" s="23" t="s">
        <v>173</v>
      </c>
      <c r="D30" s="23" t="s">
        <v>174</v>
      </c>
      <c r="E30" s="92" cm="1">
        <f t="array" ref="E30">COLUMN(A30:A33)</f>
        <v>1</v>
      </c>
      <c r="F30" s="92">
        <f t="shared" si="2"/>
        <v>2</v>
      </c>
      <c r="G30" s="95">
        <f t="shared" si="2"/>
        <v>3</v>
      </c>
      <c r="H30" s="97">
        <f t="shared" si="2"/>
        <v>4</v>
      </c>
      <c r="I30" s="96">
        <f t="shared" si="0"/>
        <v>4</v>
      </c>
      <c r="J30" s="96">
        <f t="shared" si="0"/>
        <v>4</v>
      </c>
      <c r="K30" s="96">
        <f t="shared" si="0"/>
        <v>4</v>
      </c>
      <c r="L30" s="96">
        <f t="shared" si="0"/>
        <v>4</v>
      </c>
      <c r="N30" s="98" t="str">
        <f t="shared" si="3"/>
        <v>СТР:4 СТОЛБ:1</v>
      </c>
      <c r="O30" s="98" t="str">
        <f t="shared" si="4"/>
        <v>СТР:4 СТОЛБ:2</v>
      </c>
      <c r="P30" s="98" t="str">
        <f t="shared" si="5"/>
        <v>СТР:4 СТОЛБ:3</v>
      </c>
      <c r="Q30" s="98" t="str">
        <f t="shared" si="6"/>
        <v>СТР:4 СТОЛБ:4</v>
      </c>
    </row>
    <row r="31" spans="1:26" ht="14.25" customHeight="1"/>
    <row r="32" spans="1:26" ht="14.25" customHeight="1">
      <c r="A32" s="9" t="s">
        <v>116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4:8" ht="14.25" customHeight="1"/>
    <row r="34" spans="4:8" ht="14.25" customHeight="1">
      <c r="D34" s="23" t="s">
        <v>88</v>
      </c>
      <c r="E34" s="23" t="s">
        <v>100</v>
      </c>
      <c r="F34" s="23" t="s">
        <v>101</v>
      </c>
      <c r="G34" s="23" t="s">
        <v>102</v>
      </c>
      <c r="H34">
        <f>ROW(D34:G34)</f>
        <v>34</v>
      </c>
    </row>
    <row r="35" spans="4:8" ht="14.25" customHeight="1">
      <c r="D35" s="23" t="s">
        <v>86</v>
      </c>
      <c r="E35" s="23" t="s">
        <v>89</v>
      </c>
      <c r="F35" s="23" t="s">
        <v>103</v>
      </c>
      <c r="G35" s="23" t="s">
        <v>104</v>
      </c>
      <c r="H35">
        <f>COLUMN(F34:F37)</f>
        <v>6</v>
      </c>
    </row>
    <row r="36" spans="4:8" ht="14.25" customHeight="1">
      <c r="D36" s="23" t="s">
        <v>105</v>
      </c>
      <c r="E36" s="23" t="s">
        <v>106</v>
      </c>
      <c r="F36" s="23" t="s">
        <v>107</v>
      </c>
      <c r="G36" s="23" t="s">
        <v>108</v>
      </c>
      <c r="H36">
        <f>COLUMNS(D34:G37)</f>
        <v>4</v>
      </c>
    </row>
    <row r="37" spans="4:8" ht="14.25" customHeight="1">
      <c r="D37" s="23" t="s">
        <v>109</v>
      </c>
      <c r="E37" s="23" t="s">
        <v>110</v>
      </c>
      <c r="F37" s="23" t="s">
        <v>111</v>
      </c>
      <c r="G37" s="23" t="s">
        <v>112</v>
      </c>
      <c r="H37">
        <f>ROWS(D34:G37)</f>
        <v>4</v>
      </c>
    </row>
    <row r="38" spans="4:8" ht="14.25" customHeight="1"/>
    <row r="39" spans="4:8" ht="14.25" customHeight="1"/>
    <row r="40" spans="4:8" ht="14.25" customHeight="1"/>
    <row r="41" spans="4:8" ht="14.25" customHeight="1"/>
    <row r="42" spans="4:8" ht="14.25" customHeight="1"/>
    <row r="43" spans="4:8" ht="14.25" customHeight="1"/>
    <row r="44" spans="4:8" ht="14.25" customHeight="1"/>
    <row r="45" spans="4:8" ht="14.25" customHeight="1"/>
    <row r="46" spans="4:8" ht="14.25" customHeight="1"/>
    <row r="47" spans="4:8" ht="14.25" customHeight="1"/>
    <row r="48" spans="4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997"/>
  <sheetViews>
    <sheetView workbookViewId="0">
      <selection activeCell="E17" sqref="E17"/>
    </sheetView>
  </sheetViews>
  <sheetFormatPr defaultColWidth="12.625" defaultRowHeight="15" customHeight="1"/>
  <cols>
    <col min="1" max="1" width="7.625" customWidth="1"/>
    <col min="2" max="12" width="9.25" customWidth="1"/>
    <col min="13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175</v>
      </c>
      <c r="C2" s="11" t="s">
        <v>31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28" t="s">
        <v>176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/>
    <row r="8" spans="1:26" ht="14.25" customHeight="1">
      <c r="C8" s="31">
        <v>1</v>
      </c>
      <c r="D8" s="31">
        <v>2</v>
      </c>
      <c r="E8" s="31">
        <v>3</v>
      </c>
      <c r="F8" s="31">
        <v>4</v>
      </c>
      <c r="G8" s="31">
        <v>5</v>
      </c>
      <c r="H8" s="31">
        <v>6</v>
      </c>
    </row>
    <row r="9" spans="1:26" ht="14.25" customHeight="1">
      <c r="B9" s="31">
        <v>1</v>
      </c>
      <c r="C9" s="32">
        <v>84</v>
      </c>
      <c r="D9" s="32">
        <v>72</v>
      </c>
      <c r="E9" s="32">
        <v>80</v>
      </c>
      <c r="F9" s="32">
        <v>34</v>
      </c>
      <c r="G9" s="32">
        <v>14</v>
      </c>
      <c r="H9" s="32">
        <v>11</v>
      </c>
    </row>
    <row r="10" spans="1:26" ht="14.25" customHeight="1">
      <c r="B10" s="31">
        <v>2</v>
      </c>
      <c r="C10" s="32">
        <v>46</v>
      </c>
      <c r="D10" s="32">
        <v>77</v>
      </c>
      <c r="E10" s="32">
        <v>20</v>
      </c>
      <c r="F10" s="32">
        <v>4</v>
      </c>
      <c r="G10" s="32">
        <v>22</v>
      </c>
      <c r="H10" s="32">
        <v>34</v>
      </c>
    </row>
    <row r="11" spans="1:26" ht="14.25" customHeight="1">
      <c r="B11" s="31">
        <v>3</v>
      </c>
      <c r="C11" s="32">
        <v>91</v>
      </c>
      <c r="D11" s="32">
        <v>45</v>
      </c>
      <c r="E11" s="32">
        <v>73</v>
      </c>
      <c r="F11" s="32">
        <v>37</v>
      </c>
      <c r="G11" s="32">
        <v>8</v>
      </c>
      <c r="H11" s="32">
        <v>55</v>
      </c>
    </row>
    <row r="12" spans="1:26" ht="14.25" customHeight="1">
      <c r="B12" s="31">
        <v>4</v>
      </c>
      <c r="C12" s="32">
        <v>35</v>
      </c>
      <c r="D12" s="32">
        <v>55</v>
      </c>
      <c r="E12" s="32">
        <v>86</v>
      </c>
      <c r="F12" s="32">
        <v>83</v>
      </c>
      <c r="G12" s="32">
        <v>8</v>
      </c>
      <c r="H12" s="32">
        <v>15</v>
      </c>
    </row>
    <row r="13" spans="1:26" ht="14.25" customHeight="1">
      <c r="B13" s="31">
        <v>5</v>
      </c>
      <c r="C13" s="32">
        <v>23</v>
      </c>
      <c r="D13" s="32">
        <v>39</v>
      </c>
      <c r="E13" s="32">
        <v>47</v>
      </c>
      <c r="F13" s="32">
        <v>83</v>
      </c>
      <c r="G13" s="32">
        <v>74</v>
      </c>
      <c r="H13" s="32">
        <v>84</v>
      </c>
    </row>
    <row r="14" spans="1:26" ht="14.25" customHeight="1">
      <c r="B14" s="31">
        <v>6</v>
      </c>
      <c r="C14" s="32">
        <v>64</v>
      </c>
      <c r="D14" s="32">
        <v>46</v>
      </c>
      <c r="E14" s="32">
        <v>85</v>
      </c>
      <c r="F14" s="32">
        <v>69</v>
      </c>
      <c r="G14" s="32">
        <v>43</v>
      </c>
      <c r="H14" s="32">
        <v>26</v>
      </c>
      <c r="L14" s="84"/>
    </row>
    <row r="15" spans="1:26" ht="14.25" customHeight="1"/>
    <row r="16" spans="1:26" ht="14.25" customHeight="1">
      <c r="C16" s="29">
        <v>0</v>
      </c>
      <c r="D16" s="29">
        <v>2</v>
      </c>
      <c r="E16" s="29">
        <v>1</v>
      </c>
      <c r="K16" s="102" t="s">
        <v>271</v>
      </c>
      <c r="L16" s="102"/>
      <c r="M16" s="102"/>
    </row>
    <row r="17" spans="1:26" ht="14.25" customHeight="1">
      <c r="B17" s="29">
        <v>0</v>
      </c>
      <c r="C17" s="23">
        <f ca="1">OFFSET($C$9,$B17,C$16)</f>
        <v>84</v>
      </c>
      <c r="D17" s="23">
        <f ca="1">OFFSET($C$9,$B17,D$16)</f>
        <v>80</v>
      </c>
      <c r="E17" s="23">
        <f ca="1">OFFSET($C$9,$B17,E$16)</f>
        <v>72</v>
      </c>
      <c r="K17" s="23">
        <v>84</v>
      </c>
      <c r="L17" s="23">
        <v>80</v>
      </c>
      <c r="M17" s="23">
        <v>72</v>
      </c>
    </row>
    <row r="18" spans="1:26" ht="14.25" customHeight="1">
      <c r="B18" s="29">
        <v>3</v>
      </c>
      <c r="C18" s="23">
        <f t="shared" ref="C18:E19" ca="1" si="0">OFFSET($C$9,$B18,C$16)</f>
        <v>35</v>
      </c>
      <c r="D18" s="23">
        <f t="shared" ca="1" si="0"/>
        <v>86</v>
      </c>
      <c r="E18" s="23">
        <f t="shared" ca="1" si="0"/>
        <v>55</v>
      </c>
      <c r="K18" s="23">
        <v>35</v>
      </c>
      <c r="L18" s="23">
        <v>86</v>
      </c>
      <c r="M18" s="23">
        <v>55</v>
      </c>
    </row>
    <row r="19" spans="1:26" ht="14.25" customHeight="1">
      <c r="B19" s="29">
        <v>2</v>
      </c>
      <c r="C19" s="23">
        <f t="shared" ca="1" si="0"/>
        <v>91</v>
      </c>
      <c r="D19" s="23">
        <f t="shared" ca="1" si="0"/>
        <v>73</v>
      </c>
      <c r="E19" s="23">
        <f t="shared" ca="1" si="0"/>
        <v>45</v>
      </c>
      <c r="K19" s="23">
        <v>91</v>
      </c>
      <c r="L19" s="23">
        <v>73</v>
      </c>
      <c r="M19" s="23">
        <v>45</v>
      </c>
    </row>
    <row r="20" spans="1:26" ht="14.25" customHeight="1"/>
    <row r="21" spans="1:26" ht="14.25" customHeight="1">
      <c r="A21" s="9" t="s">
        <v>44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4.25" customHeight="1"/>
    <row r="23" spans="1:26" ht="14.25" customHeight="1">
      <c r="B23" s="3" t="s">
        <v>177</v>
      </c>
      <c r="C23" s="29">
        <v>2</v>
      </c>
      <c r="D23" s="3" t="s">
        <v>178</v>
      </c>
      <c r="E23" s="29">
        <v>2</v>
      </c>
      <c r="F23" s="3" t="s">
        <v>179</v>
      </c>
      <c r="G23" s="29">
        <v>2</v>
      </c>
      <c r="H23" s="3" t="s">
        <v>180</v>
      </c>
      <c r="I23" s="29">
        <v>2</v>
      </c>
      <c r="J23" s="3" t="s">
        <v>181</v>
      </c>
      <c r="K23" s="3" t="s">
        <v>182</v>
      </c>
      <c r="L23" s="23">
        <f ca="1">SUM(OFFSET(B8,C23,E23),OFFSET(B8,C23+1,E23),OFFSET(B8,C23,E23+1),OFFSET(B8,C23+1,E23+1))</f>
        <v>215</v>
      </c>
    </row>
    <row r="24" spans="1:26" ht="14.25" customHeight="1"/>
    <row r="25" spans="1:26" ht="14.25" customHeight="1"/>
    <row r="26" spans="1:26" ht="14.25" customHeight="1"/>
    <row r="27" spans="1:26" ht="14.25" customHeight="1"/>
    <row r="28" spans="1:26" ht="14.25" customHeight="1"/>
    <row r="29" spans="1:26" ht="14.25" customHeight="1"/>
    <row r="30" spans="1:26" ht="14.25" customHeight="1"/>
    <row r="31" spans="1:26" ht="14.25" customHeight="1"/>
    <row r="32" spans="1:2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mergeCells count="1">
    <mergeCell ref="K16:M16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997"/>
  <sheetViews>
    <sheetView workbookViewId="0">
      <selection activeCell="H15" sqref="H15"/>
    </sheetView>
  </sheetViews>
  <sheetFormatPr defaultColWidth="12.625" defaultRowHeight="15" customHeight="1"/>
  <cols>
    <col min="1" max="2" width="7.625" customWidth="1"/>
    <col min="3" max="3" width="9.25" customWidth="1"/>
    <col min="4" max="26" width="7.625" customWidth="1"/>
  </cols>
  <sheetData>
    <row r="1" spans="1:26" ht="14.2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4.25" customHeight="1">
      <c r="A2" s="11"/>
      <c r="B2" s="11" t="s">
        <v>183</v>
      </c>
      <c r="C2" s="11" t="s">
        <v>33</v>
      </c>
    </row>
    <row r="3" spans="1:26" ht="14.25" customHeight="1">
      <c r="A3" s="27" t="s">
        <v>49</v>
      </c>
      <c r="B3" s="11"/>
    </row>
    <row r="4" spans="1:26" ht="14.25" customHeight="1">
      <c r="A4" s="11"/>
      <c r="B4" s="28" t="s">
        <v>184</v>
      </c>
    </row>
    <row r="5" spans="1:26" ht="14.25" customHeight="1"/>
    <row r="6" spans="1:26" ht="14.25" customHeight="1">
      <c r="A6" s="9" t="s">
        <v>36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4.25" customHeight="1"/>
    <row r="8" spans="1:26" ht="14.25" customHeight="1">
      <c r="C8" s="31">
        <v>1</v>
      </c>
      <c r="D8" s="31">
        <v>2</v>
      </c>
      <c r="E8" s="31">
        <v>3</v>
      </c>
    </row>
    <row r="9" spans="1:26" ht="14.25" customHeight="1">
      <c r="B9" s="31">
        <v>1</v>
      </c>
      <c r="C9" s="32">
        <v>70</v>
      </c>
      <c r="D9" s="32">
        <v>32</v>
      </c>
      <c r="E9" s="32">
        <v>32</v>
      </c>
    </row>
    <row r="10" spans="1:26" ht="14.25" customHeight="1">
      <c r="B10" s="31">
        <v>2</v>
      </c>
      <c r="C10" s="32">
        <v>91</v>
      </c>
      <c r="D10" s="32">
        <v>44</v>
      </c>
      <c r="E10" s="32">
        <v>17</v>
      </c>
    </row>
    <row r="11" spans="1:26" ht="14.25" customHeight="1">
      <c r="B11" s="31">
        <v>3</v>
      </c>
      <c r="C11" s="32">
        <v>20</v>
      </c>
      <c r="D11" s="32">
        <v>34</v>
      </c>
      <c r="E11" s="32">
        <v>0</v>
      </c>
    </row>
    <row r="12" spans="1:26" ht="14.25" customHeight="1">
      <c r="B12" s="31">
        <v>4</v>
      </c>
      <c r="C12" s="32">
        <v>13</v>
      </c>
      <c r="D12" s="32">
        <v>81</v>
      </c>
      <c r="E12" s="32">
        <v>99</v>
      </c>
    </row>
    <row r="13" spans="1:26" ht="14.25" customHeight="1"/>
    <row r="14" spans="1:26" ht="14.25" customHeight="1"/>
    <row r="15" spans="1:26" ht="14.25" customHeight="1">
      <c r="C15" s="23">
        <v>70</v>
      </c>
      <c r="D15" s="23">
        <v>91</v>
      </c>
      <c r="E15" s="23">
        <v>20</v>
      </c>
      <c r="F15" s="23">
        <v>13</v>
      </c>
      <c r="H15" s="94" cm="1">
        <f t="array" ref="H15:J18">TRANSPOSE(C15:F17)</f>
        <v>70</v>
      </c>
      <c r="I15" s="93">
        <v>32</v>
      </c>
      <c r="J15" s="93">
        <v>32</v>
      </c>
    </row>
    <row r="16" spans="1:26" ht="14.25" customHeight="1">
      <c r="C16" s="23">
        <v>32</v>
      </c>
      <c r="D16" s="23">
        <v>44</v>
      </c>
      <c r="E16" s="23">
        <v>34</v>
      </c>
      <c r="F16" s="23">
        <v>81</v>
      </c>
      <c r="H16" s="93">
        <v>91</v>
      </c>
      <c r="I16" s="93">
        <v>44</v>
      </c>
      <c r="J16" s="93">
        <v>17</v>
      </c>
    </row>
    <row r="17" spans="3:10" ht="14.25" customHeight="1">
      <c r="C17" s="23">
        <v>32</v>
      </c>
      <c r="D17" s="23">
        <v>17</v>
      </c>
      <c r="E17" s="23">
        <v>0</v>
      </c>
      <c r="F17" s="23">
        <v>99</v>
      </c>
      <c r="H17" s="93">
        <v>20</v>
      </c>
      <c r="I17" s="93">
        <v>34</v>
      </c>
      <c r="J17" s="93">
        <v>0</v>
      </c>
    </row>
    <row r="18" spans="3:10" ht="14.25" customHeight="1">
      <c r="H18" s="93">
        <v>13</v>
      </c>
      <c r="I18" s="93">
        <v>81</v>
      </c>
      <c r="J18" s="93">
        <v>99</v>
      </c>
    </row>
    <row r="19" spans="3:10" ht="14.25" customHeight="1"/>
    <row r="20" spans="3:10" ht="14.25" customHeight="1"/>
    <row r="21" spans="3:10" ht="14.25" customHeight="1"/>
    <row r="22" spans="3:10" ht="14.25" customHeight="1"/>
    <row r="23" spans="3:10" ht="14.25" customHeight="1"/>
    <row r="24" spans="3:10" ht="14.25" customHeight="1"/>
    <row r="25" spans="3:10" ht="14.25" customHeight="1"/>
    <row r="26" spans="3:10" ht="14.25" customHeight="1"/>
    <row r="27" spans="3:10" ht="14.25" customHeight="1"/>
    <row r="28" spans="3:10" ht="14.25" customHeight="1"/>
    <row r="29" spans="3:10" ht="14.25" customHeight="1"/>
    <row r="30" spans="3:10" ht="14.25" customHeight="1"/>
    <row r="31" spans="3:10" ht="14.25" customHeight="1"/>
    <row r="32" spans="3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O1000"/>
  <sheetViews>
    <sheetView workbookViewId="0"/>
  </sheetViews>
  <sheetFormatPr defaultColWidth="12.625" defaultRowHeight="15" customHeight="1"/>
  <cols>
    <col min="1" max="3" width="7.625" customWidth="1"/>
    <col min="4" max="4" width="9" customWidth="1"/>
    <col min="5" max="8" width="7.625" customWidth="1"/>
    <col min="9" max="9" width="8" customWidth="1"/>
    <col min="10" max="26" width="7.625" customWidth="1"/>
  </cols>
  <sheetData>
    <row r="1" spans="2:7" ht="14.25" customHeight="1"/>
    <row r="2" spans="2:7" ht="14.25" customHeight="1"/>
    <row r="3" spans="2:7" ht="14.25" customHeight="1">
      <c r="B3" s="11" t="s">
        <v>185</v>
      </c>
    </row>
    <row r="4" spans="2:7" ht="14.25" customHeight="1"/>
    <row r="5" spans="2:7" ht="14.25" customHeight="1">
      <c r="B5" s="46" t="s">
        <v>186</v>
      </c>
    </row>
    <row r="6" spans="2:7" ht="14.25" customHeight="1"/>
    <row r="7" spans="2:7" ht="14.25" customHeight="1">
      <c r="C7" s="46" t="s">
        <v>187</v>
      </c>
    </row>
    <row r="8" spans="2:7" ht="14.25" customHeight="1">
      <c r="D8" s="47"/>
      <c r="E8" s="46" t="s">
        <v>188</v>
      </c>
      <c r="G8" s="30"/>
    </row>
    <row r="9" spans="2:7" ht="3.75" customHeight="1"/>
    <row r="10" spans="2:7" ht="14.25" customHeight="1">
      <c r="D10" s="47" t="str">
        <f>""</f>
        <v/>
      </c>
      <c r="E10" s="46" t="s">
        <v>189</v>
      </c>
      <c r="G10" s="48" t="s">
        <v>190</v>
      </c>
    </row>
    <row r="11" spans="2:7" ht="14.25" customHeight="1"/>
    <row r="12" spans="2:7" ht="14.25" customHeight="1">
      <c r="C12" s="46" t="s">
        <v>191</v>
      </c>
    </row>
    <row r="13" spans="2:7" ht="3.75" customHeight="1"/>
    <row r="14" spans="2:7" ht="14.25" customHeight="1">
      <c r="D14" s="47">
        <v>7</v>
      </c>
      <c r="E14" s="46" t="s">
        <v>192</v>
      </c>
    </row>
    <row r="15" spans="2:7" ht="3.75" customHeight="1"/>
    <row r="16" spans="2:7" ht="14.25" customHeight="1">
      <c r="D16" s="47" t="s">
        <v>193</v>
      </c>
      <c r="E16" s="46" t="s">
        <v>194</v>
      </c>
    </row>
    <row r="17" spans="3:11" ht="3.75" customHeight="1"/>
    <row r="18" spans="3:11" ht="14.25" customHeight="1">
      <c r="D18" s="103">
        <v>40620.916666666664</v>
      </c>
      <c r="E18" s="104"/>
      <c r="F18" s="46" t="s">
        <v>195</v>
      </c>
      <c r="J18" s="49"/>
    </row>
    <row r="19" spans="3:11" ht="3.75" customHeight="1"/>
    <row r="20" spans="3:11" ht="14.25" customHeight="1">
      <c r="D20" s="50" t="b">
        <v>1</v>
      </c>
      <c r="E20" s="46" t="s">
        <v>196</v>
      </c>
      <c r="G20" s="3" t="b">
        <f>D20=TRUE()</f>
        <v>1</v>
      </c>
      <c r="H20" s="48" t="s">
        <v>197</v>
      </c>
    </row>
    <row r="21" spans="3:11" ht="14.25" customHeight="1">
      <c r="D21" s="51" t="b">
        <v>0</v>
      </c>
      <c r="G21" s="3" t="b">
        <f>D20="ИСТИНА"</f>
        <v>0</v>
      </c>
      <c r="H21" s="48" t="s">
        <v>198</v>
      </c>
    </row>
    <row r="22" spans="3:11" ht="14.25" customHeight="1"/>
    <row r="23" spans="3:11" ht="14.25" customHeight="1">
      <c r="C23" s="46" t="s">
        <v>199</v>
      </c>
    </row>
    <row r="24" spans="3:11" ht="14.25" customHeight="1">
      <c r="D24" s="50">
        <f>7</f>
        <v>7</v>
      </c>
      <c r="E24" s="46" t="s">
        <v>200</v>
      </c>
      <c r="G24" s="48" t="s">
        <v>201</v>
      </c>
    </row>
    <row r="25" spans="3:11" ht="14.25" customHeight="1">
      <c r="D25" s="51" t="str">
        <f>"Привет"</f>
        <v>Привет</v>
      </c>
      <c r="G25" s="48" t="s">
        <v>202</v>
      </c>
    </row>
    <row r="26" spans="3:11" ht="14.25" customHeight="1"/>
    <row r="27" spans="3:11" ht="14.25" customHeight="1">
      <c r="D27" s="47">
        <f>D24</f>
        <v>7</v>
      </c>
      <c r="E27" s="46" t="s">
        <v>203</v>
      </c>
      <c r="G27" s="48" t="s">
        <v>204</v>
      </c>
    </row>
    <row r="28" spans="3:11" ht="14.25" customHeight="1"/>
    <row r="29" spans="3:11" ht="14.25" customHeight="1">
      <c r="E29" s="52" t="s">
        <v>205</v>
      </c>
      <c r="K29" s="53"/>
    </row>
    <row r="30" spans="3:11" ht="14.25" customHeight="1">
      <c r="K30" s="54"/>
    </row>
    <row r="31" spans="3:11" ht="14.25" customHeight="1"/>
    <row r="32" spans="3:11" ht="14.25" customHeight="1"/>
    <row r="33" spans="4:15" ht="14.25" customHeight="1"/>
    <row r="34" spans="4:15" ht="14.25" customHeight="1"/>
    <row r="35" spans="4:15" ht="14.25" customHeight="1">
      <c r="E35" s="55" t="s">
        <v>206</v>
      </c>
      <c r="K35" s="56"/>
    </row>
    <row r="36" spans="4:15" ht="14.25" customHeight="1">
      <c r="E36" s="55" t="s">
        <v>207</v>
      </c>
      <c r="K36" s="56"/>
    </row>
    <row r="37" spans="4:15" ht="14.25" customHeight="1">
      <c r="E37" s="55" t="s">
        <v>208</v>
      </c>
      <c r="K37" s="56"/>
    </row>
    <row r="38" spans="4:15" ht="14.25" customHeight="1">
      <c r="K38" s="56"/>
    </row>
    <row r="39" spans="4:15" ht="14.25" customHeight="1">
      <c r="D39" s="47">
        <f>PI()</f>
        <v>3.1415926535897931</v>
      </c>
      <c r="E39" s="46" t="s">
        <v>209</v>
      </c>
      <c r="G39" s="48" t="s">
        <v>210</v>
      </c>
    </row>
    <row r="40" spans="4:15" ht="14.25" customHeight="1"/>
    <row r="41" spans="4:15" ht="14.25" customHeight="1">
      <c r="E41" s="52" t="s">
        <v>211</v>
      </c>
    </row>
    <row r="42" spans="4:15" ht="14.25" customHeight="1"/>
    <row r="43" spans="4:15" ht="14.25" customHeight="1">
      <c r="E43" s="56"/>
      <c r="H43" s="46" t="e">
        <f>округл</f>
        <v>#NAME?</v>
      </c>
    </row>
    <row r="44" spans="4:15" ht="14.25" customHeight="1"/>
    <row r="45" spans="4:15" ht="14.25" customHeight="1"/>
    <row r="46" spans="4:15" ht="14.25" customHeight="1"/>
    <row r="47" spans="4:15" ht="14.25" customHeight="1"/>
    <row r="48" spans="4:15" ht="45.75" customHeight="1">
      <c r="E48" s="105" t="s">
        <v>212</v>
      </c>
      <c r="F48" s="106"/>
      <c r="G48" s="106"/>
      <c r="H48" s="106"/>
      <c r="I48" s="106"/>
      <c r="J48" s="106"/>
      <c r="K48" s="106"/>
      <c r="L48" s="106"/>
      <c r="M48" s="106"/>
      <c r="N48" s="106"/>
      <c r="O48" s="106"/>
    </row>
    <row r="49" spans="4:15" ht="14.25" customHeight="1">
      <c r="E49" s="55" t="s">
        <v>213</v>
      </c>
    </row>
    <row r="50" spans="4:15" ht="57.75" customHeight="1">
      <c r="E50" s="105" t="s">
        <v>214</v>
      </c>
      <c r="F50" s="106"/>
      <c r="G50" s="106"/>
      <c r="H50" s="106"/>
      <c r="I50" s="106"/>
      <c r="J50" s="106"/>
      <c r="K50" s="106"/>
      <c r="L50" s="106"/>
      <c r="M50" s="106"/>
      <c r="N50" s="106"/>
      <c r="O50" s="106"/>
    </row>
    <row r="51" spans="4:15" ht="46.5" customHeight="1">
      <c r="E51" s="105" t="s">
        <v>215</v>
      </c>
      <c r="F51" s="106"/>
      <c r="G51" s="106"/>
      <c r="H51" s="106"/>
      <c r="I51" s="106"/>
      <c r="J51" s="106"/>
      <c r="K51" s="106"/>
      <c r="L51" s="106"/>
      <c r="M51" s="106"/>
      <c r="N51" s="106"/>
      <c r="O51" s="106"/>
    </row>
    <row r="52" spans="4:15" ht="14.25" customHeight="1"/>
    <row r="53" spans="4:15" ht="14.25" customHeight="1">
      <c r="E53" s="46" t="s">
        <v>216</v>
      </c>
    </row>
    <row r="54" spans="4:15" ht="14.25" customHeight="1">
      <c r="E54" s="46" t="s">
        <v>217</v>
      </c>
    </row>
    <row r="55" spans="4:15" ht="14.25" customHeight="1">
      <c r="E55" s="46" t="s">
        <v>218</v>
      </c>
    </row>
    <row r="56" spans="4:15" ht="14.25" customHeight="1"/>
    <row r="57" spans="4:15" ht="14.25" customHeight="1">
      <c r="D57" s="47">
        <f>2+3*10</f>
        <v>32</v>
      </c>
      <c r="E57" s="46" t="s">
        <v>219</v>
      </c>
      <c r="G57" s="48" t="s">
        <v>220</v>
      </c>
    </row>
    <row r="58" spans="4:15" ht="14.25" customHeight="1"/>
    <row r="59" spans="4:15" ht="14.25" customHeight="1"/>
    <row r="60" spans="4:15" ht="14.25" customHeight="1"/>
    <row r="61" spans="4:15" ht="14.25" customHeight="1"/>
    <row r="62" spans="4:15" ht="14.25" customHeight="1"/>
    <row r="63" spans="4:15" ht="14.25" customHeight="1"/>
    <row r="64" spans="4:15" ht="14.25" customHeight="1">
      <c r="D64" s="55" t="s">
        <v>221</v>
      </c>
    </row>
    <row r="65" spans="2:9" ht="14.25" customHeight="1">
      <c r="D65" s="55" t="s">
        <v>222</v>
      </c>
    </row>
    <row r="66" spans="2:9" ht="14.25" customHeight="1">
      <c r="D66" s="55" t="s">
        <v>223</v>
      </c>
    </row>
    <row r="67" spans="2:9" ht="14.25" customHeight="1">
      <c r="D67" s="55" t="s">
        <v>224</v>
      </c>
    </row>
    <row r="68" spans="2:9" ht="14.25" customHeight="1"/>
    <row r="69" spans="2:9" ht="14.25" customHeight="1"/>
    <row r="70" spans="2:9" ht="14.25" customHeight="1">
      <c r="B70" s="46" t="s">
        <v>225</v>
      </c>
    </row>
    <row r="71" spans="2:9" ht="14.25" customHeight="1">
      <c r="D71" s="57">
        <v>1</v>
      </c>
      <c r="E71" s="13">
        <v>2</v>
      </c>
      <c r="F71" s="58">
        <v>3</v>
      </c>
      <c r="H71" s="47">
        <f>MAX(D71:F71)</f>
        <v>3</v>
      </c>
      <c r="I71" s="48" t="s">
        <v>226</v>
      </c>
    </row>
    <row r="72" spans="2:9" ht="14.25" customHeight="1">
      <c r="D72" s="32">
        <v>5</v>
      </c>
      <c r="E72" s="19">
        <v>3</v>
      </c>
      <c r="F72" s="32">
        <v>8</v>
      </c>
      <c r="H72" s="59"/>
      <c r="I72" s="30"/>
    </row>
    <row r="73" spans="2:9" ht="14.25" customHeight="1"/>
    <row r="74" spans="2:9" ht="14.25" customHeight="1">
      <c r="C74" s="11" t="s">
        <v>227</v>
      </c>
    </row>
    <row r="75" spans="2:9" ht="14.25" customHeight="1">
      <c r="C75" s="30" t="s">
        <v>228</v>
      </c>
      <c r="D75" s="30"/>
      <c r="E75" s="30"/>
      <c r="F75" s="30"/>
      <c r="H75" s="47" t="str">
        <f>IF(1&gt;=2,"Макс","НеМакс")</f>
        <v>НеМакс</v>
      </c>
    </row>
    <row r="76" spans="2:9" ht="14.25" customHeight="1"/>
    <row r="77" spans="2:9" ht="14.25" customHeight="1">
      <c r="C77" s="11" t="s">
        <v>229</v>
      </c>
    </row>
    <row r="78" spans="2:9" ht="14.25" customHeight="1">
      <c r="C78" s="30" t="s">
        <v>230</v>
      </c>
      <c r="D78" s="30"/>
      <c r="E78" s="30"/>
      <c r="F78" s="30"/>
      <c r="H78" s="47" t="str">
        <f>IF(E71&gt;=H71,"Макс","НеМакс")</f>
        <v>НеМакс</v>
      </c>
    </row>
    <row r="79" spans="2:9" ht="14.25" customHeight="1"/>
    <row r="80" spans="2:9" ht="14.25" customHeight="1">
      <c r="C80" s="11" t="s">
        <v>231</v>
      </c>
    </row>
    <row r="81" spans="3:8" ht="14.25" customHeight="1">
      <c r="C81" s="30" t="s">
        <v>232</v>
      </c>
      <c r="D81" s="30"/>
      <c r="E81" s="30"/>
      <c r="F81" s="30"/>
      <c r="G81" s="30"/>
      <c r="H81" s="47" t="str">
        <f>IF(E71&gt;=MAX(D71:F71),"Макс","НеМакс")</f>
        <v>НеМакс</v>
      </c>
    </row>
    <row r="82" spans="3:8" ht="14.25" customHeight="1"/>
    <row r="83" spans="3:8" ht="14.25" customHeight="1">
      <c r="C83" s="11" t="s">
        <v>233</v>
      </c>
    </row>
    <row r="84" spans="3:8" ht="14.25" customHeight="1">
      <c r="C84" s="30" t="s">
        <v>234</v>
      </c>
      <c r="D84" s="30"/>
      <c r="E84" s="30"/>
      <c r="F84" s="30"/>
      <c r="G84" s="30"/>
    </row>
    <row r="85" spans="3:8" ht="14.25" customHeight="1">
      <c r="D85" s="60" t="str">
        <f t="shared" ref="D85:F85" si="0">IF(D71&gt;=MAX($D71:$F71),"Макс","НеМакс")</f>
        <v>НеМакс</v>
      </c>
      <c r="E85" s="61" t="str">
        <f t="shared" si="0"/>
        <v>НеМакс</v>
      </c>
      <c r="F85" s="62" t="str">
        <f t="shared" si="0"/>
        <v>Макс</v>
      </c>
    </row>
    <row r="86" spans="3:8" ht="14.25" customHeight="1">
      <c r="D86" s="63" t="str">
        <f t="shared" ref="D86:F86" si="1">IF(D72&gt;=MAX($D72:$F72),"Макс","НеМакс")</f>
        <v>НеМакс</v>
      </c>
      <c r="E86" s="64" t="str">
        <f t="shared" si="1"/>
        <v>НеМакс</v>
      </c>
      <c r="F86" s="65" t="str">
        <f t="shared" si="1"/>
        <v>Макс</v>
      </c>
    </row>
    <row r="87" spans="3:8" ht="14.25" customHeight="1"/>
    <row r="88" spans="3:8" ht="14.25" customHeight="1">
      <c r="C88" s="46" t="s">
        <v>235</v>
      </c>
    </row>
    <row r="89" spans="3:8" ht="14.25" customHeight="1">
      <c r="D89" s="46" t="s">
        <v>236</v>
      </c>
    </row>
    <row r="90" spans="3:8" ht="14.25" customHeight="1">
      <c r="D90" s="46" t="s">
        <v>237</v>
      </c>
    </row>
    <row r="91" spans="3:8" ht="14.25" customHeight="1">
      <c r="D91" s="46" t="s">
        <v>238</v>
      </c>
    </row>
    <row r="92" spans="3:8" ht="14.25" customHeight="1"/>
    <row r="93" spans="3:8" ht="14.25" customHeight="1"/>
    <row r="94" spans="3:8" ht="14.25" customHeight="1">
      <c r="C94" s="56"/>
    </row>
    <row r="95" spans="3:8" ht="14.25" customHeight="1">
      <c r="C95" s="66" t="s">
        <v>239</v>
      </c>
    </row>
    <row r="96" spans="3:8" ht="14.25" customHeight="1">
      <c r="C96" s="67"/>
    </row>
    <row r="97" spans="2:13" ht="14.25" customHeight="1">
      <c r="B97" s="46" t="s">
        <v>240</v>
      </c>
    </row>
    <row r="98" spans="2:13" ht="14.25" customHeight="1">
      <c r="C98" s="30" t="s">
        <v>241</v>
      </c>
      <c r="D98" s="30"/>
      <c r="E98" s="30"/>
      <c r="F98" s="30"/>
      <c r="G98" s="30"/>
    </row>
    <row r="99" spans="2:13" ht="14.25" customHeight="1">
      <c r="C99" s="47" t="s">
        <v>242</v>
      </c>
    </row>
    <row r="100" spans="2:13" ht="14.25" customHeight="1"/>
    <row r="101" spans="2:13" ht="14.25" customHeight="1">
      <c r="C101" s="30" t="s">
        <v>243</v>
      </c>
      <c r="D101" s="30"/>
      <c r="E101" s="30"/>
      <c r="F101" s="30"/>
      <c r="G101" s="30"/>
    </row>
    <row r="102" spans="2:13" ht="14.25" customHeight="1">
      <c r="C102" s="47" t="e">
        <f ca="1">IF(E71&gt;=МАК($D71:$F71),"больше","меньше")</f>
        <v>#NAME?</v>
      </c>
      <c r="E102" s="68" t="s">
        <v>244</v>
      </c>
    </row>
    <row r="103" spans="2:13" ht="14.25" customHeight="1"/>
    <row r="104" spans="2:13" ht="14.25" customHeight="1">
      <c r="C104" s="30" t="s">
        <v>245</v>
      </c>
      <c r="D104" s="30"/>
      <c r="E104" s="30"/>
      <c r="F104" s="30"/>
      <c r="G104" s="30"/>
    </row>
    <row r="105" spans="2:13" ht="14.25" customHeight="1">
      <c r="C105" s="47" t="s">
        <v>246</v>
      </c>
    </row>
    <row r="106" spans="2:13" ht="14.25" customHeight="1"/>
    <row r="107" spans="2:13" ht="14.25" customHeight="1"/>
    <row r="108" spans="2:13" ht="14.25" customHeight="1"/>
    <row r="109" spans="2:13" ht="14.25" customHeight="1">
      <c r="C109" s="32">
        <v>3</v>
      </c>
      <c r="E109" s="69">
        <v>5</v>
      </c>
      <c r="I109" s="69">
        <v>5</v>
      </c>
    </row>
    <row r="110" spans="2:13" ht="14.25" customHeight="1">
      <c r="C110" s="48" t="s">
        <v>247</v>
      </c>
      <c r="D110" s="30"/>
      <c r="E110" s="30"/>
      <c r="F110" s="30"/>
      <c r="G110" s="30"/>
      <c r="I110" s="30" t="s">
        <v>248</v>
      </c>
      <c r="J110" s="30"/>
      <c r="K110" s="30"/>
      <c r="L110" s="30"/>
      <c r="M110" s="30"/>
    </row>
    <row r="111" spans="2:13" ht="14.25" customHeight="1">
      <c r="C111" s="47" t="str">
        <f>IF(C109&gt;=MAX($D71:$F71),"больше","меньше")</f>
        <v>больше</v>
      </c>
      <c r="I111" s="70" t="e">
        <f>IF(#REF!&gt;=MAX($D71:$F71),"больше","меньше")</f>
        <v>#REF!</v>
      </c>
      <c r="K111" s="68" t="s">
        <v>244</v>
      </c>
    </row>
    <row r="112" spans="2:13" ht="14.25" customHeight="1"/>
    <row r="113" spans="2:9" ht="6" customHeight="1"/>
    <row r="114" spans="2:9" ht="14.25" customHeight="1">
      <c r="B114" s="46" t="s">
        <v>249</v>
      </c>
    </row>
    <row r="115" spans="2:9" ht="14.25" customHeight="1"/>
    <row r="116" spans="2:9" ht="14.25" customHeight="1">
      <c r="D116" s="57">
        <v>1</v>
      </c>
      <c r="E116" s="13">
        <v>2</v>
      </c>
      <c r="F116" s="58">
        <v>3</v>
      </c>
    </row>
    <row r="117" spans="2:9" ht="14.25" customHeight="1">
      <c r="D117" s="32">
        <v>5</v>
      </c>
      <c r="E117" s="19">
        <v>3</v>
      </c>
      <c r="F117" s="32">
        <v>8</v>
      </c>
    </row>
    <row r="118" spans="2:9" ht="14.25" customHeight="1"/>
    <row r="119" spans="2:9" ht="14.25" customHeight="1">
      <c r="C119" s="11" t="s">
        <v>250</v>
      </c>
    </row>
    <row r="120" spans="2:9" ht="14.25" customHeight="1">
      <c r="C120" s="30" t="s">
        <v>251</v>
      </c>
      <c r="D120" s="30"/>
      <c r="E120" s="30"/>
      <c r="F120" s="30"/>
      <c r="G120" s="30"/>
    </row>
    <row r="121" spans="2:9" ht="14.25" customHeight="1">
      <c r="C121" s="47" t="str">
        <f>IF(E116&gt;=MAX(D116:F116),"Макс","НеМакс")</f>
        <v>НеМакс</v>
      </c>
    </row>
    <row r="122" spans="2:9" ht="14.25" customHeight="1"/>
    <row r="123" spans="2:9" ht="14.25" customHeight="1">
      <c r="D123" s="71">
        <v>1</v>
      </c>
      <c r="E123" s="13">
        <v>2</v>
      </c>
      <c r="F123" s="72">
        <v>3</v>
      </c>
      <c r="H123" s="73" t="str">
        <f ca="1">CELL("адрес",Элемент)</f>
        <v>$E$123</v>
      </c>
      <c r="I123" s="46" t="s">
        <v>252</v>
      </c>
    </row>
    <row r="124" spans="2:9" ht="14.25" customHeight="1">
      <c r="D124" s="74">
        <v>5</v>
      </c>
      <c r="E124" s="75">
        <v>3</v>
      </c>
      <c r="F124" s="76">
        <v>8</v>
      </c>
      <c r="H124" s="73" t="str">
        <f ca="1">CELL("адрес",$D$123)&amp;":"&amp;CELL("адрес",$F$124)</f>
        <v>$D$123:$F$124</v>
      </c>
      <c r="I124" s="46" t="s">
        <v>253</v>
      </c>
    </row>
    <row r="125" spans="2:9" ht="14.25" customHeight="1"/>
    <row r="126" spans="2:9" ht="14.25" customHeight="1">
      <c r="C126" s="11" t="s">
        <v>254</v>
      </c>
    </row>
    <row r="127" spans="2:9" ht="14.25" customHeight="1">
      <c r="C127" s="30" t="s">
        <v>255</v>
      </c>
      <c r="D127" s="30"/>
      <c r="E127" s="30"/>
      <c r="F127" s="30"/>
      <c r="G127" s="30"/>
    </row>
    <row r="128" spans="2:9" ht="14.25" customHeight="1">
      <c r="C128" s="47" t="str">
        <f>IF(Элемент&gt;=MAX(Таблица),"Макс","НеМакс")</f>
        <v>НеМакс</v>
      </c>
    </row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D18:E18"/>
    <mergeCell ref="E48:O48"/>
    <mergeCell ref="E50:O50"/>
    <mergeCell ref="E51:O51"/>
  </mergeCells>
  <pageMargins left="0.7" right="0.7" top="0.75" bottom="0.75" header="0" footer="0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C1000"/>
  <sheetViews>
    <sheetView workbookViewId="0"/>
  </sheetViews>
  <sheetFormatPr defaultColWidth="12.625" defaultRowHeight="15" customHeight="1"/>
  <cols>
    <col min="1" max="1" width="7.625" customWidth="1"/>
    <col min="2" max="2" width="21" customWidth="1"/>
    <col min="3" max="3" width="105.25" customWidth="1"/>
    <col min="4" max="26" width="7.625" customWidth="1"/>
  </cols>
  <sheetData>
    <row r="1" spans="2:3" ht="14.25" customHeight="1"/>
    <row r="2" spans="2:3" ht="14.25" customHeight="1"/>
    <row r="3" spans="2:3" ht="14.25" customHeight="1"/>
    <row r="4" spans="2:3" ht="14.25" customHeight="1">
      <c r="B4" s="46" t="s">
        <v>47</v>
      </c>
      <c r="C4" s="46" t="s">
        <v>256</v>
      </c>
    </row>
    <row r="5" spans="2:3" ht="14.25" customHeight="1">
      <c r="B5" s="46" t="s">
        <v>48</v>
      </c>
      <c r="C5" s="46" t="s">
        <v>257</v>
      </c>
    </row>
    <row r="6" spans="2:3" ht="14.25" customHeight="1"/>
    <row r="7" spans="2:3" ht="14.25" customHeight="1"/>
    <row r="8" spans="2:3" ht="14.25" customHeight="1">
      <c r="B8" s="46" t="s">
        <v>90</v>
      </c>
      <c r="C8" s="46" t="s">
        <v>91</v>
      </c>
    </row>
    <row r="9" spans="2:3" ht="14.25" customHeight="1"/>
    <row r="10" spans="2:3" ht="14.25" customHeight="1"/>
    <row r="11" spans="2:3" ht="14.25" customHeight="1"/>
    <row r="12" spans="2:3" ht="14.25" customHeight="1"/>
    <row r="13" spans="2:3" ht="14.25" customHeight="1"/>
    <row r="14" spans="2:3" ht="14.25" customHeight="1">
      <c r="B14" s="46" t="s">
        <v>258</v>
      </c>
    </row>
    <row r="15" spans="2:3" ht="14.25" customHeight="1"/>
    <row r="16" spans="2:3" ht="14.25" customHeight="1">
      <c r="B16" s="46" t="s">
        <v>98</v>
      </c>
    </row>
    <row r="17" spans="2:3" ht="14.25" customHeight="1"/>
    <row r="18" spans="2:3" ht="14.25" customHeight="1">
      <c r="B18" s="46" t="s">
        <v>259</v>
      </c>
    </row>
    <row r="19" spans="2:3" ht="14.25" customHeight="1"/>
    <row r="20" spans="2:3" ht="14.25" customHeight="1">
      <c r="B20" s="46" t="s">
        <v>78</v>
      </c>
    </row>
    <row r="21" spans="2:3" ht="14.25" customHeight="1"/>
    <row r="22" spans="2:3" ht="14.25" customHeight="1">
      <c r="B22" s="46" t="s">
        <v>70</v>
      </c>
    </row>
    <row r="23" spans="2:3" ht="14.25" customHeight="1"/>
    <row r="24" spans="2:3" ht="14.25" customHeight="1"/>
    <row r="25" spans="2:3" ht="14.25" customHeight="1">
      <c r="B25" s="46" t="s">
        <v>175</v>
      </c>
      <c r="C25" s="46" t="s">
        <v>260</v>
      </c>
    </row>
    <row r="26" spans="2:3" ht="14.25" customHeight="1">
      <c r="B26" s="46" t="s">
        <v>151</v>
      </c>
      <c r="C26" s="46" t="s">
        <v>261</v>
      </c>
    </row>
    <row r="27" spans="2:3" ht="14.25" customHeight="1">
      <c r="B27" s="46" t="s">
        <v>152</v>
      </c>
      <c r="C27" s="46" t="s">
        <v>262</v>
      </c>
    </row>
    <row r="28" spans="2:3" ht="14.25" customHeight="1">
      <c r="B28" s="46" t="s">
        <v>153</v>
      </c>
      <c r="C28" s="46" t="s">
        <v>263</v>
      </c>
    </row>
    <row r="29" spans="2:3" ht="14.25" customHeight="1">
      <c r="B29" s="46" t="s">
        <v>154</v>
      </c>
      <c r="C29" s="46" t="s">
        <v>264</v>
      </c>
    </row>
    <row r="30" spans="2:3" ht="14.25" customHeight="1">
      <c r="B30" s="46" t="s">
        <v>130</v>
      </c>
      <c r="C30" s="46" t="s">
        <v>265</v>
      </c>
    </row>
    <row r="31" spans="2:3" ht="14.25" customHeight="1">
      <c r="B31" s="46" t="s">
        <v>142</v>
      </c>
      <c r="C31" s="46" t="s">
        <v>266</v>
      </c>
    </row>
    <row r="32" spans="2:3" ht="14.25" customHeight="1">
      <c r="B32" s="46" t="s">
        <v>183</v>
      </c>
      <c r="C32" s="46" t="s">
        <v>267</v>
      </c>
    </row>
    <row r="33" spans="2:3" ht="14.25" customHeight="1"/>
    <row r="34" spans="2:3" ht="14.25" customHeight="1"/>
    <row r="35" spans="2:3" ht="14.25" customHeight="1">
      <c r="B35" s="1" t="s">
        <v>0</v>
      </c>
      <c r="C35" s="1" t="s">
        <v>1</v>
      </c>
    </row>
    <row r="36" spans="2:3" ht="14.25" customHeight="1"/>
    <row r="37" spans="2:3" ht="21.75" customHeight="1">
      <c r="B37" s="77" t="s">
        <v>3</v>
      </c>
      <c r="C37" s="78" t="s">
        <v>4</v>
      </c>
    </row>
    <row r="38" spans="2:3" ht="14.25" customHeight="1">
      <c r="B38" s="79" t="s">
        <v>5</v>
      </c>
      <c r="C38" s="80" t="s">
        <v>6</v>
      </c>
    </row>
    <row r="39" spans="2:3" ht="14.25" customHeight="1">
      <c r="B39" s="81"/>
      <c r="C39" s="78"/>
    </row>
    <row r="40" spans="2:3" ht="14.25" customHeight="1">
      <c r="B40" s="79" t="s">
        <v>11</v>
      </c>
      <c r="C40" s="80" t="s">
        <v>12</v>
      </c>
    </row>
    <row r="41" spans="2:3" ht="14.25" customHeight="1">
      <c r="B41" s="77" t="s">
        <v>14</v>
      </c>
      <c r="C41" s="78" t="s">
        <v>15</v>
      </c>
    </row>
    <row r="42" spans="2:3" ht="14.25" customHeight="1">
      <c r="B42" s="77" t="s">
        <v>9</v>
      </c>
      <c r="C42" s="78" t="s">
        <v>268</v>
      </c>
    </row>
    <row r="43" spans="2:3" ht="14.25" customHeight="1">
      <c r="B43" s="77" t="s">
        <v>7</v>
      </c>
      <c r="C43" s="78" t="s">
        <v>8</v>
      </c>
    </row>
    <row r="44" spans="2:3" ht="14.25" customHeight="1"/>
    <row r="45" spans="2:3" ht="14.25" customHeight="1">
      <c r="B45" s="77" t="s">
        <v>21</v>
      </c>
      <c r="C45" s="78" t="s">
        <v>22</v>
      </c>
    </row>
    <row r="46" spans="2:3" ht="14.25" customHeight="1">
      <c r="B46" s="79" t="s">
        <v>23</v>
      </c>
      <c r="C46" s="80" t="s">
        <v>24</v>
      </c>
    </row>
    <row r="47" spans="2:3" ht="14.25" customHeight="1">
      <c r="B47" s="79" t="s">
        <v>25</v>
      </c>
      <c r="C47" s="80" t="s">
        <v>26</v>
      </c>
    </row>
    <row r="48" spans="2:3" ht="14.25" customHeight="1">
      <c r="B48" s="77" t="s">
        <v>27</v>
      </c>
      <c r="C48" s="78" t="s">
        <v>28</v>
      </c>
    </row>
    <row r="49" spans="2:3" ht="14.25" customHeight="1">
      <c r="B49" s="81"/>
      <c r="C49" s="78"/>
    </row>
    <row r="50" spans="2:3" ht="15.75" customHeight="1">
      <c r="B50" s="79" t="s">
        <v>16</v>
      </c>
      <c r="C50" s="80" t="s">
        <v>17</v>
      </c>
    </row>
    <row r="51" spans="2:3" ht="14.25" customHeight="1">
      <c r="B51" s="77" t="s">
        <v>18</v>
      </c>
      <c r="C51" s="78" t="s">
        <v>19</v>
      </c>
    </row>
    <row r="52" spans="2:3" ht="14.25" customHeight="1"/>
    <row r="53" spans="2:3" ht="14.25" customHeight="1">
      <c r="B53" s="79" t="s">
        <v>30</v>
      </c>
      <c r="C53" s="80" t="s">
        <v>31</v>
      </c>
    </row>
    <row r="54" spans="2:3" ht="14.25" customHeight="1">
      <c r="B54" s="77" t="s">
        <v>32</v>
      </c>
      <c r="C54" s="78" t="s">
        <v>33</v>
      </c>
    </row>
    <row r="55" spans="2:3" ht="14.25" customHeight="1"/>
    <row r="56" spans="2:3" ht="14.25" customHeight="1"/>
    <row r="57" spans="2:3" ht="14.25" customHeight="1"/>
    <row r="58" spans="2:3" ht="14.25" customHeight="1"/>
    <row r="59" spans="2:3" ht="14.25" customHeight="1"/>
    <row r="60" spans="2:3" ht="14.25" customHeight="1"/>
    <row r="61" spans="2:3" ht="14.25" customHeight="1"/>
    <row r="62" spans="2:3" ht="14.25" customHeight="1"/>
    <row r="63" spans="2:3" ht="14.25" customHeight="1"/>
    <row r="64" spans="2:3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15</vt:i4>
      </vt:variant>
      <vt:variant>
        <vt:lpstr>Именованные диапазоны</vt:lpstr>
      </vt:variant>
      <vt:variant>
        <vt:i4>4</vt:i4>
      </vt:variant>
    </vt:vector>
  </HeadingPairs>
  <TitlesOfParts>
    <vt:vector size="19" baseType="lpstr">
      <vt:lpstr>Список функций</vt:lpstr>
      <vt:lpstr>Копирование</vt:lpstr>
      <vt:lpstr>ВПР ГПР</vt:lpstr>
      <vt:lpstr>ПРОСМОТР</vt:lpstr>
      <vt:lpstr>ПОИСКПОЗ</vt:lpstr>
      <vt:lpstr>ВЫБОР</vt:lpstr>
      <vt:lpstr>ИНДЕКС</vt:lpstr>
      <vt:lpstr>АДРЕС</vt:lpstr>
      <vt:lpstr>ДВССЫЛ</vt:lpstr>
      <vt:lpstr>ПОЛ_АДРЕСА</vt:lpstr>
      <vt:lpstr>СМЕЩ</vt:lpstr>
      <vt:lpstr>ТРАНСП</vt:lpstr>
      <vt:lpstr>Лист9</vt:lpstr>
      <vt:lpstr>1.Написание</vt:lpstr>
      <vt:lpstr>Лист1</vt:lpstr>
      <vt:lpstr>ВЫБОР_столбцы</vt:lpstr>
      <vt:lpstr>Егор</vt:lpstr>
      <vt:lpstr>Таблица</vt:lpstr>
      <vt:lpstr>Элемент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Антонов Иван</dc:creator>
  <cp:lastModifiedBy>Vadim</cp:lastModifiedBy>
  <dcterms:created xsi:type="dcterms:W3CDTF">2011-03-18T07:16:24Z</dcterms:created>
  <dcterms:modified xsi:type="dcterms:W3CDTF">2021-11-08T17:19:25Z</dcterms:modified>
</cp:coreProperties>
</file>