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34\Desktop\"/>
    </mc:Choice>
  </mc:AlternateContent>
  <xr:revisionPtr revIDLastSave="0" documentId="13_ncr:1_{CFD30FB0-F4DB-49D6-92B2-BF502192D591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Лист2" sheetId="2" r:id="rId1"/>
    <sheet name="ДАННЫЕ" sheetId="4" r:id="rId2"/>
    <sheet name="ПМ19-3" sheetId="5" r:id="rId3"/>
  </sheets>
  <definedNames>
    <definedName name="_xlchart.v1.0" hidden="1">Лист2!$F$2:$F$26</definedName>
    <definedName name="_xlchart.v1.1" hidden="1">Лист2!$F$2:$F$26</definedName>
    <definedName name="_xlchart.v1.2" hidden="1">Лист2!$J$2:$J$28</definedName>
    <definedName name="_xlchart.v1.3" hidden="1">Лист2!$N$2:$N$23</definedName>
    <definedName name="_xlchart.v1.4" hidden="1">Лист2!$N$2:$N$26</definedName>
    <definedName name="_xlnm._FilterDatabase" localSheetId="0" hidden="1">Лист2!$A$1:$C$26</definedName>
    <definedName name="cell">Лист2!$F$34</definedName>
    <definedName name="cell2">Лист2!$J$34</definedName>
    <definedName name="cell3">Лист2!$N$34</definedName>
    <definedName name="PM">Лист2!$F$2:$F$26</definedName>
    <definedName name="PM_1">Лист2!$J$2:$J$28</definedName>
    <definedName name="PM_2">Лист2!$N$2:$N$23</definedName>
    <definedName name="Q_1_1">Лист2!$J$35</definedName>
    <definedName name="Q_1_2">Лист2!$N$35</definedName>
    <definedName name="Q_1_3">Лист2!$F$35</definedName>
    <definedName name="Q_3_1">Лист2!$J$36</definedName>
    <definedName name="Q_3_2">Лист2!$N$36</definedName>
    <definedName name="Q_3_3">Лист2!$F$36</definedName>
    <definedName name="ПМ19_2" localSheetId="0">Лист2!$A$1:$C$75</definedName>
    <definedName name="Ячейка">Лист2!$O$7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2" l="1"/>
  <c r="C81" i="2"/>
  <c r="F38" i="2"/>
  <c r="N38" i="2" l="1"/>
  <c r="J38" i="2"/>
  <c r="N37" i="2"/>
  <c r="J37" i="2"/>
  <c r="F37" i="2"/>
  <c r="J36" i="2"/>
  <c r="J35" i="2"/>
  <c r="N36" i="2"/>
  <c r="N35" i="2"/>
  <c r="F36" i="2"/>
  <c r="F35" i="2"/>
  <c r="N34" i="2"/>
  <c r="J34" i="2"/>
  <c r="F34" i="2"/>
  <c r="N33" i="2"/>
  <c r="N32" i="2"/>
  <c r="N31" i="2"/>
  <c r="J33" i="2"/>
  <c r="J32" i="2"/>
  <c r="J31" i="2"/>
  <c r="F33" i="2"/>
  <c r="F32" i="2"/>
  <c r="F31" i="2"/>
</calcChain>
</file>

<file path=xl/sharedStrings.xml><?xml version="1.0" encoding="utf-8"?>
<sst xmlns="http://schemas.openxmlformats.org/spreadsheetml/2006/main" count="294" uniqueCount="32">
  <si>
    <t>ID</t>
  </si>
  <si>
    <t>Группа</t>
  </si>
  <si>
    <t>ПМ19-3</t>
  </si>
  <si>
    <t>ПМ19-1</t>
  </si>
  <si>
    <t>ПМ19-2</t>
  </si>
  <si>
    <t>Какой у вас рост?</t>
  </si>
  <si>
    <t>среднее</t>
  </si>
  <si>
    <t>медиана</t>
  </si>
  <si>
    <t>мода</t>
  </si>
  <si>
    <t>кол-во</t>
  </si>
  <si>
    <t>квартиль1</t>
  </si>
  <si>
    <t>IQR</t>
  </si>
  <si>
    <t>квартиль3</t>
  </si>
  <si>
    <t>Стандартное отклонение</t>
  </si>
  <si>
    <t>Среднее</t>
  </si>
  <si>
    <t>Стандартная ошибка</t>
  </si>
  <si>
    <t>Медиана</t>
  </si>
  <si>
    <t>Мода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</si>
  <si>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</si>
  <si>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</si>
  <si>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</si>
  <si>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</si>
  <si>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</si>
  <si>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</si>
  <si>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</si>
  <si>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</si>
  <si>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</si>
  <si>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</si>
  <si>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</si>
  <si>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Столбец1</t>
  </si>
  <si>
    <t>суммесли</t>
  </si>
  <si>
    <t>счетесли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</si>
</sst>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2">
    <cellStyle name="Обычный" xfId="0" builtinId="0"/>
    <cellStyle name="Обычный 2" xfId="1" xr:uid="{00000000-0005-0000-0000-000001000000}"/>
  </cellStyles>
  <dxfs count="8">
    <dxf>
      <fill>
        <patternFill>
          <bgColor rgb="FF7030A0"/>
        </patternFill>
      </fill>
    </dxf>
    <dxf>
      <font>
        <strike val="0"/>
      </font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РОСТ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Лист2!$T$1:$T$74</c:f>
              <c:strCache>
                <c:ptCount val="74"/>
                <c:pt idx="0">
                  <c:v>ПМ19-1</c:v>
                </c:pt>
                <c:pt idx="1">
                  <c:v>ПМ19-1</c:v>
                </c:pt>
                <c:pt idx="2">
                  <c:v>ПМ19-1</c:v>
                </c:pt>
                <c:pt idx="3">
                  <c:v>ПМ19-1</c:v>
                </c:pt>
                <c:pt idx="4">
                  <c:v>ПМ19-1</c:v>
                </c:pt>
                <c:pt idx="5">
                  <c:v>ПМ19-1</c:v>
                </c:pt>
                <c:pt idx="6">
                  <c:v>ПМ19-1</c:v>
                </c:pt>
                <c:pt idx="7">
                  <c:v>ПМ19-1</c:v>
                </c:pt>
                <c:pt idx="8">
                  <c:v>ПМ19-1</c:v>
                </c:pt>
                <c:pt idx="9">
                  <c:v>ПМ19-1</c:v>
                </c:pt>
                <c:pt idx="10">
                  <c:v>ПМ19-1</c:v>
                </c:pt>
                <c:pt idx="11">
                  <c:v>ПМ19-1</c:v>
                </c:pt>
                <c:pt idx="12">
                  <c:v>ПМ19-1</c:v>
                </c:pt>
                <c:pt idx="13">
                  <c:v>ПМ19-1</c:v>
                </c:pt>
                <c:pt idx="14">
                  <c:v>ПМ19-1</c:v>
                </c:pt>
                <c:pt idx="15">
                  <c:v>ПМ19-1</c:v>
                </c:pt>
                <c:pt idx="16">
                  <c:v>ПМ19-1</c:v>
                </c:pt>
                <c:pt idx="17">
                  <c:v>ПМ19-1</c:v>
                </c:pt>
                <c:pt idx="18">
                  <c:v>ПМ19-1</c:v>
                </c:pt>
                <c:pt idx="19">
                  <c:v>ПМ19-1</c:v>
                </c:pt>
                <c:pt idx="20">
                  <c:v>ПМ19-1</c:v>
                </c:pt>
                <c:pt idx="21">
                  <c:v>ПМ19-1</c:v>
                </c:pt>
                <c:pt idx="22">
                  <c:v>ПМ19-1</c:v>
                </c:pt>
                <c:pt idx="23">
                  <c:v>ПМ19-1</c:v>
                </c:pt>
                <c:pt idx="24">
                  <c:v>ПМ19-1</c:v>
                </c:pt>
                <c:pt idx="25">
                  <c:v>ПМ19-1</c:v>
                </c:pt>
                <c:pt idx="26">
                  <c:v>ПМ19-1</c:v>
                </c:pt>
                <c:pt idx="27">
                  <c:v>ПМ19-2</c:v>
                </c:pt>
                <c:pt idx="28">
                  <c:v>ПМ19-2</c:v>
                </c:pt>
                <c:pt idx="29">
                  <c:v>ПМ19-2</c:v>
                </c:pt>
                <c:pt idx="30">
                  <c:v>ПМ19-2</c:v>
                </c:pt>
                <c:pt idx="31">
                  <c:v>ПМ19-2</c:v>
                </c:pt>
                <c:pt idx="32">
                  <c:v>ПМ19-2</c:v>
                </c:pt>
                <c:pt idx="33">
                  <c:v>ПМ19-2</c:v>
                </c:pt>
                <c:pt idx="34">
                  <c:v>ПМ19-2</c:v>
                </c:pt>
                <c:pt idx="35">
                  <c:v>ПМ19-2</c:v>
                </c:pt>
                <c:pt idx="36">
                  <c:v>ПМ19-2</c:v>
                </c:pt>
                <c:pt idx="37">
                  <c:v>ПМ19-2</c:v>
                </c:pt>
                <c:pt idx="38">
                  <c:v>ПМ19-2</c:v>
                </c:pt>
                <c:pt idx="39">
                  <c:v>ПМ19-2</c:v>
                </c:pt>
                <c:pt idx="40">
                  <c:v>ПМ19-2</c:v>
                </c:pt>
                <c:pt idx="41">
                  <c:v>ПМ19-2</c:v>
                </c:pt>
                <c:pt idx="42">
                  <c:v>ПМ19-2</c:v>
                </c:pt>
                <c:pt idx="43">
                  <c:v>ПМ19-2</c:v>
                </c:pt>
                <c:pt idx="44">
                  <c:v>ПМ19-2</c:v>
                </c:pt>
                <c:pt idx="45">
                  <c:v>ПМ19-2</c:v>
                </c:pt>
                <c:pt idx="46">
                  <c:v>ПМ19-2</c:v>
                </c:pt>
                <c:pt idx="47">
                  <c:v>ПМ19-2</c:v>
                </c:pt>
                <c:pt idx="48">
                  <c:v>ПМ19-2</c:v>
                </c:pt>
                <c:pt idx="49">
                  <c:v>ПМ19-3</c:v>
                </c:pt>
                <c:pt idx="50">
                  <c:v>ПМ19-3</c:v>
                </c:pt>
                <c:pt idx="51">
                  <c:v>ПМ19-3</c:v>
                </c:pt>
                <c:pt idx="52">
                  <c:v>ПМ19-3</c:v>
                </c:pt>
                <c:pt idx="53">
                  <c:v>ПМ19-3</c:v>
                </c:pt>
                <c:pt idx="54">
                  <c:v>ПМ19-3</c:v>
                </c:pt>
                <c:pt idx="55">
                  <c:v>ПМ19-3</c:v>
                </c:pt>
                <c:pt idx="56">
                  <c:v>ПМ19-3</c:v>
                </c:pt>
                <c:pt idx="57">
                  <c:v>ПМ19-3</c:v>
                </c:pt>
                <c:pt idx="58">
                  <c:v>ПМ19-3</c:v>
                </c:pt>
                <c:pt idx="59">
                  <c:v>ПМ19-3</c:v>
                </c:pt>
                <c:pt idx="60">
                  <c:v>ПМ19-3</c:v>
                </c:pt>
                <c:pt idx="61">
                  <c:v>ПМ19-3</c:v>
                </c:pt>
                <c:pt idx="62">
                  <c:v>ПМ19-3</c:v>
                </c:pt>
                <c:pt idx="63">
                  <c:v>ПМ19-3</c:v>
                </c:pt>
                <c:pt idx="64">
                  <c:v>ПМ19-3</c:v>
                </c:pt>
                <c:pt idx="65">
                  <c:v>ПМ19-3</c:v>
                </c:pt>
                <c:pt idx="66">
                  <c:v>ПМ19-3</c:v>
                </c:pt>
                <c:pt idx="67">
                  <c:v>ПМ19-3</c:v>
                </c:pt>
                <c:pt idx="68">
                  <c:v>ПМ19-3</c:v>
                </c:pt>
                <c:pt idx="69">
                  <c:v>ПМ19-3</c:v>
                </c:pt>
                <c:pt idx="70">
                  <c:v>ПМ19-3</c:v>
                </c:pt>
                <c:pt idx="71">
                  <c:v>ПМ19-3</c:v>
                </c:pt>
                <c:pt idx="72">
                  <c:v>ПМ19-3</c:v>
                </c:pt>
                <c:pt idx="73">
                  <c:v>ПМ19-3</c:v>
                </c:pt>
              </c:strCache>
            </c:strRef>
          </c:cat>
          <c:val>
            <c:numRef>
              <c:f>Лист2!$S$1:$S$74</c:f>
              <c:numCache>
                <c:formatCode>General</c:formatCode>
                <c:ptCount val="74"/>
                <c:pt idx="0">
                  <c:v>150</c:v>
                </c:pt>
                <c:pt idx="1">
                  <c:v>153</c:v>
                </c:pt>
                <c:pt idx="2">
                  <c:v>159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169</c:v>
                </c:pt>
                <c:pt idx="7">
                  <c:v>170</c:v>
                </c:pt>
                <c:pt idx="8">
                  <c:v>172</c:v>
                </c:pt>
                <c:pt idx="9">
                  <c:v>172</c:v>
                </c:pt>
                <c:pt idx="10">
                  <c:v>173</c:v>
                </c:pt>
                <c:pt idx="11">
                  <c:v>174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177</c:v>
                </c:pt>
                <c:pt idx="16">
                  <c:v>177</c:v>
                </c:pt>
                <c:pt idx="17">
                  <c:v>178</c:v>
                </c:pt>
                <c:pt idx="18">
                  <c:v>178</c:v>
                </c:pt>
                <c:pt idx="19">
                  <c:v>180</c:v>
                </c:pt>
                <c:pt idx="20">
                  <c:v>181</c:v>
                </c:pt>
                <c:pt idx="21">
                  <c:v>181</c:v>
                </c:pt>
                <c:pt idx="22">
                  <c:v>183</c:v>
                </c:pt>
                <c:pt idx="23">
                  <c:v>184</c:v>
                </c:pt>
                <c:pt idx="24">
                  <c:v>186</c:v>
                </c:pt>
                <c:pt idx="25">
                  <c:v>187</c:v>
                </c:pt>
                <c:pt idx="26">
                  <c:v>190</c:v>
                </c:pt>
                <c:pt idx="27">
                  <c:v>167</c:v>
                </c:pt>
                <c:pt idx="28">
                  <c:v>168</c:v>
                </c:pt>
                <c:pt idx="29">
                  <c:v>169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171</c:v>
                </c:pt>
                <c:pt idx="34">
                  <c:v>171</c:v>
                </c:pt>
                <c:pt idx="35">
                  <c:v>173</c:v>
                </c:pt>
                <c:pt idx="36">
                  <c:v>173</c:v>
                </c:pt>
                <c:pt idx="37">
                  <c:v>175</c:v>
                </c:pt>
                <c:pt idx="38">
                  <c:v>178</c:v>
                </c:pt>
                <c:pt idx="39">
                  <c:v>178</c:v>
                </c:pt>
                <c:pt idx="40">
                  <c:v>180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190</c:v>
                </c:pt>
                <c:pt idx="48">
                  <c:v>195</c:v>
                </c:pt>
                <c:pt idx="49">
                  <c:v>150</c:v>
                </c:pt>
                <c:pt idx="50">
                  <c:v>157</c:v>
                </c:pt>
                <c:pt idx="51">
                  <c:v>159</c:v>
                </c:pt>
                <c:pt idx="52">
                  <c:v>160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168</c:v>
                </c:pt>
                <c:pt idx="57">
                  <c:v>170</c:v>
                </c:pt>
                <c:pt idx="58">
                  <c:v>170</c:v>
                </c:pt>
                <c:pt idx="59">
                  <c:v>171</c:v>
                </c:pt>
                <c:pt idx="60">
                  <c:v>171</c:v>
                </c:pt>
                <c:pt idx="61">
                  <c:v>173</c:v>
                </c:pt>
                <c:pt idx="62">
                  <c:v>175</c:v>
                </c:pt>
                <c:pt idx="63">
                  <c:v>176</c:v>
                </c:pt>
                <c:pt idx="64">
                  <c:v>176</c:v>
                </c:pt>
                <c:pt idx="65">
                  <c:v>178</c:v>
                </c:pt>
                <c:pt idx="66">
                  <c:v>179</c:v>
                </c:pt>
                <c:pt idx="67">
                  <c:v>180</c:v>
                </c:pt>
                <c:pt idx="68">
                  <c:v>180</c:v>
                </c:pt>
                <c:pt idx="69">
                  <c:v>182</c:v>
                </c:pt>
                <c:pt idx="70">
                  <c:v>185</c:v>
                </c:pt>
                <c:pt idx="71">
                  <c:v>187</c:v>
                </c:pt>
                <c:pt idx="72">
                  <c:v>193</c:v>
                </c:pt>
                <c:pt idx="7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0-42A0-90CD-4C956BF02E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185888"/>
        <c:axId val="831524960"/>
      </c:barChart>
      <c:catAx>
        <c:axId val="7441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524960"/>
        <c:crosses val="autoZero"/>
        <c:auto val="1"/>
        <c:lblAlgn val="ctr"/>
        <c:lblOffset val="100"/>
        <c:noMultiLvlLbl val="0"/>
      </c:catAx>
      <c:valAx>
        <c:axId val="8315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1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/>
    <cx:plotArea>
      <cx:plotAreaRegion>
        <cx:series layoutId="boxWhisker" uniqueId="{3F1B6C5F-A551-46AE-B26E-C054CE7C4AEB}">
          <cx:tx>
            <cx:txData>
              <cx:v>ПМ19-3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AFA-4127-B6C4-393FFD4C553E}">
          <cx:tx>
            <cx:txData>
              <cx:v>ПМ19-1</cx:v>
            </cx:txData>
          </cx:tx>
          <cx:dataLabels>
            <cx:visibility seriesName="0" categoryName="0" value="1"/>
          </cx:dataLabels>
          <cx:dataId val="1"/>
          <cx:layoutPr>
            <cx:statistics quartileMethod="exclusive"/>
          </cx:layoutPr>
        </cx:series>
        <cx:series layoutId="boxWhisker" uniqueId="{00000002-5AFA-4127-B6C4-393FFD4C553E}">
          <cx:tx>
            <cx:txData>
              <cx:v>ПМ19-2</cx:v>
            </cx:txData>
          </cx:tx>
          <cx:dataLabels>
            <cx:visibility seriesName="0" categoryName="0" value="1"/>
          </cx:dataLabels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4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493938</xdr:colOff>
      <xdr:row>61</xdr:row>
      <xdr:rowOff>106816</xdr:rowOff>
    </xdr:from>
    <xdr:to>
      <xdr:col>26</xdr:col>
      <xdr:colOff>217714</xdr:colOff>
      <xdr:row>76</xdr:row>
      <xdr:rowOff>6123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A049BA7-0522-47FB-A830-BE8422FF8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111578</xdr:colOff>
      <xdr:row>0</xdr:row>
      <xdr:rowOff>27214</xdr:rowOff>
    </xdr:from>
    <xdr:to>
      <xdr:col>31</xdr:col>
      <xdr:colOff>68035</xdr:colOff>
      <xdr:row>49</xdr:row>
      <xdr:rowOff>149678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EC2CE793-DFDB-45D5-BDE8-CEC1733F7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03828" y="27214"/>
              <a:ext cx="5467350" cy="9647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0.2019</cdr:x>
      <cdr:y>0.07118</cdr:y>
    </cdr:from>
    <cdr:to>
      <cdr:x>0.20258</cdr:x>
      <cdr:y>0.34201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53EEA8CA-29BC-46A5-B97F-AE1236EE8108}"/>
            </a:ext>
          </a:extLst>
        </cdr:cNvPr>
        <cdr:cNvCxnSpPr/>
      </cdr:nvCxnSpPr>
      <cdr:spPr>
        <a:xfrm xmlns:a="http://schemas.openxmlformats.org/drawingml/2006/main" flipH="1">
          <a:off x="2828927" y="195263"/>
          <a:ext cx="9524" cy="7429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0.82801</cdr:x>
      <cdr:y>0.14063</cdr:y>
    </cdr:from>
    <cdr:to>
      <cdr:x>0.82801</cdr:x>
      <cdr:y>0.35243</cdr:y>
    </cdr:to>
    <cdr:cxnSp macro="">
      <cdr:nvCxnSpPr>
        <cdr:cNvPr id="6" name="Прямая со стрелкой 5">
          <a:extLst xmlns:a="http://schemas.openxmlformats.org/drawingml/2006/main">
            <a:ext uri="{FF2B5EF4-FFF2-40B4-BE49-F238E27FC236}">
              <a16:creationId xmlns:a16="http://schemas.microsoft.com/office/drawing/2014/main" id="{CB78F335-F9B5-4519-90AB-12F3F9C6AA11}"/>
            </a:ext>
          </a:extLst>
        </cdr:cNvPr>
        <cdr:cNvCxnSpPr/>
      </cdr:nvCxnSpPr>
      <cdr:spPr>
        <a:xfrm xmlns:a="http://schemas.openxmlformats.org/drawingml/2006/main">
          <a:off x="11601451" y="385763"/>
          <a:ext cx="0" cy="5810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0.52005</cdr:x>
      <cdr:y>0.15104</cdr:y>
    </cdr:from>
    <cdr:to>
      <cdr:x>0.52073</cdr:x>
      <cdr:y>0.35243</cdr:y>
    </cdr:to>
    <cdr:cxnSp macro="">
      <cdr:nvCxnSpPr>
        <cdr:cNvPr id="8" name="Прямая со стрелкой 7">
          <a:extLst xmlns:a="http://schemas.openxmlformats.org/drawingml/2006/main">
            <a:ext uri="{FF2B5EF4-FFF2-40B4-BE49-F238E27FC236}">
              <a16:creationId xmlns:a16="http://schemas.microsoft.com/office/drawing/2014/main" id="{F38B3630-FD66-47C2-98AD-B49FBB4922D5}"/>
            </a:ext>
          </a:extLst>
        </cdr:cNvPr>
        <cdr:cNvCxnSpPr/>
      </cdr:nvCxnSpPr>
      <cdr:spPr>
        <a:xfrm xmlns:a="http://schemas.openxmlformats.org/drawingml/2006/main">
          <a:off x="7286626" y="414338"/>
          <a:ext cx="9525" cy="552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opLeftCell="A41" zoomScale="70" zoomScaleNormal="70" workbookViewId="0">
      <selection activeCell="E79" sqref="E79"/>
    </sheetView>
  </sheetViews>
  <sheetFormatPr defaultRowHeight="15" x14ac:dyDescent="0.25"/>
  <cols>
    <col min="2" max="2" width="16.140625" bestFit="1" customWidth="1"/>
    <col min="4" max="4" width="13.140625" customWidth="1"/>
  </cols>
  <sheetData>
    <row r="1" spans="1:20" x14ac:dyDescent="0.25">
      <c r="A1" t="s">
        <v>0</v>
      </c>
      <c r="B1" t="s">
        <v>5</v>
      </c>
      <c r="C1" t="s">
        <v>1</v>
      </c>
      <c r="E1" t="s">
        <v>0</v>
      </c>
      <c r="F1" t="s">
        <v>5</v>
      </c>
      <c r="G1" t="s">
        <v>1</v>
      </c>
      <c r="I1" t="s">
        <v>0</v>
      </c>
      <c r="J1" t="s">
        <v>5</v>
      </c>
      <c r="K1" t="s">
        <v>1</v>
      </c>
      <c r="M1" t="s">
        <v>0</v>
      </c>
      <c r="N1" t="s">
        <v>5</v>
      </c>
      <c r="O1" t="s">
        <v>1</v>
      </c>
      <c r="S1">
        <v>150</v>
      </c>
      <c r="T1" t="s">
        <v>3</v>
      </c>
    </row>
    <row r="2" spans="1:20" x14ac:dyDescent="0.25">
      <c r="A2">
        <v>1</v>
      </c>
      <c r="B2">
        <v>175</v>
      </c>
      <c r="C2" t="s">
        <v>2</v>
      </c>
      <c r="E2">
        <v>22</v>
      </c>
      <c r="F2">
        <v>150</v>
      </c>
      <c r="G2" t="s">
        <v>2</v>
      </c>
      <c r="I2">
        <v>3</v>
      </c>
      <c r="J2">
        <v>150</v>
      </c>
      <c r="K2" t="s">
        <v>3</v>
      </c>
      <c r="M2">
        <v>9</v>
      </c>
      <c r="N2">
        <v>167</v>
      </c>
      <c r="O2" t="s">
        <v>4</v>
      </c>
      <c r="S2">
        <v>153</v>
      </c>
      <c r="T2" t="s">
        <v>3</v>
      </c>
    </row>
    <row r="3" spans="1:20" x14ac:dyDescent="0.25">
      <c r="A3">
        <v>2</v>
      </c>
      <c r="B3">
        <v>185</v>
      </c>
      <c r="C3" t="s">
        <v>2</v>
      </c>
      <c r="E3">
        <v>16</v>
      </c>
      <c r="F3">
        <v>157</v>
      </c>
      <c r="G3" t="s">
        <v>2</v>
      </c>
      <c r="I3">
        <v>6</v>
      </c>
      <c r="J3">
        <v>153</v>
      </c>
      <c r="K3" t="s">
        <v>3</v>
      </c>
      <c r="M3">
        <v>10</v>
      </c>
      <c r="N3">
        <v>168</v>
      </c>
      <c r="O3" t="s">
        <v>4</v>
      </c>
      <c r="S3">
        <v>159</v>
      </c>
      <c r="T3" t="s">
        <v>3</v>
      </c>
    </row>
    <row r="4" spans="1:20" x14ac:dyDescent="0.25">
      <c r="A4">
        <v>3</v>
      </c>
      <c r="B4">
        <v>176</v>
      </c>
      <c r="C4" t="s">
        <v>2</v>
      </c>
      <c r="E4">
        <v>12</v>
      </c>
      <c r="F4">
        <v>159</v>
      </c>
      <c r="G4" t="s">
        <v>2</v>
      </c>
      <c r="I4">
        <v>14</v>
      </c>
      <c r="J4">
        <v>159</v>
      </c>
      <c r="K4" t="s">
        <v>3</v>
      </c>
      <c r="M4">
        <v>11</v>
      </c>
      <c r="N4">
        <v>169</v>
      </c>
      <c r="O4" t="s">
        <v>4</v>
      </c>
      <c r="S4">
        <v>163</v>
      </c>
      <c r="T4" t="s">
        <v>3</v>
      </c>
    </row>
    <row r="5" spans="1:20" x14ac:dyDescent="0.25">
      <c r="A5">
        <v>4</v>
      </c>
      <c r="B5">
        <v>194</v>
      </c>
      <c r="C5" t="s">
        <v>2</v>
      </c>
      <c r="E5">
        <v>15</v>
      </c>
      <c r="F5">
        <v>160</v>
      </c>
      <c r="G5" t="s">
        <v>2</v>
      </c>
      <c r="I5">
        <v>19</v>
      </c>
      <c r="J5">
        <v>163</v>
      </c>
      <c r="K5" t="s">
        <v>3</v>
      </c>
      <c r="M5">
        <v>1</v>
      </c>
      <c r="N5">
        <v>170</v>
      </c>
      <c r="O5" t="s">
        <v>4</v>
      </c>
      <c r="S5">
        <v>164</v>
      </c>
      <c r="T5" t="s">
        <v>3</v>
      </c>
    </row>
    <row r="6" spans="1:20" x14ac:dyDescent="0.25">
      <c r="A6">
        <v>5</v>
      </c>
      <c r="B6">
        <v>173</v>
      </c>
      <c r="C6" t="s">
        <v>2</v>
      </c>
      <c r="E6">
        <v>19</v>
      </c>
      <c r="F6">
        <v>163</v>
      </c>
      <c r="G6" t="s">
        <v>2</v>
      </c>
      <c r="I6">
        <v>8</v>
      </c>
      <c r="J6">
        <v>164</v>
      </c>
      <c r="K6" t="s">
        <v>3</v>
      </c>
      <c r="M6">
        <v>7</v>
      </c>
      <c r="N6">
        <v>170</v>
      </c>
      <c r="O6" t="s">
        <v>4</v>
      </c>
      <c r="S6">
        <v>165</v>
      </c>
      <c r="T6" t="s">
        <v>3</v>
      </c>
    </row>
    <row r="7" spans="1:20" x14ac:dyDescent="0.25">
      <c r="A7">
        <v>6</v>
      </c>
      <c r="B7">
        <v>171</v>
      </c>
      <c r="C7" t="s">
        <v>2</v>
      </c>
      <c r="E7">
        <v>8</v>
      </c>
      <c r="F7">
        <v>165</v>
      </c>
      <c r="G7" t="s">
        <v>2</v>
      </c>
      <c r="I7">
        <v>7</v>
      </c>
      <c r="J7">
        <v>165</v>
      </c>
      <c r="K7" t="s">
        <v>3</v>
      </c>
      <c r="M7">
        <v>12</v>
      </c>
      <c r="N7">
        <v>170</v>
      </c>
      <c r="O7" t="s">
        <v>4</v>
      </c>
      <c r="S7">
        <v>169</v>
      </c>
      <c r="T7" t="s">
        <v>3</v>
      </c>
    </row>
    <row r="8" spans="1:20" x14ac:dyDescent="0.25">
      <c r="A8">
        <v>7</v>
      </c>
      <c r="B8">
        <v>193</v>
      </c>
      <c r="C8" t="s">
        <v>2</v>
      </c>
      <c r="E8">
        <v>17</v>
      </c>
      <c r="F8">
        <v>167</v>
      </c>
      <c r="G8" t="s">
        <v>2</v>
      </c>
      <c r="I8">
        <v>1</v>
      </c>
      <c r="J8">
        <v>169</v>
      </c>
      <c r="K8" t="s">
        <v>3</v>
      </c>
      <c r="M8">
        <v>6</v>
      </c>
      <c r="N8">
        <v>171</v>
      </c>
      <c r="O8" t="s">
        <v>4</v>
      </c>
      <c r="S8">
        <v>170</v>
      </c>
      <c r="T8" t="s">
        <v>3</v>
      </c>
    </row>
    <row r="9" spans="1:20" x14ac:dyDescent="0.25">
      <c r="A9">
        <v>8</v>
      </c>
      <c r="B9">
        <v>165</v>
      </c>
      <c r="C9" t="s">
        <v>2</v>
      </c>
      <c r="E9">
        <v>25</v>
      </c>
      <c r="F9">
        <v>168</v>
      </c>
      <c r="G9" t="s">
        <v>2</v>
      </c>
      <c r="I9">
        <v>17</v>
      </c>
      <c r="J9">
        <v>170</v>
      </c>
      <c r="K9" t="s">
        <v>3</v>
      </c>
      <c r="M9">
        <v>13</v>
      </c>
      <c r="N9">
        <v>171</v>
      </c>
      <c r="O9" t="s">
        <v>4</v>
      </c>
      <c r="S9">
        <v>172</v>
      </c>
      <c r="T9" t="s">
        <v>3</v>
      </c>
    </row>
    <row r="10" spans="1:20" x14ac:dyDescent="0.25">
      <c r="A10">
        <v>9</v>
      </c>
      <c r="B10">
        <v>179</v>
      </c>
      <c r="C10" t="s">
        <v>2</v>
      </c>
      <c r="E10">
        <v>18</v>
      </c>
      <c r="F10">
        <v>170</v>
      </c>
      <c r="G10" t="s">
        <v>2</v>
      </c>
      <c r="I10">
        <v>9</v>
      </c>
      <c r="J10">
        <v>172</v>
      </c>
      <c r="K10" t="s">
        <v>3</v>
      </c>
      <c r="M10">
        <v>2</v>
      </c>
      <c r="N10">
        <v>173</v>
      </c>
      <c r="O10" t="s">
        <v>4</v>
      </c>
      <c r="S10">
        <v>172</v>
      </c>
      <c r="T10" t="s">
        <v>3</v>
      </c>
    </row>
    <row r="11" spans="1:20" x14ac:dyDescent="0.25">
      <c r="A11">
        <v>10</v>
      </c>
      <c r="B11">
        <v>176</v>
      </c>
      <c r="C11" t="s">
        <v>2</v>
      </c>
      <c r="E11">
        <v>23</v>
      </c>
      <c r="F11">
        <v>170</v>
      </c>
      <c r="G11" t="s">
        <v>2</v>
      </c>
      <c r="I11">
        <v>10</v>
      </c>
      <c r="J11">
        <v>172</v>
      </c>
      <c r="K11" t="s">
        <v>3</v>
      </c>
      <c r="M11">
        <v>20</v>
      </c>
      <c r="N11">
        <v>173</v>
      </c>
      <c r="O11" t="s">
        <v>4</v>
      </c>
      <c r="S11">
        <v>173</v>
      </c>
      <c r="T11" t="s">
        <v>3</v>
      </c>
    </row>
    <row r="12" spans="1:20" x14ac:dyDescent="0.25">
      <c r="A12">
        <v>11</v>
      </c>
      <c r="B12">
        <v>180</v>
      </c>
      <c r="C12" t="s">
        <v>2</v>
      </c>
      <c r="E12">
        <v>6</v>
      </c>
      <c r="F12">
        <v>171</v>
      </c>
      <c r="G12" t="s">
        <v>2</v>
      </c>
      <c r="I12">
        <v>24</v>
      </c>
      <c r="J12">
        <v>173</v>
      </c>
      <c r="K12" t="s">
        <v>3</v>
      </c>
      <c r="M12">
        <v>8</v>
      </c>
      <c r="N12">
        <v>175</v>
      </c>
      <c r="O12" t="s">
        <v>4</v>
      </c>
      <c r="S12">
        <v>174</v>
      </c>
      <c r="T12" t="s">
        <v>3</v>
      </c>
    </row>
    <row r="13" spans="1:20" x14ac:dyDescent="0.25">
      <c r="A13">
        <v>12</v>
      </c>
      <c r="B13">
        <v>159</v>
      </c>
      <c r="C13" t="s">
        <v>2</v>
      </c>
      <c r="E13">
        <v>13</v>
      </c>
      <c r="F13">
        <v>171</v>
      </c>
      <c r="G13" t="s">
        <v>2</v>
      </c>
      <c r="I13">
        <v>26</v>
      </c>
      <c r="J13">
        <v>174</v>
      </c>
      <c r="K13" t="s">
        <v>3</v>
      </c>
      <c r="M13">
        <v>4</v>
      </c>
      <c r="N13">
        <v>178</v>
      </c>
      <c r="O13" t="s">
        <v>4</v>
      </c>
      <c r="S13">
        <v>175</v>
      </c>
      <c r="T13" t="s">
        <v>3</v>
      </c>
    </row>
    <row r="14" spans="1:20" x14ac:dyDescent="0.25">
      <c r="A14">
        <v>13</v>
      </c>
      <c r="B14">
        <v>171</v>
      </c>
      <c r="C14" t="s">
        <v>2</v>
      </c>
      <c r="E14">
        <v>5</v>
      </c>
      <c r="F14">
        <v>173</v>
      </c>
      <c r="G14" t="s">
        <v>2</v>
      </c>
      <c r="I14">
        <v>4</v>
      </c>
      <c r="J14">
        <v>175</v>
      </c>
      <c r="K14" t="s">
        <v>3</v>
      </c>
      <c r="M14">
        <v>15</v>
      </c>
      <c r="N14">
        <v>178</v>
      </c>
      <c r="O14" t="s">
        <v>4</v>
      </c>
      <c r="S14">
        <v>175</v>
      </c>
      <c r="T14" t="s">
        <v>3</v>
      </c>
    </row>
    <row r="15" spans="1:20" x14ac:dyDescent="0.25">
      <c r="A15">
        <v>14</v>
      </c>
      <c r="B15">
        <v>178</v>
      </c>
      <c r="C15" t="s">
        <v>2</v>
      </c>
      <c r="E15">
        <v>1</v>
      </c>
      <c r="F15">
        <v>175</v>
      </c>
      <c r="G15" t="s">
        <v>2</v>
      </c>
      <c r="I15">
        <v>18</v>
      </c>
      <c r="J15">
        <v>175</v>
      </c>
      <c r="K15" t="s">
        <v>3</v>
      </c>
      <c r="M15">
        <v>16</v>
      </c>
      <c r="N15">
        <v>180</v>
      </c>
      <c r="O15" t="s">
        <v>4</v>
      </c>
      <c r="S15">
        <v>175</v>
      </c>
      <c r="T15" t="s">
        <v>3</v>
      </c>
    </row>
    <row r="16" spans="1:20" x14ac:dyDescent="0.25">
      <c r="A16">
        <v>15</v>
      </c>
      <c r="B16">
        <v>160</v>
      </c>
      <c r="C16" t="s">
        <v>2</v>
      </c>
      <c r="E16">
        <v>3</v>
      </c>
      <c r="F16">
        <v>176</v>
      </c>
      <c r="G16" t="s">
        <v>2</v>
      </c>
      <c r="I16">
        <v>23</v>
      </c>
      <c r="J16">
        <v>175</v>
      </c>
      <c r="K16" t="s">
        <v>3</v>
      </c>
      <c r="M16">
        <v>14</v>
      </c>
      <c r="N16">
        <v>182</v>
      </c>
      <c r="O16" t="s">
        <v>4</v>
      </c>
      <c r="S16">
        <v>177</v>
      </c>
      <c r="T16" t="s">
        <v>3</v>
      </c>
    </row>
    <row r="17" spans="1:20" x14ac:dyDescent="0.25">
      <c r="A17">
        <v>16</v>
      </c>
      <c r="B17">
        <v>157</v>
      </c>
      <c r="C17" t="s">
        <v>2</v>
      </c>
      <c r="E17">
        <v>10</v>
      </c>
      <c r="F17">
        <v>176</v>
      </c>
      <c r="G17" t="s">
        <v>2</v>
      </c>
      <c r="I17">
        <v>2</v>
      </c>
      <c r="J17">
        <v>177</v>
      </c>
      <c r="K17" t="s">
        <v>3</v>
      </c>
      <c r="M17">
        <v>19</v>
      </c>
      <c r="N17">
        <v>183</v>
      </c>
      <c r="O17" t="s">
        <v>4</v>
      </c>
      <c r="S17">
        <v>177</v>
      </c>
      <c r="T17" t="s">
        <v>3</v>
      </c>
    </row>
    <row r="18" spans="1:20" x14ac:dyDescent="0.25">
      <c r="A18">
        <v>17</v>
      </c>
      <c r="B18">
        <v>167</v>
      </c>
      <c r="C18" t="s">
        <v>2</v>
      </c>
      <c r="E18">
        <v>14</v>
      </c>
      <c r="F18">
        <v>178</v>
      </c>
      <c r="G18" t="s">
        <v>2</v>
      </c>
      <c r="I18">
        <v>11</v>
      </c>
      <c r="J18">
        <v>177</v>
      </c>
      <c r="K18" t="s">
        <v>3</v>
      </c>
      <c r="M18">
        <v>3</v>
      </c>
      <c r="N18">
        <v>185</v>
      </c>
      <c r="O18" t="s">
        <v>4</v>
      </c>
      <c r="S18">
        <v>178</v>
      </c>
      <c r="T18" t="s">
        <v>3</v>
      </c>
    </row>
    <row r="19" spans="1:20" x14ac:dyDescent="0.25">
      <c r="A19">
        <v>18</v>
      </c>
      <c r="B19">
        <v>170</v>
      </c>
      <c r="C19" t="s">
        <v>2</v>
      </c>
      <c r="E19">
        <v>9</v>
      </c>
      <c r="F19">
        <v>179</v>
      </c>
      <c r="G19" t="s">
        <v>2</v>
      </c>
      <c r="I19">
        <v>20</v>
      </c>
      <c r="J19">
        <v>178</v>
      </c>
      <c r="K19" t="s">
        <v>3</v>
      </c>
      <c r="M19">
        <v>17</v>
      </c>
      <c r="N19">
        <v>185</v>
      </c>
      <c r="O19" t="s">
        <v>4</v>
      </c>
      <c r="S19">
        <v>178</v>
      </c>
      <c r="T19" t="s">
        <v>3</v>
      </c>
    </row>
    <row r="20" spans="1:20" x14ac:dyDescent="0.25">
      <c r="A20">
        <v>19</v>
      </c>
      <c r="B20">
        <v>163</v>
      </c>
      <c r="C20" t="s">
        <v>2</v>
      </c>
      <c r="E20">
        <v>11</v>
      </c>
      <c r="F20">
        <v>180</v>
      </c>
      <c r="G20" t="s">
        <v>2</v>
      </c>
      <c r="I20">
        <v>27</v>
      </c>
      <c r="J20">
        <v>178</v>
      </c>
      <c r="K20" t="s">
        <v>3</v>
      </c>
      <c r="M20">
        <v>22</v>
      </c>
      <c r="N20">
        <v>186</v>
      </c>
      <c r="O20" t="s">
        <v>4</v>
      </c>
      <c r="S20">
        <v>180</v>
      </c>
      <c r="T20" t="s">
        <v>3</v>
      </c>
    </row>
    <row r="21" spans="1:20" x14ac:dyDescent="0.25">
      <c r="A21">
        <v>20</v>
      </c>
      <c r="B21">
        <v>180</v>
      </c>
      <c r="C21" t="s">
        <v>2</v>
      </c>
      <c r="E21">
        <v>20</v>
      </c>
      <c r="F21">
        <v>180</v>
      </c>
      <c r="G21" t="s">
        <v>2</v>
      </c>
      <c r="I21">
        <v>15</v>
      </c>
      <c r="J21">
        <v>180</v>
      </c>
      <c r="K21" t="s">
        <v>3</v>
      </c>
      <c r="M21">
        <v>5</v>
      </c>
      <c r="N21">
        <v>187</v>
      </c>
      <c r="O21" t="s">
        <v>4</v>
      </c>
      <c r="S21">
        <v>181</v>
      </c>
      <c r="T21" t="s">
        <v>3</v>
      </c>
    </row>
    <row r="22" spans="1:20" x14ac:dyDescent="0.25">
      <c r="A22">
        <v>21</v>
      </c>
      <c r="B22">
        <v>187</v>
      </c>
      <c r="C22" t="s">
        <v>2</v>
      </c>
      <c r="E22">
        <v>24</v>
      </c>
      <c r="F22">
        <v>182</v>
      </c>
      <c r="G22" t="s">
        <v>2</v>
      </c>
      <c r="I22">
        <v>12</v>
      </c>
      <c r="J22">
        <v>181</v>
      </c>
      <c r="K22" t="s">
        <v>3</v>
      </c>
      <c r="M22">
        <v>21</v>
      </c>
      <c r="N22">
        <v>190</v>
      </c>
      <c r="O22" t="s">
        <v>4</v>
      </c>
      <c r="S22">
        <v>181</v>
      </c>
      <c r="T22" t="s">
        <v>3</v>
      </c>
    </row>
    <row r="23" spans="1:20" x14ac:dyDescent="0.25">
      <c r="A23">
        <v>22</v>
      </c>
      <c r="B23">
        <v>150</v>
      </c>
      <c r="C23" t="s">
        <v>2</v>
      </c>
      <c r="E23">
        <v>2</v>
      </c>
      <c r="F23">
        <v>185</v>
      </c>
      <c r="G23" t="s">
        <v>2</v>
      </c>
      <c r="I23">
        <v>16</v>
      </c>
      <c r="J23">
        <v>181</v>
      </c>
      <c r="K23" t="s">
        <v>3</v>
      </c>
      <c r="M23">
        <v>18</v>
      </c>
      <c r="N23">
        <v>195</v>
      </c>
      <c r="O23" t="s">
        <v>4</v>
      </c>
      <c r="S23">
        <v>183</v>
      </c>
      <c r="T23" t="s">
        <v>3</v>
      </c>
    </row>
    <row r="24" spans="1:20" x14ac:dyDescent="0.25">
      <c r="A24">
        <v>23</v>
      </c>
      <c r="B24">
        <v>170</v>
      </c>
      <c r="C24" t="s">
        <v>2</v>
      </c>
      <c r="E24">
        <v>21</v>
      </c>
      <c r="F24">
        <v>187</v>
      </c>
      <c r="G24" t="s">
        <v>2</v>
      </c>
      <c r="I24">
        <v>13</v>
      </c>
      <c r="J24">
        <v>183</v>
      </c>
      <c r="K24" t="s">
        <v>3</v>
      </c>
      <c r="S24">
        <v>184</v>
      </c>
      <c r="T24" t="s">
        <v>3</v>
      </c>
    </row>
    <row r="25" spans="1:20" x14ac:dyDescent="0.25">
      <c r="A25">
        <v>24</v>
      </c>
      <c r="B25">
        <v>182</v>
      </c>
      <c r="C25" t="s">
        <v>2</v>
      </c>
      <c r="E25">
        <v>7</v>
      </c>
      <c r="F25">
        <v>193</v>
      </c>
      <c r="G25" t="s">
        <v>2</v>
      </c>
      <c r="I25">
        <v>21</v>
      </c>
      <c r="J25">
        <v>184</v>
      </c>
      <c r="K25" t="s">
        <v>3</v>
      </c>
      <c r="S25">
        <v>186</v>
      </c>
      <c r="T25" t="s">
        <v>3</v>
      </c>
    </row>
    <row r="26" spans="1:20" x14ac:dyDescent="0.25">
      <c r="A26">
        <v>25</v>
      </c>
      <c r="B26">
        <v>168</v>
      </c>
      <c r="C26" t="s">
        <v>2</v>
      </c>
      <c r="E26">
        <v>4</v>
      </c>
      <c r="F26">
        <v>194</v>
      </c>
      <c r="G26" t="s">
        <v>2</v>
      </c>
      <c r="I26">
        <v>25</v>
      </c>
      <c r="J26">
        <v>186</v>
      </c>
      <c r="K26" t="s">
        <v>3</v>
      </c>
      <c r="S26">
        <v>187</v>
      </c>
      <c r="T26" t="s">
        <v>3</v>
      </c>
    </row>
    <row r="27" spans="1:20" x14ac:dyDescent="0.25">
      <c r="A27">
        <v>1</v>
      </c>
      <c r="B27">
        <v>169</v>
      </c>
      <c r="C27" t="s">
        <v>3</v>
      </c>
      <c r="I27">
        <v>5</v>
      </c>
      <c r="J27">
        <v>187</v>
      </c>
      <c r="K27" t="s">
        <v>3</v>
      </c>
      <c r="S27">
        <v>190</v>
      </c>
      <c r="T27" t="s">
        <v>3</v>
      </c>
    </row>
    <row r="28" spans="1:20" x14ac:dyDescent="0.25">
      <c r="A28">
        <v>2</v>
      </c>
      <c r="B28">
        <v>177</v>
      </c>
      <c r="C28" t="s">
        <v>3</v>
      </c>
      <c r="I28">
        <v>22</v>
      </c>
      <c r="J28">
        <v>190</v>
      </c>
      <c r="K28" t="s">
        <v>3</v>
      </c>
      <c r="S28">
        <v>167</v>
      </c>
      <c r="T28" t="s">
        <v>4</v>
      </c>
    </row>
    <row r="29" spans="1:20" x14ac:dyDescent="0.25">
      <c r="A29">
        <v>3</v>
      </c>
      <c r="B29">
        <v>150</v>
      </c>
      <c r="C29" t="s">
        <v>3</v>
      </c>
      <c r="S29">
        <v>168</v>
      </c>
      <c r="T29" t="s">
        <v>4</v>
      </c>
    </row>
    <row r="30" spans="1:20" x14ac:dyDescent="0.25">
      <c r="A30">
        <v>4</v>
      </c>
      <c r="B30">
        <v>175</v>
      </c>
      <c r="C30" t="s">
        <v>3</v>
      </c>
      <c r="S30">
        <v>169</v>
      </c>
      <c r="T30" t="s">
        <v>4</v>
      </c>
    </row>
    <row r="31" spans="1:20" x14ac:dyDescent="0.25">
      <c r="A31">
        <v>5</v>
      </c>
      <c r="B31">
        <v>187</v>
      </c>
      <c r="C31" t="s">
        <v>3</v>
      </c>
      <c r="D31" t="s">
        <v>6</v>
      </c>
      <c r="F31">
        <f>AVERAGE(F2:F28)</f>
        <v>173.16</v>
      </c>
      <c r="J31">
        <f>AVERAGE(J2:J28)</f>
        <v>173.74074074074073</v>
      </c>
      <c r="N31">
        <f>AVERAGE(N2:N28)</f>
        <v>177.54545454545453</v>
      </c>
      <c r="S31">
        <v>170</v>
      </c>
      <c r="T31" t="s">
        <v>4</v>
      </c>
    </row>
    <row r="32" spans="1:20" x14ac:dyDescent="0.25">
      <c r="A32">
        <v>6</v>
      </c>
      <c r="B32">
        <v>153</v>
      </c>
      <c r="C32" t="s">
        <v>3</v>
      </c>
      <c r="D32" t="s">
        <v>7</v>
      </c>
      <c r="F32">
        <f>MEDIAN(F2:F28)</f>
        <v>173</v>
      </c>
      <c r="J32">
        <f>MEDIAN(J2:J28)</f>
        <v>175</v>
      </c>
      <c r="N32">
        <f>MEDIAN(N2:N28)</f>
        <v>176.5</v>
      </c>
      <c r="S32">
        <v>170</v>
      </c>
      <c r="T32" t="s">
        <v>4</v>
      </c>
    </row>
    <row r="33" spans="1:20" x14ac:dyDescent="0.25">
      <c r="A33">
        <v>7</v>
      </c>
      <c r="B33">
        <v>165</v>
      </c>
      <c r="C33" t="s">
        <v>3</v>
      </c>
      <c r="D33" t="s">
        <v>8</v>
      </c>
      <c r="F33">
        <f>_xlfn.MODE.SNGL(F2:F28)</f>
        <v>170</v>
      </c>
      <c r="J33">
        <f>_xlfn.MODE.SNGL(J2:J28)</f>
        <v>175</v>
      </c>
      <c r="N33">
        <f>_xlfn.MODE.SNGL(N2:N28)</f>
        <v>170</v>
      </c>
      <c r="S33">
        <v>170</v>
      </c>
      <c r="T33" t="s">
        <v>4</v>
      </c>
    </row>
    <row r="34" spans="1:20" x14ac:dyDescent="0.25">
      <c r="A34">
        <v>8</v>
      </c>
      <c r="B34">
        <v>164</v>
      </c>
      <c r="C34" t="s">
        <v>3</v>
      </c>
      <c r="D34" t="s">
        <v>9</v>
      </c>
      <c r="F34">
        <f>COUNT(F2:F28)</f>
        <v>25</v>
      </c>
      <c r="J34">
        <f>COUNT(J2:J28)</f>
        <v>27</v>
      </c>
      <c r="N34">
        <f>COUNT(N2:N28)</f>
        <v>22</v>
      </c>
      <c r="S34">
        <v>171</v>
      </c>
      <c r="T34" t="s">
        <v>4</v>
      </c>
    </row>
    <row r="35" spans="1:20" x14ac:dyDescent="0.25">
      <c r="A35">
        <v>9</v>
      </c>
      <c r="B35">
        <v>172</v>
      </c>
      <c r="C35" t="s">
        <v>3</v>
      </c>
      <c r="D35" t="s">
        <v>10</v>
      </c>
      <c r="F35">
        <f>_xlfn.QUARTILE.INC(PM,1)</f>
        <v>167</v>
      </c>
      <c r="J35">
        <f>_xlfn.QUARTILE.EXC(PM_1,1)</f>
        <v>169</v>
      </c>
      <c r="N35">
        <f>_xlfn.QUARTILE.INC(PM_2,1)</f>
        <v>170.25</v>
      </c>
      <c r="S35">
        <v>171</v>
      </c>
      <c r="T35" t="s">
        <v>4</v>
      </c>
    </row>
    <row r="36" spans="1:20" x14ac:dyDescent="0.25">
      <c r="A36">
        <v>10</v>
      </c>
      <c r="B36">
        <v>172</v>
      </c>
      <c r="C36" t="s">
        <v>3</v>
      </c>
      <c r="D36" t="s">
        <v>12</v>
      </c>
      <c r="F36">
        <f>_xlfn.QUARTILE.INC(PM,2)</f>
        <v>173</v>
      </c>
      <c r="J36">
        <f>_xlfn.QUARTILE.EXC(PM_1,2)</f>
        <v>175</v>
      </c>
      <c r="N36">
        <f>_xlfn.QUARTILE.INC(PM_2,2)</f>
        <v>176.5</v>
      </c>
      <c r="S36">
        <v>173</v>
      </c>
      <c r="T36" t="s">
        <v>4</v>
      </c>
    </row>
    <row r="37" spans="1:20" x14ac:dyDescent="0.25">
      <c r="A37">
        <v>11</v>
      </c>
      <c r="B37">
        <v>177</v>
      </c>
      <c r="C37" t="s">
        <v>3</v>
      </c>
      <c r="D37" t="s">
        <v>11</v>
      </c>
      <c r="F37">
        <f>Q_3_3-Q_1_3</f>
        <v>6</v>
      </c>
      <c r="J37">
        <f>Q_3_1-Q_1_1</f>
        <v>6</v>
      </c>
      <c r="N37">
        <f>Q_3_2-Q_1_2</f>
        <v>6.25</v>
      </c>
      <c r="S37">
        <v>173</v>
      </c>
      <c r="T37" t="s">
        <v>4</v>
      </c>
    </row>
    <row r="38" spans="1:20" ht="30" x14ac:dyDescent="0.25">
      <c r="A38">
        <v>12</v>
      </c>
      <c r="B38">
        <v>181</v>
      </c>
      <c r="C38" t="s">
        <v>3</v>
      </c>
      <c r="D38" s="1" t="s">
        <v>13</v>
      </c>
      <c r="F38">
        <f>STDEVA(PM)</f>
        <v>10.88454561905702</v>
      </c>
      <c r="J38">
        <f>STDEVA(PM_1)</f>
        <v>9.8628775353014149</v>
      </c>
      <c r="N38">
        <f>STDEVA(PM_2)</f>
        <v>8.0695032757216918</v>
      </c>
      <c r="S38">
        <v>175</v>
      </c>
      <c r="T38" t="s">
        <v>4</v>
      </c>
    </row>
    <row r="39" spans="1:20" ht="15.75" thickBot="1" x14ac:dyDescent="0.3">
      <c r="A39">
        <v>13</v>
      </c>
      <c r="B39">
        <v>183</v>
      </c>
      <c r="C39" t="s">
        <v>3</v>
      </c>
      <c r="S39">
        <v>178</v>
      </c>
      <c r="T39" t="s">
        <v>4</v>
      </c>
    </row>
    <row r="40" spans="1:20" x14ac:dyDescent="0.25">
      <c r="A40">
        <v>14</v>
      </c>
      <c r="B40">
        <v>159</v>
      </c>
      <c r="C40" t="s">
        <v>3</v>
      </c>
      <c r="E40" s="4" t="s">
        <v>29</v>
      </c>
      <c r="F40" s="4"/>
      <c r="S40">
        <v>178</v>
      </c>
      <c r="T40" t="s">
        <v>4</v>
      </c>
    </row>
    <row r="41" spans="1:20" x14ac:dyDescent="0.25">
      <c r="A41">
        <v>15</v>
      </c>
      <c r="B41">
        <v>180</v>
      </c>
      <c r="C41" t="s">
        <v>3</v>
      </c>
      <c r="E41" s="2"/>
      <c r="F41" s="2"/>
      <c r="S41">
        <v>180</v>
      </c>
      <c r="T41" t="s">
        <v>4</v>
      </c>
    </row>
    <row r="42" spans="1:20" x14ac:dyDescent="0.25">
      <c r="A42">
        <v>16</v>
      </c>
      <c r="B42">
        <v>181</v>
      </c>
      <c r="C42" t="s">
        <v>3</v>
      </c>
      <c r="E42" s="2" t="s">
        <v>14</v>
      </c>
      <c r="F42" s="2">
        <v>173.16</v>
      </c>
      <c r="S42">
        <v>182</v>
      </c>
      <c r="T42" t="s">
        <v>4</v>
      </c>
    </row>
    <row r="43" spans="1:20" x14ac:dyDescent="0.25">
      <c r="A43">
        <v>17</v>
      </c>
      <c r="B43">
        <v>170</v>
      </c>
      <c r="C43" t="s">
        <v>3</v>
      </c>
      <c r="E43" s="2" t="s">
        <v>15</v>
      </c>
      <c r="F43" s="2">
        <v>2.176909123811404</v>
      </c>
      <c r="S43">
        <v>183</v>
      </c>
      <c r="T43" t="s">
        <v>4</v>
      </c>
    </row>
    <row r="44" spans="1:20" x14ac:dyDescent="0.25">
      <c r="A44">
        <v>18</v>
      </c>
      <c r="B44">
        <v>175</v>
      </c>
      <c r="C44" t="s">
        <v>3</v>
      </c>
      <c r="E44" s="2" t="s">
        <v>16</v>
      </c>
      <c r="F44" s="2">
        <v>173</v>
      </c>
      <c r="S44">
        <v>185</v>
      </c>
      <c r="T44" t="s">
        <v>4</v>
      </c>
    </row>
    <row r="45" spans="1:20" x14ac:dyDescent="0.25">
      <c r="A45">
        <v>19</v>
      </c>
      <c r="B45">
        <v>163</v>
      </c>
      <c r="C45" t="s">
        <v>3</v>
      </c>
      <c r="E45" s="2" t="s">
        <v>17</v>
      </c>
      <c r="F45" s="2">
        <v>170</v>
      </c>
      <c r="S45">
        <v>185</v>
      </c>
      <c r="T45" t="s">
        <v>4</v>
      </c>
    </row>
    <row r="46" spans="1:20" x14ac:dyDescent="0.25">
      <c r="A46">
        <v>20</v>
      </c>
      <c r="B46">
        <v>178</v>
      </c>
      <c r="C46" t="s">
        <v>3</v>
      </c>
      <c r="E46" s="2" t="s">
        <v>13</v>
      </c>
      <c r="F46" s="2">
        <v>10.88454561905702</v>
      </c>
      <c r="S46">
        <v>186</v>
      </c>
      <c r="T46" t="s">
        <v>4</v>
      </c>
    </row>
    <row r="47" spans="1:20" x14ac:dyDescent="0.25">
      <c r="A47">
        <v>21</v>
      </c>
      <c r="B47">
        <v>184</v>
      </c>
      <c r="C47" t="s">
        <v>3</v>
      </c>
      <c r="E47" s="2" t="s">
        <v>18</v>
      </c>
      <c r="F47" s="2">
        <v>118.47333333333336</v>
      </c>
      <c r="S47">
        <v>187</v>
      </c>
      <c r="T47" t="s">
        <v>4</v>
      </c>
    </row>
    <row r="48" spans="1:20" x14ac:dyDescent="0.25">
      <c r="A48">
        <v>22</v>
      </c>
      <c r="B48">
        <v>190</v>
      </c>
      <c r="C48" t="s">
        <v>3</v>
      </c>
      <c r="E48" s="2" t="s">
        <v>19</v>
      </c>
      <c r="F48" s="2">
        <v>-0.15142994841247548</v>
      </c>
      <c r="S48">
        <v>190</v>
      </c>
      <c r="T48" t="s">
        <v>4</v>
      </c>
    </row>
    <row r="49" spans="1:20" x14ac:dyDescent="0.25">
      <c r="A49">
        <v>23</v>
      </c>
      <c r="B49">
        <v>175</v>
      </c>
      <c r="C49" t="s">
        <v>3</v>
      </c>
      <c r="E49" s="2" t="s">
        <v>20</v>
      </c>
      <c r="F49" s="2">
        <v>-3.3046122132896934E-2</v>
      </c>
      <c r="S49">
        <v>195</v>
      </c>
      <c r="T49" t="s">
        <v>4</v>
      </c>
    </row>
    <row r="50" spans="1:20" x14ac:dyDescent="0.25">
      <c r="A50">
        <v>24</v>
      </c>
      <c r="B50">
        <v>173</v>
      </c>
      <c r="C50" t="s">
        <v>3</v>
      </c>
      <c r="E50" s="2" t="s">
        <v>21</v>
      </c>
      <c r="F50" s="2">
        <v>44</v>
      </c>
      <c r="S50">
        <v>150</v>
      </c>
      <c r="T50" t="s">
        <v>2</v>
      </c>
    </row>
    <row r="51" spans="1:20" x14ac:dyDescent="0.25">
      <c r="A51">
        <v>25</v>
      </c>
      <c r="B51">
        <v>186</v>
      </c>
      <c r="C51" t="s">
        <v>3</v>
      </c>
      <c r="E51" s="2" t="s">
        <v>22</v>
      </c>
      <c r="F51" s="2">
        <v>150</v>
      </c>
      <c r="S51">
        <v>157</v>
      </c>
      <c r="T51" t="s">
        <v>2</v>
      </c>
    </row>
    <row r="52" spans="1:20" x14ac:dyDescent="0.25">
      <c r="A52">
        <v>26</v>
      </c>
      <c r="B52">
        <v>174</v>
      </c>
      <c r="C52" t="s">
        <v>3</v>
      </c>
      <c r="E52" s="2" t="s">
        <v>23</v>
      </c>
      <c r="F52" s="2">
        <v>194</v>
      </c>
      <c r="S52">
        <v>159</v>
      </c>
      <c r="T52" t="s">
        <v>2</v>
      </c>
    </row>
    <row r="53" spans="1:20" x14ac:dyDescent="0.25">
      <c r="A53">
        <v>27</v>
      </c>
      <c r="B53">
        <v>178</v>
      </c>
      <c r="C53" t="s">
        <v>3</v>
      </c>
      <c r="E53" s="2" t="s">
        <v>24</v>
      </c>
      <c r="F53" s="2">
        <v>4329</v>
      </c>
      <c r="S53">
        <v>160</v>
      </c>
      <c r="T53" t="s">
        <v>2</v>
      </c>
    </row>
    <row r="54" spans="1:20" x14ac:dyDescent="0.25">
      <c r="A54">
        <v>1</v>
      </c>
      <c r="B54">
        <v>170</v>
      </c>
      <c r="C54" t="s">
        <v>4</v>
      </c>
      <c r="E54" s="2" t="s">
        <v>25</v>
      </c>
      <c r="F54" s="2">
        <v>25</v>
      </c>
      <c r="S54">
        <v>163</v>
      </c>
      <c r="T54" t="s">
        <v>2</v>
      </c>
    </row>
    <row r="55" spans="1:20" x14ac:dyDescent="0.25">
      <c r="A55">
        <v>2</v>
      </c>
      <c r="B55">
        <v>173</v>
      </c>
      <c r="C55" t="s">
        <v>4</v>
      </c>
      <c r="E55" s="2" t="s">
        <v>26</v>
      </c>
      <c r="F55" s="2">
        <v>194</v>
      </c>
      <c r="S55">
        <v>165</v>
      </c>
      <c r="T55" t="s">
        <v>2</v>
      </c>
    </row>
    <row r="56" spans="1:20" x14ac:dyDescent="0.25">
      <c r="A56">
        <v>3</v>
      </c>
      <c r="B56">
        <v>185</v>
      </c>
      <c r="C56" t="s">
        <v>4</v>
      </c>
      <c r="E56" s="2" t="s">
        <v>27</v>
      </c>
      <c r="F56" s="2">
        <v>150</v>
      </c>
      <c r="S56">
        <v>167</v>
      </c>
      <c r="T56" t="s">
        <v>2</v>
      </c>
    </row>
    <row r="57" spans="1:20" ht="15.75" thickBot="1" x14ac:dyDescent="0.3">
      <c r="A57">
        <v>4</v>
      </c>
      <c r="B57">
        <v>178</v>
      </c>
      <c r="C57" t="s">
        <v>4</v>
      </c>
      <c r="E57" s="3" t="s">
        <v>28</v>
      </c>
      <c r="F57" s="3">
        <v>4.4929196094292818</v>
      </c>
      <c r="S57">
        <v>168</v>
      </c>
      <c r="T57" t="s">
        <v>2</v>
      </c>
    </row>
    <row r="58" spans="1:20" x14ac:dyDescent="0.25">
      <c r="A58">
        <v>5</v>
      </c>
      <c r="B58">
        <v>187</v>
      </c>
      <c r="C58" t="s">
        <v>4</v>
      </c>
      <c r="S58">
        <v>170</v>
      </c>
      <c r="T58" t="s">
        <v>2</v>
      </c>
    </row>
    <row r="59" spans="1:20" x14ac:dyDescent="0.25">
      <c r="A59">
        <v>6</v>
      </c>
      <c r="B59">
        <v>171</v>
      </c>
      <c r="C59" t="s">
        <v>4</v>
      </c>
      <c r="S59">
        <v>170</v>
      </c>
      <c r="T59" t="s">
        <v>2</v>
      </c>
    </row>
    <row r="60" spans="1:20" x14ac:dyDescent="0.25">
      <c r="A60">
        <v>7</v>
      </c>
      <c r="B60">
        <v>170</v>
      </c>
      <c r="C60" t="s">
        <v>4</v>
      </c>
      <c r="S60">
        <v>171</v>
      </c>
      <c r="T60" t="s">
        <v>2</v>
      </c>
    </row>
    <row r="61" spans="1:20" x14ac:dyDescent="0.25">
      <c r="A61">
        <v>8</v>
      </c>
      <c r="B61">
        <v>175</v>
      </c>
      <c r="C61" t="s">
        <v>4</v>
      </c>
      <c r="S61">
        <v>171</v>
      </c>
      <c r="T61" t="s">
        <v>2</v>
      </c>
    </row>
    <row r="62" spans="1:20" x14ac:dyDescent="0.25">
      <c r="A62">
        <v>9</v>
      </c>
      <c r="B62">
        <v>167</v>
      </c>
      <c r="C62" t="s">
        <v>4</v>
      </c>
      <c r="S62">
        <v>173</v>
      </c>
      <c r="T62" t="s">
        <v>2</v>
      </c>
    </row>
    <row r="63" spans="1:20" x14ac:dyDescent="0.25">
      <c r="A63">
        <v>10</v>
      </c>
      <c r="B63">
        <v>168</v>
      </c>
      <c r="C63" t="s">
        <v>4</v>
      </c>
      <c r="S63">
        <v>175</v>
      </c>
      <c r="T63" t="s">
        <v>2</v>
      </c>
    </row>
    <row r="64" spans="1:20" x14ac:dyDescent="0.25">
      <c r="A64">
        <v>11</v>
      </c>
      <c r="B64">
        <v>169</v>
      </c>
      <c r="C64" t="s">
        <v>4</v>
      </c>
      <c r="S64">
        <v>176</v>
      </c>
      <c r="T64" t="s">
        <v>2</v>
      </c>
    </row>
    <row r="65" spans="1:20" x14ac:dyDescent="0.25">
      <c r="A65">
        <v>12</v>
      </c>
      <c r="B65">
        <v>170</v>
      </c>
      <c r="C65" t="s">
        <v>4</v>
      </c>
      <c r="S65">
        <v>176</v>
      </c>
      <c r="T65" t="s">
        <v>2</v>
      </c>
    </row>
    <row r="66" spans="1:20" x14ac:dyDescent="0.25">
      <c r="A66">
        <v>13</v>
      </c>
      <c r="B66">
        <v>171</v>
      </c>
      <c r="C66" t="s">
        <v>4</v>
      </c>
      <c r="S66">
        <v>178</v>
      </c>
      <c r="T66" t="s">
        <v>2</v>
      </c>
    </row>
    <row r="67" spans="1:20" x14ac:dyDescent="0.25">
      <c r="A67">
        <v>14</v>
      </c>
      <c r="B67">
        <v>182</v>
      </c>
      <c r="C67" t="s">
        <v>4</v>
      </c>
      <c r="S67">
        <v>179</v>
      </c>
      <c r="T67" t="s">
        <v>2</v>
      </c>
    </row>
    <row r="68" spans="1:20" x14ac:dyDescent="0.25">
      <c r="A68">
        <v>15</v>
      </c>
      <c r="B68">
        <v>178</v>
      </c>
      <c r="C68" t="s">
        <v>4</v>
      </c>
      <c r="S68">
        <v>180</v>
      </c>
      <c r="T68" t="s">
        <v>2</v>
      </c>
    </row>
    <row r="69" spans="1:20" x14ac:dyDescent="0.25">
      <c r="A69">
        <v>16</v>
      </c>
      <c r="B69">
        <v>180</v>
      </c>
      <c r="C69" t="s">
        <v>4</v>
      </c>
      <c r="S69">
        <v>180</v>
      </c>
      <c r="T69" t="s">
        <v>2</v>
      </c>
    </row>
    <row r="70" spans="1:20" x14ac:dyDescent="0.25">
      <c r="A70">
        <v>17</v>
      </c>
      <c r="B70">
        <v>185</v>
      </c>
      <c r="C70" t="s">
        <v>4</v>
      </c>
      <c r="S70">
        <v>182</v>
      </c>
      <c r="T70" t="s">
        <v>2</v>
      </c>
    </row>
    <row r="71" spans="1:20" x14ac:dyDescent="0.25">
      <c r="A71">
        <v>18</v>
      </c>
      <c r="B71">
        <v>195</v>
      </c>
      <c r="C71" t="s">
        <v>4</v>
      </c>
      <c r="S71">
        <v>185</v>
      </c>
      <c r="T71" t="s">
        <v>2</v>
      </c>
    </row>
    <row r="72" spans="1:20" x14ac:dyDescent="0.25">
      <c r="A72">
        <v>19</v>
      </c>
      <c r="B72">
        <v>183</v>
      </c>
      <c r="C72" t="s">
        <v>4</v>
      </c>
      <c r="S72">
        <v>187</v>
      </c>
      <c r="T72" t="s">
        <v>2</v>
      </c>
    </row>
    <row r="73" spans="1:20" x14ac:dyDescent="0.25">
      <c r="A73">
        <v>20</v>
      </c>
      <c r="B73">
        <v>173</v>
      </c>
      <c r="C73" t="s">
        <v>4</v>
      </c>
      <c r="S73">
        <v>193</v>
      </c>
      <c r="T73" t="s">
        <v>2</v>
      </c>
    </row>
    <row r="74" spans="1:20" x14ac:dyDescent="0.25">
      <c r="A74">
        <v>21</v>
      </c>
      <c r="B74">
        <v>190</v>
      </c>
      <c r="C74" t="s">
        <v>4</v>
      </c>
      <c r="S74">
        <v>194</v>
      </c>
      <c r="T74" t="s">
        <v>2</v>
      </c>
    </row>
    <row r="75" spans="1:20" x14ac:dyDescent="0.25">
      <c r="A75">
        <v>22</v>
      </c>
      <c r="B75">
        <v>186</v>
      </c>
      <c r="C75" t="s">
        <v>4</v>
      </c>
    </row>
    <row r="80" spans="1:20" x14ac:dyDescent="0.25">
      <c r="B80" t="s">
        <v>30</v>
      </c>
      <c r="C80" t="s">
        <v>31</v>
      </c>
    </row>
    <row r="81" spans="2:3" x14ac:dyDescent="0.25">
      <c r="B81">
        <f>SUMIF(C1:C75,"ПМ19-2",B1:B75)</f>
        <v>3906</v>
      </c>
      <c r="C81">
        <f>COUNTIF(C1:C75,"ПМ19-2")</f>
        <v>22</v>
      </c>
    </row>
  </sheetData>
  <autoFilter ref="A1:C26" xr:uid="{723E45E6-A400-4AA8-80A9-542DB3B364AC}"/>
  <conditionalFormatting sqref="F1:F26">
    <cfRule type="cellIs" dxfId="7" priority="8" operator="equal">
      <formula>$F$35</formula>
    </cfRule>
    <cfRule type="cellIs" dxfId="6" priority="7" operator="equal">
      <formula>$F$36</formula>
    </cfRule>
  </conditionalFormatting>
  <conditionalFormatting sqref="J1:J28">
    <cfRule type="cellIs" dxfId="5" priority="6" operator="equal">
      <formula>$J$35</formula>
    </cfRule>
    <cfRule type="cellIs" dxfId="4" priority="5" operator="equal">
      <formula>$J$36</formula>
    </cfRule>
  </conditionalFormatting>
  <conditionalFormatting sqref="S1:S27">
    <cfRule type="cellIs" dxfId="2" priority="3" operator="equal">
      <formula>$J$36</formula>
    </cfRule>
    <cfRule type="cellIs" dxfId="3" priority="4" operator="equal">
      <formula>$J$35</formula>
    </cfRule>
  </conditionalFormatting>
  <conditionalFormatting sqref="S50:S74">
    <cfRule type="cellIs" dxfId="0" priority="1" operator="equal">
      <formula>$F$36</formula>
    </cfRule>
    <cfRule type="cellIs" dxfId="1" priority="2" operator="equal">
      <formula>$F$35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2769-D47D-4E8D-B118-CBF32BF75E5E}">
  <dimension ref="A1:B18"/>
  <sheetViews>
    <sheetView workbookViewId="0">
      <selection activeCell="D17" sqref="D17"/>
    </sheetView>
  </sheetViews>
  <sheetFormatPr defaultRowHeight="15" x14ac:dyDescent="0.25"/>
  <cols>
    <col min="1" max="1" width="27.28515625" bestFit="1" customWidth="1"/>
  </cols>
  <sheetData>
    <row r="1" spans="1:2" x14ac:dyDescent="0.25">
      <c r="A1" s="4">
        <v>175</v>
      </c>
      <c r="B1" s="4"/>
    </row>
    <row r="2" spans="1:2" x14ac:dyDescent="0.25">
      <c r="A2" s="2"/>
      <c r="B2" s="2"/>
    </row>
    <row r="3" spans="1:2" x14ac:dyDescent="0.25">
      <c r="A3" s="2" t="s">
        <v>14</v>
      </c>
      <c r="B3" s="2">
        <v>174.67123287671234</v>
      </c>
    </row>
    <row r="4" spans="1:2" x14ac:dyDescent="0.25">
      <c r="A4" s="2" t="s">
        <v>15</v>
      </c>
      <c r="B4" s="2">
        <v>1.1542151580602726</v>
      </c>
    </row>
    <row r="5" spans="1:2" x14ac:dyDescent="0.25">
      <c r="A5" s="2" t="s">
        <v>16</v>
      </c>
      <c r="B5" s="2">
        <v>175</v>
      </c>
    </row>
    <row r="6" spans="1:2" x14ac:dyDescent="0.25">
      <c r="A6" s="2" t="s">
        <v>17</v>
      </c>
      <c r="B6" s="2">
        <v>170</v>
      </c>
    </row>
    <row r="7" spans="1:2" x14ac:dyDescent="0.25">
      <c r="A7" s="2" t="s">
        <v>13</v>
      </c>
      <c r="B7" s="2">
        <v>9.8616186333692344</v>
      </c>
    </row>
    <row r="8" spans="1:2" x14ac:dyDescent="0.25">
      <c r="A8" s="2" t="s">
        <v>18</v>
      </c>
      <c r="B8" s="2">
        <v>97.25152207001527</v>
      </c>
    </row>
    <row r="9" spans="1:2" x14ac:dyDescent="0.25">
      <c r="A9" s="2" t="s">
        <v>19</v>
      </c>
      <c r="B9" s="2">
        <v>8.0215040355835043E-2</v>
      </c>
    </row>
    <row r="10" spans="1:2" x14ac:dyDescent="0.25">
      <c r="A10" s="2" t="s">
        <v>20</v>
      </c>
      <c r="B10" s="2">
        <v>-0.30576422546723303</v>
      </c>
    </row>
    <row r="11" spans="1:2" x14ac:dyDescent="0.25">
      <c r="A11" s="2" t="s">
        <v>21</v>
      </c>
      <c r="B11" s="2">
        <v>45</v>
      </c>
    </row>
    <row r="12" spans="1:2" x14ac:dyDescent="0.25">
      <c r="A12" s="2" t="s">
        <v>22</v>
      </c>
      <c r="B12" s="2">
        <v>150</v>
      </c>
    </row>
    <row r="13" spans="1:2" x14ac:dyDescent="0.25">
      <c r="A13" s="2" t="s">
        <v>23</v>
      </c>
      <c r="B13" s="2">
        <v>195</v>
      </c>
    </row>
    <row r="14" spans="1:2" x14ac:dyDescent="0.25">
      <c r="A14" s="2" t="s">
        <v>24</v>
      </c>
      <c r="B14" s="2">
        <v>12751</v>
      </c>
    </row>
    <row r="15" spans="1:2" x14ac:dyDescent="0.25">
      <c r="A15" s="2" t="s">
        <v>25</v>
      </c>
      <c r="B15" s="2">
        <v>73</v>
      </c>
    </row>
    <row r="16" spans="1:2" x14ac:dyDescent="0.25">
      <c r="A16" s="2" t="s">
        <v>26</v>
      </c>
      <c r="B16" s="2">
        <v>195</v>
      </c>
    </row>
    <row r="17" spans="1:2" x14ac:dyDescent="0.25">
      <c r="A17" s="2" t="s">
        <v>27</v>
      </c>
      <c r="B17" s="2">
        <v>150</v>
      </c>
    </row>
    <row r="18" spans="1:2" ht="15.75" thickBot="1" x14ac:dyDescent="0.3">
      <c r="A18" s="3" t="s">
        <v>28</v>
      </c>
      <c r="B18" s="3">
        <v>2.3008858656820275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6457-2399-409D-B547-FF7E355EDF29}">
  <dimension ref="A1:B18"/>
  <sheetViews>
    <sheetView tabSelected="1" workbookViewId="0">
      <selection activeCell="F18" sqref="F18"/>
    </sheetView>
  </sheetViews>
  <sheetFormatPr defaultRowHeight="15" x14ac:dyDescent="0.25"/>
  <sheetData>
    <row r="1" spans="1:2" x14ac:dyDescent="0.25">
      <c r="A1" s="4" t="s">
        <v>29</v>
      </c>
      <c r="B1" s="4"/>
    </row>
    <row r="2" spans="1:2" x14ac:dyDescent="0.25">
      <c r="A2" s="2"/>
      <c r="B2" s="2"/>
    </row>
    <row r="3" spans="1:2" x14ac:dyDescent="0.25">
      <c r="A3" s="2" t="s">
        <v>14</v>
      </c>
      <c r="B3" s="2">
        <v>173.16</v>
      </c>
    </row>
    <row r="4" spans="1:2" x14ac:dyDescent="0.25">
      <c r="A4" s="2" t="s">
        <v>15</v>
      </c>
      <c r="B4" s="2">
        <v>2.176909123811404</v>
      </c>
    </row>
    <row r="5" spans="1:2" x14ac:dyDescent="0.25">
      <c r="A5" s="2" t="s">
        <v>16</v>
      </c>
      <c r="B5" s="2">
        <v>173</v>
      </c>
    </row>
    <row r="6" spans="1:2" x14ac:dyDescent="0.25">
      <c r="A6" s="2" t="s">
        <v>17</v>
      </c>
      <c r="B6" s="2">
        <v>170</v>
      </c>
    </row>
    <row r="7" spans="1:2" x14ac:dyDescent="0.25">
      <c r="A7" s="2" t="s">
        <v>13</v>
      </c>
      <c r="B7" s="2">
        <v>10.88454561905702</v>
      </c>
    </row>
    <row r="8" spans="1:2" x14ac:dyDescent="0.25">
      <c r="A8" s="2" t="s">
        <v>18</v>
      </c>
      <c r="B8" s="2">
        <v>118.47333333333336</v>
      </c>
    </row>
    <row r="9" spans="1:2" x14ac:dyDescent="0.25">
      <c r="A9" s="2" t="s">
        <v>19</v>
      </c>
      <c r="B9" s="2">
        <v>-0.15142994841247548</v>
      </c>
    </row>
    <row r="10" spans="1:2" x14ac:dyDescent="0.25">
      <c r="A10" s="2" t="s">
        <v>20</v>
      </c>
      <c r="B10" s="2">
        <v>-3.3046122132896934E-2</v>
      </c>
    </row>
    <row r="11" spans="1:2" x14ac:dyDescent="0.25">
      <c r="A11" s="2" t="s">
        <v>21</v>
      </c>
      <c r="B11" s="2">
        <v>44</v>
      </c>
    </row>
    <row r="12" spans="1:2" x14ac:dyDescent="0.25">
      <c r="A12" s="2" t="s">
        <v>22</v>
      </c>
      <c r="B12" s="2">
        <v>150</v>
      </c>
    </row>
    <row r="13" spans="1:2" x14ac:dyDescent="0.25">
      <c r="A13" s="2" t="s">
        <v>23</v>
      </c>
      <c r="B13" s="2">
        <v>194</v>
      </c>
    </row>
    <row r="14" spans="1:2" x14ac:dyDescent="0.25">
      <c r="A14" s="2" t="s">
        <v>24</v>
      </c>
      <c r="B14" s="2">
        <v>4329</v>
      </c>
    </row>
    <row r="15" spans="1:2" x14ac:dyDescent="0.25">
      <c r="A15" s="2" t="s">
        <v>25</v>
      </c>
      <c r="B15" s="2">
        <v>25</v>
      </c>
    </row>
    <row r="16" spans="1:2" x14ac:dyDescent="0.25">
      <c r="A16" s="2" t="s">
        <v>26</v>
      </c>
      <c r="B16" s="2">
        <v>194</v>
      </c>
    </row>
    <row r="17" spans="1:2" x14ac:dyDescent="0.25">
      <c r="A17" s="2" t="s">
        <v>27</v>
      </c>
      <c r="B17" s="2">
        <v>150</v>
      </c>
    </row>
    <row r="18" spans="1:2" ht="15.75" thickBot="1" x14ac:dyDescent="0.3">
      <c r="A18" s="3" t="s">
        <v>28</v>
      </c>
      <c r="B18" s="3">
        <v>4.4929196094292818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3B2C03E7F5305458DB746C5BF4061D1" ma:contentTypeVersion="11" ma:contentTypeDescription="Создание документа." ma:contentTypeScope="" ma:versionID="aed12d2fab02a9d5ab8ac54b00a8e6c2">
  <xsd:schema xmlns:xsd="http://www.w3.org/2001/XMLSchema" xmlns:xs="http://www.w3.org/2001/XMLSchema" xmlns:p="http://schemas.microsoft.com/office/2006/metadata/properties" xmlns:ns3="67d2b175-b030-46b0-92bf-baef94cde7b8" xmlns:ns4="bce98161-c124-4578-a1b9-f698bd920342" targetNamespace="http://schemas.microsoft.com/office/2006/metadata/properties" ma:root="true" ma:fieldsID="a5dfc60fd9dbabdfe04ec8a01667f3f7" ns3:_="" ns4:_="">
    <xsd:import namespace="67d2b175-b030-46b0-92bf-baef94cde7b8"/>
    <xsd:import namespace="bce98161-c124-4578-a1b9-f698bd9203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2b175-b030-46b0-92bf-baef94cde7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Хэш подсказки о совместном доступе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98161-c124-4578-a1b9-f698bd920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ADCED9-AF51-4C56-B169-C5B992FCFB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d2b175-b030-46b0-92bf-baef94cde7b8"/>
    <ds:schemaRef ds:uri="bce98161-c124-4578-a1b9-f698bd920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062392-021E-44A0-8597-6E9036D9795F}">
  <ds:schemaRefs>
    <ds:schemaRef ds:uri="http://schemas.microsoft.com/office/2006/documentManagement/types"/>
    <ds:schemaRef ds:uri="bce98161-c124-4578-a1b9-f698bd920342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7d2b175-b030-46b0-92bf-baef94cde7b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BF1F3C3-3CA1-41C5-A35A-2866CA372C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14</vt:i4>
      </vt:variant>
    </vt:vector>
  </HeadingPairs>
  <TitlesOfParts>
    <vt:vector size="17" baseType="lpstr">
      <vt:lpstr>Лист2</vt:lpstr>
      <vt:lpstr>ДАННЫЕ</vt:lpstr>
      <vt:lpstr>ПМ19-3</vt:lpstr>
      <vt:lpstr>cell</vt:lpstr>
      <vt:lpstr>cell2</vt:lpstr>
      <vt:lpstr>cell3</vt:lpstr>
      <vt:lpstr>PM</vt:lpstr>
      <vt:lpstr>PM_1</vt:lpstr>
      <vt:lpstr>PM_2</vt:lpstr>
      <vt:lpstr>Q_1_1</vt:lpstr>
      <vt:lpstr>Q_1_2</vt:lpstr>
      <vt:lpstr>Q_1_3</vt:lpstr>
      <vt:lpstr>Q_3_1</vt:lpstr>
      <vt:lpstr>Q_3_2</vt:lpstr>
      <vt:lpstr>Q_3_3</vt:lpstr>
      <vt:lpstr>Лист2!ПМ19_2</vt:lpstr>
      <vt:lpstr>Ячейка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Борисов Никита Алексеевич</cp:lastModifiedBy>
  <dcterms:created xsi:type="dcterms:W3CDTF">2020-09-09T13:24:53Z</dcterms:created>
  <dcterms:modified xsi:type="dcterms:W3CDTF">2021-09-27T15:49:23Z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0x01010063B2C03E7F5305458DB746C5BF4061D1</vt:lpwstr>
  </property>
</Properties>
</file>