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Корреляция" sheetId="2" r:id="rId5"/>
    <sheet state="visible" name="Гипотеза" sheetId="3" r:id="rId6"/>
    <sheet state="visible" name="Города" sheetId="4" r:id="rId7"/>
  </sheets>
  <definedNames>
    <definedName name="Города">'Города'!$A$1:$B$14</definedName>
  </definedNames>
  <calcPr/>
</workbook>
</file>

<file path=xl/sharedStrings.xml><?xml version="1.0" encoding="utf-8"?>
<sst xmlns="http://schemas.openxmlformats.org/spreadsheetml/2006/main" count="81" uniqueCount="60">
  <si>
    <t>Отметка времени</t>
  </si>
  <si>
    <t>Страна</t>
  </si>
  <si>
    <t>Город</t>
  </si>
  <si>
    <t>Дата начала</t>
  </si>
  <si>
    <t>Дата окончания</t>
  </si>
  <si>
    <t>Планируемый бюджет</t>
  </si>
  <si>
    <t>Стоимость билетов</t>
  </si>
  <si>
    <t>Стоимость отеля</t>
  </si>
  <si>
    <t>Траты на отдыхе</t>
  </si>
  <si>
    <t>Оценка отпуска</t>
  </si>
  <si>
    <t>Итоговая стоимость</t>
  </si>
  <si>
    <t>Превышение бюджета</t>
  </si>
  <si>
    <t>Стоимость одного дня</t>
  </si>
  <si>
    <t>Английское название</t>
  </si>
  <si>
    <t>Португалия</t>
  </si>
  <si>
    <t>Лиссабон</t>
  </si>
  <si>
    <t>Греция</t>
  </si>
  <si>
    <t>Афины</t>
  </si>
  <si>
    <t>Ираклион</t>
  </si>
  <si>
    <t>Россия</t>
  </si>
  <si>
    <t>Кострома</t>
  </si>
  <si>
    <t>Италия</t>
  </si>
  <si>
    <t>Венеция</t>
  </si>
  <si>
    <t>Ярославль</t>
  </si>
  <si>
    <t>Сочи</t>
  </si>
  <si>
    <t>Севастополь</t>
  </si>
  <si>
    <t>Испания</t>
  </si>
  <si>
    <t>Мадрид</t>
  </si>
  <si>
    <t>Валенсия</t>
  </si>
  <si>
    <t>Турция</t>
  </si>
  <si>
    <t>Стамбул</t>
  </si>
  <si>
    <t>Казань</t>
  </si>
  <si>
    <t>Калининград</t>
  </si>
  <si>
    <t>Корреляция</t>
  </si>
  <si>
    <t>H0. Отклонение=</t>
  </si>
  <si>
    <t>H1. Отклонение</t>
  </si>
  <si>
    <t>!=0</t>
  </si>
  <si>
    <t>Уровень значимости</t>
  </si>
  <si>
    <t>Количество</t>
  </si>
  <si>
    <t>Степени свободы</t>
  </si>
  <si>
    <t>Среднее</t>
  </si>
  <si>
    <t>Стандарт. отклонение</t>
  </si>
  <si>
    <t>Критическое значение</t>
  </si>
  <si>
    <t>t-статистика</t>
  </si>
  <si>
    <t>Критическое значение меньше t-статистики</t>
  </si>
  <si>
    <t>Оставляем H0. Я отлично планирую траты на отпуск</t>
  </si>
  <si>
    <t>Русское название</t>
  </si>
  <si>
    <t>Lisboa</t>
  </si>
  <si>
    <t>Athenai</t>
  </si>
  <si>
    <t>Herakleion</t>
  </si>
  <si>
    <t>Kostroma</t>
  </si>
  <si>
    <t>Venezia</t>
  </si>
  <si>
    <t>Jaroslavl</t>
  </si>
  <si>
    <t>Sot_x009a_i</t>
  </si>
  <si>
    <t>Sevastopol</t>
  </si>
  <si>
    <t>Madrid</t>
  </si>
  <si>
    <t>Valencia</t>
  </si>
  <si>
    <t>Istanbul</t>
  </si>
  <si>
    <t>Kazan</t>
  </si>
  <si>
    <t>Kaliningrad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</si>
</sst>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Корреляция между стоимостью и оценкой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'Ответы на форму (1)'!$J$1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'Ответы на форму (1)'!$M$2:$M$14</c:f>
            </c:numRef>
          </c:xVal>
          <c:yVal>
            <c:numRef>
              <c:f>'Ответы на форму (1)'!$J$2:$J$14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55760"/>
        <c:axId val="1897544238"/>
      </c:scatterChart>
      <c:valAx>
        <c:axId val="981155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544238"/>
      </c:valAx>
      <c:valAx>
        <c:axId val="1897544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55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6" width="0.38"/>
    <col customWidth="1" min="7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>
        <v>44908.65454311343</v>
      </c>
      <c r="B2" s="3" t="s">
        <v>14</v>
      </c>
      <c r="C2" s="3" t="s">
        <v>15</v>
      </c>
      <c r="D2" s="5">
        <v>43748.0</v>
      </c>
      <c r="E2" s="5">
        <v>43758.0</v>
      </c>
      <c r="F2" s="3">
        <v>300000.0</v>
      </c>
      <c r="G2" s="3">
        <v>125000.0</v>
      </c>
      <c r="H2" s="3">
        <v>70000.0</v>
      </c>
      <c r="I2" s="3">
        <v>85000.0</v>
      </c>
      <c r="J2" s="3">
        <v>5.0</v>
      </c>
      <c r="K2" s="6">
        <f t="shared" ref="K2:K14" si="1">SUM(G2:J2)</f>
        <v>280005</v>
      </c>
      <c r="L2" s="6">
        <f t="shared" ref="L2:L14" si="2">K2-F2</f>
        <v>-19995</v>
      </c>
      <c r="M2" s="6">
        <f t="shared" ref="M2:M14" si="3">K2/(E2-D2)</f>
        <v>28000.5</v>
      </c>
      <c r="N2" s="6" t="str">
        <f>VLOOKUP(C2,Города,2,0)</f>
        <v>Lisboa</v>
      </c>
    </row>
    <row r="3">
      <c r="A3" s="4">
        <v>44908.6549594213</v>
      </c>
      <c r="B3" s="3" t="s">
        <v>16</v>
      </c>
      <c r="C3" s="3" t="s">
        <v>17</v>
      </c>
      <c r="D3" s="5">
        <v>43941.0</v>
      </c>
      <c r="E3" s="5">
        <v>43950.0</v>
      </c>
      <c r="F3" s="3">
        <v>150000.0</v>
      </c>
      <c r="G3" s="3">
        <v>50000.0</v>
      </c>
      <c r="H3" s="3">
        <v>39000.0</v>
      </c>
      <c r="I3" s="3">
        <v>71000.0</v>
      </c>
      <c r="J3" s="3">
        <v>4.0</v>
      </c>
      <c r="K3" s="6">
        <f t="shared" si="1"/>
        <v>160004</v>
      </c>
      <c r="L3" s="6">
        <f t="shared" si="2"/>
        <v>10004</v>
      </c>
      <c r="M3" s="6">
        <f t="shared" si="3"/>
        <v>17778.22222</v>
      </c>
      <c r="N3" s="6" t="str">
        <f>VLOOKUP(C3,Города,2,0)</f>
        <v>Athenai</v>
      </c>
    </row>
    <row r="4">
      <c r="A4" s="4">
        <v>44908.655587685185</v>
      </c>
      <c r="B4" s="3" t="s">
        <v>16</v>
      </c>
      <c r="C4" s="3" t="s">
        <v>18</v>
      </c>
      <c r="D4" s="5">
        <v>43661.0</v>
      </c>
      <c r="E4" s="5">
        <v>43677.0</v>
      </c>
      <c r="F4" s="3">
        <v>500000.0</v>
      </c>
      <c r="G4" s="3">
        <v>150000.0</v>
      </c>
      <c r="H4" s="3">
        <v>250000.0</v>
      </c>
      <c r="I4" s="3">
        <v>230000.0</v>
      </c>
      <c r="J4" s="3">
        <v>3.0</v>
      </c>
      <c r="K4" s="6">
        <f t="shared" si="1"/>
        <v>630003</v>
      </c>
      <c r="L4" s="6">
        <f t="shared" si="2"/>
        <v>130003</v>
      </c>
      <c r="M4" s="6">
        <f t="shared" si="3"/>
        <v>39375.1875</v>
      </c>
      <c r="N4" s="6" t="str">
        <f>VLOOKUP(C4,Города,2,0)</f>
        <v>Herakleion</v>
      </c>
    </row>
    <row r="5">
      <c r="A5" s="4">
        <v>44908.655968125</v>
      </c>
      <c r="B5" s="3" t="s">
        <v>19</v>
      </c>
      <c r="C5" s="3" t="s">
        <v>20</v>
      </c>
      <c r="D5" s="5">
        <v>44752.0</v>
      </c>
      <c r="E5" s="5">
        <v>44760.0</v>
      </c>
      <c r="F5" s="3">
        <v>100000.0</v>
      </c>
      <c r="G5" s="3">
        <v>20000.0</v>
      </c>
      <c r="H5" s="3">
        <v>60000.0</v>
      </c>
      <c r="I5" s="3">
        <v>45000.0</v>
      </c>
      <c r="J5" s="3">
        <v>3.0</v>
      </c>
      <c r="K5" s="6">
        <f t="shared" si="1"/>
        <v>125003</v>
      </c>
      <c r="L5" s="6">
        <f t="shared" si="2"/>
        <v>25003</v>
      </c>
      <c r="M5" s="6">
        <f t="shared" si="3"/>
        <v>15625.375</v>
      </c>
      <c r="N5" s="6" t="str">
        <f>VLOOKUP(C5,Города,2,0)</f>
        <v>Kostroma</v>
      </c>
    </row>
    <row r="6">
      <c r="A6" s="4">
        <v>44908.65837092593</v>
      </c>
      <c r="B6" s="3" t="s">
        <v>21</v>
      </c>
      <c r="C6" s="3" t="s">
        <v>22</v>
      </c>
      <c r="D6" s="5">
        <v>44124.0</v>
      </c>
      <c r="E6" s="5">
        <v>44134.0</v>
      </c>
      <c r="F6" s="3">
        <v>250000.0</v>
      </c>
      <c r="G6" s="3">
        <v>90000.0</v>
      </c>
      <c r="H6" s="3">
        <v>80000.0</v>
      </c>
      <c r="I6" s="3">
        <v>40000.0</v>
      </c>
      <c r="J6" s="3">
        <v>4.0</v>
      </c>
      <c r="K6" s="6">
        <f t="shared" si="1"/>
        <v>210004</v>
      </c>
      <c r="L6" s="6">
        <f t="shared" si="2"/>
        <v>-39996</v>
      </c>
      <c r="M6" s="6">
        <f t="shared" si="3"/>
        <v>21000.4</v>
      </c>
      <c r="N6" s="6" t="str">
        <f>VLOOKUP(C6,Города,2,0)</f>
        <v>Venezia</v>
      </c>
    </row>
    <row r="7">
      <c r="A7" s="4">
        <v>44908.658796504635</v>
      </c>
      <c r="B7" s="3" t="s">
        <v>19</v>
      </c>
      <c r="C7" s="3" t="s">
        <v>23</v>
      </c>
      <c r="D7" s="5">
        <v>44682.0</v>
      </c>
      <c r="E7" s="5">
        <v>44686.0</v>
      </c>
      <c r="F7" s="3">
        <v>80000.0</v>
      </c>
      <c r="G7" s="3">
        <v>30000.0</v>
      </c>
      <c r="H7" s="3">
        <v>75000.0</v>
      </c>
      <c r="I7" s="3">
        <v>50000.0</v>
      </c>
      <c r="J7" s="3">
        <v>5.0</v>
      </c>
      <c r="K7" s="6">
        <f t="shared" si="1"/>
        <v>155005</v>
      </c>
      <c r="L7" s="6">
        <f t="shared" si="2"/>
        <v>75005</v>
      </c>
      <c r="M7" s="6">
        <f t="shared" si="3"/>
        <v>38751.25</v>
      </c>
      <c r="N7" s="6" t="str">
        <f>VLOOKUP(C7,Города,2,0)</f>
        <v>Jaroslavl</v>
      </c>
    </row>
    <row r="8">
      <c r="A8" s="4">
        <v>44908.6600534375</v>
      </c>
      <c r="B8" s="3" t="s">
        <v>19</v>
      </c>
      <c r="C8" s="3" t="s">
        <v>24</v>
      </c>
      <c r="D8" s="5">
        <v>44032.0</v>
      </c>
      <c r="E8" s="5">
        <v>44053.0</v>
      </c>
      <c r="F8" s="3">
        <v>250000.0</v>
      </c>
      <c r="G8" s="3">
        <v>80000.0</v>
      </c>
      <c r="H8" s="3">
        <v>150000.0</v>
      </c>
      <c r="I8" s="3">
        <v>20000.0</v>
      </c>
      <c r="J8" s="3">
        <v>3.0</v>
      </c>
      <c r="K8" s="6">
        <f t="shared" si="1"/>
        <v>250003</v>
      </c>
      <c r="L8" s="6">
        <f t="shared" si="2"/>
        <v>3</v>
      </c>
      <c r="M8" s="6">
        <f t="shared" si="3"/>
        <v>11904.90476</v>
      </c>
      <c r="N8" s="6" t="str">
        <f>VLOOKUP(C8,Города,2,0)</f>
        <v>Sot_x009a_i</v>
      </c>
    </row>
    <row r="9">
      <c r="A9" s="4">
        <v>44908.66044578704</v>
      </c>
      <c r="B9" s="3" t="s">
        <v>19</v>
      </c>
      <c r="C9" s="3" t="s">
        <v>25</v>
      </c>
      <c r="D9" s="5">
        <v>44409.0</v>
      </c>
      <c r="E9" s="5">
        <v>44425.0</v>
      </c>
      <c r="F9" s="3">
        <v>350000.0</v>
      </c>
      <c r="G9" s="3">
        <v>85000.0</v>
      </c>
      <c r="H9" s="3">
        <v>200000.0</v>
      </c>
      <c r="I9" s="3">
        <v>50000.0</v>
      </c>
      <c r="J9" s="3">
        <v>4.0</v>
      </c>
      <c r="K9" s="6">
        <f t="shared" si="1"/>
        <v>335004</v>
      </c>
      <c r="L9" s="6">
        <f t="shared" si="2"/>
        <v>-14996</v>
      </c>
      <c r="M9" s="6">
        <f t="shared" si="3"/>
        <v>20937.75</v>
      </c>
      <c r="N9" s="6" t="str">
        <f>VLOOKUP(C9,Города,2,0)</f>
        <v>Sevastopol</v>
      </c>
    </row>
    <row r="10">
      <c r="A10" s="4">
        <v>44908.662644131946</v>
      </c>
      <c r="B10" s="3" t="s">
        <v>26</v>
      </c>
      <c r="C10" s="3" t="s">
        <v>27</v>
      </c>
      <c r="D10" s="5">
        <v>44298.0</v>
      </c>
      <c r="E10" s="5">
        <v>44306.0</v>
      </c>
      <c r="F10" s="3">
        <v>300000.0</v>
      </c>
      <c r="G10" s="3">
        <v>140000.0</v>
      </c>
      <c r="H10" s="3">
        <v>110000.0</v>
      </c>
      <c r="I10" s="3">
        <v>90000.0</v>
      </c>
      <c r="J10" s="3">
        <v>4.0</v>
      </c>
      <c r="K10" s="6">
        <f t="shared" si="1"/>
        <v>340004</v>
      </c>
      <c r="L10" s="6">
        <f t="shared" si="2"/>
        <v>40004</v>
      </c>
      <c r="M10" s="6">
        <f t="shared" si="3"/>
        <v>42500.5</v>
      </c>
      <c r="N10" s="6" t="str">
        <f>VLOOKUP(C10,Города,2,0)</f>
        <v>Madrid</v>
      </c>
    </row>
    <row r="11">
      <c r="A11" s="4">
        <v>44908.66334339121</v>
      </c>
      <c r="B11" s="3" t="s">
        <v>26</v>
      </c>
      <c r="C11" s="3" t="s">
        <v>28</v>
      </c>
      <c r="D11" s="5">
        <v>44482.0</v>
      </c>
      <c r="E11" s="5">
        <v>44492.0</v>
      </c>
      <c r="F11" s="3">
        <v>250000.0</v>
      </c>
      <c r="G11" s="3">
        <v>100000.0</v>
      </c>
      <c r="H11" s="3">
        <v>70000.0</v>
      </c>
      <c r="I11" s="3">
        <v>50000.0</v>
      </c>
      <c r="J11" s="3">
        <v>4.0</v>
      </c>
      <c r="K11" s="6">
        <f t="shared" si="1"/>
        <v>220004</v>
      </c>
      <c r="L11" s="6">
        <f t="shared" si="2"/>
        <v>-29996</v>
      </c>
      <c r="M11" s="6">
        <f t="shared" si="3"/>
        <v>22000.4</v>
      </c>
      <c r="N11" s="6" t="str">
        <f>VLOOKUP(C11,Города,2,0)</f>
        <v>Valencia</v>
      </c>
    </row>
    <row r="12">
      <c r="A12" s="4">
        <v>44908.664137997686</v>
      </c>
      <c r="B12" s="3" t="s">
        <v>29</v>
      </c>
      <c r="C12" s="3" t="s">
        <v>30</v>
      </c>
      <c r="D12" s="5">
        <v>44198.0</v>
      </c>
      <c r="E12" s="5">
        <v>44204.0</v>
      </c>
      <c r="F12" s="3">
        <v>150000.0</v>
      </c>
      <c r="G12" s="3">
        <v>40000.0</v>
      </c>
      <c r="H12" s="3">
        <v>55000.0</v>
      </c>
      <c r="I12" s="3">
        <v>60000.0</v>
      </c>
      <c r="J12" s="3">
        <v>5.0</v>
      </c>
      <c r="K12" s="6">
        <f t="shared" si="1"/>
        <v>155005</v>
      </c>
      <c r="L12" s="6">
        <f t="shared" si="2"/>
        <v>5005</v>
      </c>
      <c r="M12" s="6">
        <f t="shared" si="3"/>
        <v>25834.16667</v>
      </c>
      <c r="N12" s="6" t="str">
        <f>VLOOKUP(C12,Города,2,0)</f>
        <v>Istanbul</v>
      </c>
    </row>
    <row r="13">
      <c r="A13" s="4">
        <v>44908.6648430787</v>
      </c>
      <c r="B13" s="3" t="s">
        <v>19</v>
      </c>
      <c r="C13" s="3" t="s">
        <v>31</v>
      </c>
      <c r="D13" s="5">
        <v>43832.0</v>
      </c>
      <c r="E13" s="5">
        <v>43838.0</v>
      </c>
      <c r="F13" s="3">
        <v>150000.0</v>
      </c>
      <c r="G13" s="3">
        <v>30000.0</v>
      </c>
      <c r="H13" s="3">
        <v>80000.0</v>
      </c>
      <c r="I13" s="3">
        <v>55000.0</v>
      </c>
      <c r="J13" s="3">
        <v>4.0</v>
      </c>
      <c r="K13" s="6">
        <f t="shared" si="1"/>
        <v>165004</v>
      </c>
      <c r="L13" s="6">
        <f t="shared" si="2"/>
        <v>15004</v>
      </c>
      <c r="M13" s="6">
        <f t="shared" si="3"/>
        <v>27500.66667</v>
      </c>
      <c r="N13" s="6" t="str">
        <f>VLOOKUP(C13,Города,2,0)</f>
        <v>Kazan</v>
      </c>
    </row>
    <row r="14">
      <c r="A14" s="4">
        <v>44908.6656291088</v>
      </c>
      <c r="B14" s="3" t="s">
        <v>19</v>
      </c>
      <c r="C14" s="3" t="s">
        <v>32</v>
      </c>
      <c r="D14" s="5">
        <v>44781.0</v>
      </c>
      <c r="E14" s="5">
        <v>44788.0</v>
      </c>
      <c r="F14" s="3">
        <v>200000.0</v>
      </c>
      <c r="G14" s="3">
        <v>15000.0</v>
      </c>
      <c r="H14" s="3">
        <v>100000.0</v>
      </c>
      <c r="I14" s="3">
        <v>70000.0</v>
      </c>
      <c r="J14" s="3">
        <v>5.0</v>
      </c>
      <c r="K14" s="6">
        <f t="shared" si="1"/>
        <v>185005</v>
      </c>
      <c r="L14" s="6">
        <f t="shared" si="2"/>
        <v>-14995</v>
      </c>
      <c r="M14" s="6">
        <f t="shared" si="3"/>
        <v>26429.28571</v>
      </c>
      <c r="N14" s="6" t="str">
        <f>VLOOKUP(C14,Города,2,0)</f>
        <v>Kaliningrad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0">
      <c r="A20" s="7" t="s">
        <v>33</v>
      </c>
      <c r="C20" s="8">
        <f>CORREL('Ответы на форму (1)'!M2:M14,'Ответы на форму (1)'!J2:J14)</f>
        <v>0.3050084515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3" t="s">
        <v>34</v>
      </c>
      <c r="B1" s="3">
        <v>0.0</v>
      </c>
    </row>
    <row r="2">
      <c r="A2" s="3" t="s">
        <v>35</v>
      </c>
      <c r="B2" s="3" t="s">
        <v>36</v>
      </c>
    </row>
    <row r="3">
      <c r="A3" s="3" t="s">
        <v>37</v>
      </c>
      <c r="B3" s="3">
        <v>0.01</v>
      </c>
    </row>
    <row r="4">
      <c r="A4" s="3" t="s">
        <v>38</v>
      </c>
      <c r="B4" s="6">
        <f>COUNT('Ответы на форму (1)'!L:L)</f>
        <v>13</v>
      </c>
    </row>
    <row r="5">
      <c r="A5" s="3" t="s">
        <v>39</v>
      </c>
      <c r="B5" s="6">
        <f>B4-1</f>
        <v>12</v>
      </c>
    </row>
    <row r="6">
      <c r="A6" s="3" t="s">
        <v>40</v>
      </c>
      <c r="B6" s="6">
        <f>AVERAGE('Ответы на форму (1)'!L:L)</f>
        <v>13850.23077</v>
      </c>
    </row>
    <row r="7">
      <c r="A7" s="3" t="s">
        <v>41</v>
      </c>
      <c r="B7" s="6">
        <f>STDEV('Ответы на форму (1)'!L:L)</f>
        <v>46509.35804</v>
      </c>
    </row>
    <row r="8">
      <c r="A8" s="3" t="s">
        <v>42</v>
      </c>
      <c r="B8" s="6">
        <f>TINV(B3,B5)</f>
        <v>3.054539589</v>
      </c>
    </row>
    <row r="9">
      <c r="A9" s="3" t="s">
        <v>43</v>
      </c>
      <c r="B9" s="6">
        <f>abs(B6-B1)*SQRT(B4)/B7</f>
        <v>1.07371332</v>
      </c>
    </row>
    <row r="10">
      <c r="A10" s="3" t="s">
        <v>44</v>
      </c>
    </row>
    <row r="11">
      <c r="A11" s="3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</cols>
  <sheetData>
    <row r="1">
      <c r="A1" s="3" t="s">
        <v>46</v>
      </c>
      <c r="B1" s="3" t="s">
        <v>13</v>
      </c>
    </row>
    <row r="2">
      <c r="A2" s="3" t="s">
        <v>15</v>
      </c>
      <c r="B2" s="2" t="s">
        <v>47</v>
      </c>
    </row>
    <row r="3">
      <c r="A3" s="3" t="s">
        <v>17</v>
      </c>
      <c r="B3" s="2" t="s">
        <v>48</v>
      </c>
    </row>
    <row r="4">
      <c r="A4" s="3" t="s">
        <v>18</v>
      </c>
      <c r="B4" s="2" t="s">
        <v>49</v>
      </c>
    </row>
    <row r="5">
      <c r="A5" s="3" t="s">
        <v>20</v>
      </c>
      <c r="B5" s="2" t="s">
        <v>50</v>
      </c>
    </row>
    <row r="6">
      <c r="A6" s="3" t="s">
        <v>22</v>
      </c>
      <c r="B6" s="2" t="s">
        <v>51</v>
      </c>
    </row>
    <row r="7">
      <c r="A7" s="3" t="s">
        <v>23</v>
      </c>
      <c r="B7" s="2" t="s">
        <v>52</v>
      </c>
    </row>
    <row r="8">
      <c r="A8" s="3" t="s">
        <v>24</v>
      </c>
      <c r="B8" s="2" t="s">
        <v>53</v>
      </c>
    </row>
    <row r="9">
      <c r="A9" s="3" t="s">
        <v>25</v>
      </c>
      <c r="B9" s="2" t="s">
        <v>54</v>
      </c>
    </row>
    <row r="10">
      <c r="A10" s="3" t="s">
        <v>27</v>
      </c>
      <c r="B10" s="2" t="s">
        <v>55</v>
      </c>
    </row>
    <row r="11">
      <c r="A11" s="3" t="s">
        <v>28</v>
      </c>
      <c r="B11" s="2" t="s">
        <v>56</v>
      </c>
    </row>
    <row r="12">
      <c r="A12" s="3" t="s">
        <v>30</v>
      </c>
      <c r="B12" s="2" t="s">
        <v>57</v>
      </c>
    </row>
    <row r="13">
      <c r="A13" s="3" t="s">
        <v>31</v>
      </c>
      <c r="B13" s="2" t="s">
        <v>58</v>
      </c>
    </row>
    <row r="14">
      <c r="A14" s="3" t="s">
        <v>32</v>
      </c>
      <c r="B14" s="2" t="s">
        <v>59</v>
      </c>
    </row>
  </sheetData>
  <drawing r:id="rId1"/>
</worksheet>
</file>