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тветы на форму" sheetId="1" r:id="rId4"/>
    <sheet state="visible" name="Для обучения" sheetId="2" r:id="rId5"/>
    <sheet state="visible" name="Статистика" sheetId="3" r:id="rId6"/>
    <sheet state="visible" name="Отчет" sheetId="4" r:id="rId7"/>
    <sheet state="visible" name="Сводная таблица 1" sheetId="5" r:id="rId8"/>
    <sheet state="visible" name="Справочник" sheetId="6" r:id="rId9"/>
  </sheets>
  <definedNames>
    <definedName name="Справочник_Регулярных_Трат">'Справочник'!$A$1:$B$6</definedName>
    <definedName hidden="1" localSheetId="0" name="Z_CC824B2B_9EC1_4913_948D_FC95DFB169A0_.wvu.FilterData">'Ответы на форму'!$A$1:$F$67</definedName>
    <definedName name="SlicerCache_Table_1_Col_6">#N/A</definedName>
  </definedNames>
  <calcPr/>
  <customWorkbookViews>
    <customWorkbookView activeSheetId="0" maximized="1" windowHeight="0" windowWidth="0" guid="{CC824B2B-9EC1-4913-948D-FC95DFB169A0}" name="Фильтр 1"/>
  </customWorkbookViews>
  <pivotCaches>
    <pivotCache cacheId="0" r:id="rId10"/>
    <pivotCache cacheId="1" r:id="rId11"/>
  </pivotCaches>
  <extLst>
    <ext uri="{46BE6895-7355-4a93-B00E-2C351335B9C9}">
      <x15:slicerCaches>
        <x14:slicerCache r:id="rId12"/>
      </x15:slicerCaches>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Надеюсь я правильно понял. Немного удивился заданию, ведь эта цифра есть в итогах по сводной таблице
	-Вадим Сисин</t>
      </text>
    </comment>
  </commentList>
</comments>
</file>

<file path=xl/sharedStrings.xml><?xml version="1.0" encoding="utf-8"?>
<sst xmlns="http://schemas.openxmlformats.org/spreadsheetml/2006/main" count="253" uniqueCount="94">
  <si>
    <t>Отметка времени</t>
  </si>
  <si>
    <t>Месяц</t>
  </si>
  <si>
    <t>Название</t>
  </si>
  <si>
    <t>Сумма</t>
  </si>
  <si>
    <t>Категория</t>
  </si>
  <si>
    <t>Регулярная трата</t>
  </si>
  <si>
    <t>Апрель</t>
  </si>
  <si>
    <t>Кофе</t>
  </si>
  <si>
    <t>Еда</t>
  </si>
  <si>
    <t>Март</t>
  </si>
  <si>
    <t>Такси</t>
  </si>
  <si>
    <t>Другое</t>
  </si>
  <si>
    <t>Июль</t>
  </si>
  <si>
    <t>Супермаркет</t>
  </si>
  <si>
    <t>Июнь</t>
  </si>
  <si>
    <t>Стоматолог</t>
  </si>
  <si>
    <t>Медицина</t>
  </si>
  <si>
    <t>Май</t>
  </si>
  <si>
    <t>Праздновал ДР</t>
  </si>
  <si>
    <t>Развлечения</t>
  </si>
  <si>
    <t>Сентябрь</t>
  </si>
  <si>
    <t>Курта ребенку</t>
  </si>
  <si>
    <t>Одежда</t>
  </si>
  <si>
    <t>Ноябрь</t>
  </si>
  <si>
    <t>ТО</t>
  </si>
  <si>
    <t>Авто</t>
  </si>
  <si>
    <t>Страховка авто</t>
  </si>
  <si>
    <t>Август</t>
  </si>
  <si>
    <t>Квартплата</t>
  </si>
  <si>
    <t>Коммуналка</t>
  </si>
  <si>
    <t>Кино</t>
  </si>
  <si>
    <t>Пальто</t>
  </si>
  <si>
    <t>Январь</t>
  </si>
  <si>
    <t>Обед</t>
  </si>
  <si>
    <t>Декабрь</t>
  </si>
  <si>
    <t>Ремонт</t>
  </si>
  <si>
    <t>Аренда</t>
  </si>
  <si>
    <t>Бензин</t>
  </si>
  <si>
    <t>Курта</t>
  </si>
  <si>
    <t>Терапевт</t>
  </si>
  <si>
    <t>Лекарства</t>
  </si>
  <si>
    <t>Кросовки</t>
  </si>
  <si>
    <t>Театр</t>
  </si>
  <si>
    <t>Февраль</t>
  </si>
  <si>
    <t>Электричество</t>
  </si>
  <si>
    <t>Билет на поезд</t>
  </si>
  <si>
    <t>Октябрь</t>
  </si>
  <si>
    <t>Цирк</t>
  </si>
  <si>
    <t>Ремонт на кухне</t>
  </si>
  <si>
    <t>Подарок Васе</t>
  </si>
  <si>
    <t>Штаны</t>
  </si>
  <si>
    <t>Картина</t>
  </si>
  <si>
    <t>Ерунда какая-то</t>
  </si>
  <si>
    <t>Кафтан</t>
  </si>
  <si>
    <t>Взнос капремонт</t>
  </si>
  <si>
    <t>Проиграл в карты</t>
  </si>
  <si>
    <t>Насос на дачу</t>
  </si>
  <si>
    <t>Подарок Пете</t>
  </si>
  <si>
    <t>Барахло на Али</t>
  </si>
  <si>
    <t>Карманные ребенку</t>
  </si>
  <si>
    <t>Благотворительность</t>
  </si>
  <si>
    <t>Подарок Маше</t>
  </si>
  <si>
    <t>Экскурсия</t>
  </si>
  <si>
    <t>Шуба</t>
  </si>
  <si>
    <t>Корм кошке</t>
  </si>
  <si>
    <t>Носки</t>
  </si>
  <si>
    <t>Проезд по платке</t>
  </si>
  <si>
    <t>Отмечал ДР жены</t>
  </si>
  <si>
    <t>m-2</t>
  </si>
  <si>
    <t>m-1</t>
  </si>
  <si>
    <t>m</t>
  </si>
  <si>
    <t>next</t>
  </si>
  <si>
    <t>AVERAGE из Сумма</t>
  </si>
  <si>
    <t>MEDIAN из Сумма</t>
  </si>
  <si>
    <t>STDEV из Сумма</t>
  </si>
  <si>
    <t>COUNT из Сумма</t>
  </si>
  <si>
    <t>Итого</t>
  </si>
  <si>
    <t xml:space="preserve">H0. Среднее по коммуналке = </t>
  </si>
  <si>
    <t>H1</t>
  </si>
  <si>
    <t>!= 10000</t>
  </si>
  <si>
    <t>Уровень значимости</t>
  </si>
  <si>
    <t>Количество</t>
  </si>
  <si>
    <t>Степени свободы</t>
  </si>
  <si>
    <t>Стандартное отклонение</t>
  </si>
  <si>
    <t>t-статистика</t>
  </si>
  <si>
    <t>p-value</t>
  </si>
  <si>
    <t>p-value &gt; уровня значимости. НЕ ОТВЕРГАЕМ H1</t>
  </si>
  <si>
    <t>критическое значение</t>
  </si>
  <si>
    <t>критическое значение &gt; t-статистики. НЕ ОТВЕРГАЕМ H1</t>
  </si>
  <si>
    <t>Всего трат</t>
  </si>
  <si>
    <t>Сумма трат</t>
  </si>
  <si>
    <t>SUM из Сумма</t>
  </si>
  <si>
    <t>Операция</t>
  </si>
  <si>
    <t>Регулярная?</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</si>
</sst>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theme="1"/>
      <name val="Arial"/>
    </font>
  </fonts>
  <fills count="6">
    <fill>
      <patternFill patternType="none"/>
    </fill>
    <fill>
      <patternFill patternType="lightGray"/>
    </fill>
    <fill>
      <patternFill patternType="solid">
        <fgColor rgb="FFFFFF00"/>
        <bgColor rgb="FFFFFF00"/>
      </patternFill>
    </fill>
    <fill>
      <patternFill patternType="solid">
        <fgColor rgb="FFD9EAD3"/>
        <bgColor rgb="FFD9EAD3"/>
      </patternFill>
    </fill>
    <fill>
      <patternFill patternType="solid">
        <fgColor rgb="FFB6D7A8"/>
        <bgColor rgb="FFB6D7A8"/>
      </patternFill>
    </fill>
    <fill>
      <patternFill patternType="solid">
        <fgColor rgb="FFF4F6F8"/>
        <bgColor rgb="FFF4F6F8"/>
      </patternFill>
    </fill>
  </fills>
  <borders count="3">
    <border/>
    <border>
      <right style="thin">
        <color rgb="FFFFFFFF"/>
      </right>
      <top style="thick">
        <color rgb="FF8093B3"/>
      </top>
    </border>
    <border>
      <right style="thin">
        <color rgb="FFFFFFFF"/>
      </right>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Font="1"/>
    <xf borderId="0" fillId="0" fontId="1" numFmtId="0" xfId="0" applyFont="1"/>
    <xf borderId="0" fillId="0" fontId="1" numFmtId="0" xfId="0" applyAlignment="1" applyFont="1">
      <alignment readingOrder="0"/>
    </xf>
    <xf borderId="0" fillId="0" fontId="2" numFmtId="0" xfId="0" applyAlignment="1" applyFont="1">
      <alignment horizontal="center"/>
    </xf>
    <xf borderId="0" fillId="2" fontId="1" numFmtId="0" xfId="0" applyFill="1" applyFont="1"/>
    <xf borderId="0" fillId="3" fontId="1" numFmtId="0" xfId="0" applyAlignment="1" applyFill="1" applyFont="1">
      <alignment readingOrder="0"/>
    </xf>
    <xf borderId="0" fillId="3" fontId="1" numFmtId="0" xfId="0" applyFont="1"/>
    <xf borderId="0" fillId="4" fontId="1" numFmtId="0" xfId="0" applyAlignment="1" applyFill="1" applyFont="1">
      <alignment readingOrder="0"/>
    </xf>
    <xf borderId="0" fillId="4" fontId="1" numFmtId="0" xfId="0" applyFont="1"/>
    <xf borderId="0" fillId="0" fontId="2" numFmtId="0" xfId="0" applyAlignment="1" applyFont="1">
      <alignment horizontal="center" readingOrder="0"/>
    </xf>
    <xf borderId="1" fillId="5" fontId="3" numFmtId="0" xfId="0" applyAlignment="1" applyBorder="1" applyFill="1" applyFont="1">
      <alignment vertical="bottom"/>
    </xf>
    <xf borderId="2" fillId="5" fontId="3" numFmtId="0" xfId="0" applyAlignment="1" applyBorder="1" applyFont="1">
      <alignment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2"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838200</xdr:colOff>
      <xdr:row>16</xdr:row>
      <xdr:rowOff>76200</xdr:rowOff>
    </xdr:from>
    <xdr:ext cx="2857500" cy="2857500"/>
    <mc:AlternateContent>
      <mc:Choice Requires="sle15">
        <xdr:graphicFrame>
          <xdr:nvGraphicFramePr>
            <xdr:cNvPr id="1" name="Регулярная трата_1"/>
            <xdr:cNvGraphicFramePr/>
          </xdr:nvGraphicFramePr>
          <xdr:xfrm>
            <a:off x="0" y="0"/>
            <a:ext cx="0" cy="0"/>
          </xdr:xfrm>
          <a:graphic>
            <a:graphicData uri="http://schemas.microsoft.com/office/drawing/2010/slicer">
              <x3Unk:slicer name="Регулярная трата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67" sheet="Ответы на форму"/>
  </cacheSource>
  <cacheFields>
    <cacheField name="Отметка времени" numFmtId="164">
      <sharedItems containsSemiMixedTypes="0" containsDate="1" containsString="0">
        <d v="2022-12-06T19:04:42Z"/>
        <d v="2022-12-06T19:05:14Z"/>
        <d v="2022-12-06T19:05:34Z"/>
        <d v="2022-12-06T19:06:19Z"/>
        <d v="2022-12-06T19:06:45Z"/>
        <d v="2022-12-06T19:07:07Z"/>
        <d v="2022-12-06T19:08:17Z"/>
        <d v="2022-12-06T19:08:45Z"/>
        <d v="2022-12-06T19:09:12Z"/>
        <d v="2022-12-06T19:09:52Z"/>
        <d v="2022-12-06T19:10:32Z"/>
        <d v="2022-12-06T19:11:12Z"/>
        <d v="2022-12-06T19:11:52Z"/>
        <d v="2022-12-06T19:12:32Z"/>
        <d v="2022-12-06T19:13:12Z"/>
        <d v="2022-12-06T19:13:52Z"/>
        <d v="2022-12-06T19:14:32Z"/>
        <d v="2022-12-06T19:15:12Z"/>
        <d v="2022-12-06T19:15:52Z"/>
        <d v="2022-12-06T19:16:32Z"/>
        <d v="2022-12-06T19:17:12Z"/>
        <d v="2022-12-06T19:17:52Z"/>
        <d v="2022-12-06T19:18:32Z"/>
        <d v="2022-12-06T19:19:12Z"/>
        <d v="2022-12-06T19:19:52Z"/>
        <d v="2022-12-06T19:20:32Z"/>
        <d v="2022-12-06T19:21:12Z"/>
        <d v="2022-12-06T19:21:52Z"/>
        <d v="2022-12-06T19:22:32Z"/>
        <d v="2022-12-06T19:23:12Z"/>
        <d v="2022-12-06T19:23:52Z"/>
        <d v="2022-12-06T19:24:32Z"/>
        <d v="2022-12-06T19:25:12Z"/>
        <d v="2022-12-06T19:25:52Z"/>
        <d v="2022-12-06T19:26:32Z"/>
        <d v="2022-12-06T19:27:12Z"/>
        <d v="2022-12-06T19:27:52Z"/>
        <d v="2022-12-06T19:28:32Z"/>
        <d v="2022-12-06T19:29:12Z"/>
        <d v="2022-12-06T19:29:52Z"/>
        <d v="2022-12-06T19:30:32Z"/>
        <d v="2022-12-06T19:31:12Z"/>
        <d v="2022-12-06T19:31:52Z"/>
        <d v="2022-12-06T19:32:32Z"/>
        <d v="2022-12-06T19:33:12Z"/>
        <d v="2022-12-06T19:33:52Z"/>
        <d v="2022-12-06T19:34:32Z"/>
        <d v="2022-12-06T19:35:12Z"/>
        <d v="2022-12-06T19:35:52Z"/>
        <d v="2022-12-06T19:36:32Z"/>
        <d v="2022-12-06T19:37:12Z"/>
        <d v="2022-12-06T19:37:52Z"/>
        <d v="2022-12-06T19:38:32Z"/>
        <d v="2022-12-06T19:39:12Z"/>
        <d v="2022-12-06T19:39:52Z"/>
        <d v="2022-12-06T19:40:32Z"/>
        <d v="2022-12-06T19:41:12Z"/>
        <d v="2022-12-06T19:41:52Z"/>
        <d v="2022-12-06T19:42:32Z"/>
        <d v="2022-12-06T19:43:12Z"/>
        <d v="2022-12-06T19:43:52Z"/>
        <d v="2022-12-06T19:44:32Z"/>
        <d v="2022-12-06T19:45:12Z"/>
        <d v="2022-12-06T19:45:52Z"/>
        <d v="2022-12-06T19:46:32Z"/>
        <d v="2022-12-06T19:47:12Z"/>
      </sharedItems>
    </cacheField>
    <cacheField name="Месяц" numFmtId="0">
      <sharedItems>
        <s v="Апрель"/>
        <s v="Март"/>
        <s v="Июль"/>
        <s v="Июнь"/>
        <s v="Май"/>
        <s v="Сентябрь"/>
        <s v="Ноябрь"/>
        <s v="Август"/>
        <s v="Январь"/>
        <s v="Декабрь"/>
        <s v="Февраль"/>
        <s v="Октябрь"/>
      </sharedItems>
    </cacheField>
    <cacheField name="Название" numFmtId="0">
      <sharedItems>
        <s v="Кофе"/>
        <s v="Такси"/>
        <s v="Супермаркет"/>
        <s v="Стоматолог"/>
        <s v="Праздновал ДР"/>
        <s v="Курта ребенку"/>
        <s v="ТО"/>
        <s v="Страховка авто"/>
        <s v="Квартплата"/>
        <s v="Кино"/>
        <s v="Пальто"/>
        <s v="Обед"/>
        <s v="Ремонт"/>
        <s v="Аренда"/>
        <s v="Бензин"/>
        <s v="Курта"/>
        <s v="Терапевт"/>
        <s v="Лекарства"/>
        <s v="Кросовки"/>
        <s v="Театр"/>
        <s v="Электричество"/>
        <s v="Билет на поезд"/>
        <s v="Цирк"/>
        <s v="Ремонт на кухне"/>
        <s v="Подарок Васе"/>
        <s v="Штаны"/>
        <s v="Картина"/>
        <s v="Ерунда какая-то"/>
        <s v="Кафтан"/>
        <s v="Взнос капремонт"/>
        <s v="Проиграл в карты"/>
        <s v="Насос на дачу"/>
        <s v="Подарок Пете"/>
        <s v="Барахло на Али"/>
        <s v="Карманные ребенку"/>
        <s v="Благотворительность"/>
        <s v="Подарок Маше"/>
        <s v="Экскурсия"/>
        <s v="Шуба"/>
        <s v="Корм кошке"/>
        <s v="Носки"/>
        <s v="Проезд по платке"/>
        <s v="Отмечал ДР жены"/>
      </sharedItems>
    </cacheField>
    <cacheField name="Сумма" numFmtId="0">
      <sharedItems containsSemiMixedTypes="0" containsString="0" containsNumber="1">
        <n v="40.0"/>
        <n v="200.0"/>
        <n v="1500.0"/>
        <n v="3000.0"/>
        <n v="7405.0"/>
        <n v="15346.0"/>
        <n v="17397.0"/>
        <n v="8564.0"/>
        <n v="4533.0"/>
        <n v="853.0"/>
        <n v="4553.68"/>
        <n v="9073.52"/>
        <n v="7639.03"/>
        <n v="13244.07"/>
        <n v="7501.23"/>
        <n v="42.96"/>
        <n v="12023.89"/>
        <n v="6570.43"/>
        <n v="11454.21"/>
        <n v="11133.25"/>
        <n v="6654.24"/>
        <n v="11655.64"/>
        <n v="8685.37"/>
        <n v="11328.68"/>
        <n v="9292.16"/>
        <n v="8152.17"/>
        <n v="8569.98"/>
        <n v="8815.01"/>
        <n v="10001.21"/>
        <n v="12012.19"/>
        <n v="2872.93"/>
        <n v="7548.92"/>
        <n v="12760.71"/>
        <n v="14216.42"/>
        <n v="12119.52"/>
        <n v="7023.12"/>
        <n v="8571.46"/>
        <n v="14055.33"/>
        <n v="9157.06"/>
        <n v="449.17"/>
        <n v="6723.81"/>
        <n v="151.19"/>
        <n v="11790.59"/>
        <n v="598.57"/>
        <n v="5347.42"/>
        <n v="11974.46"/>
        <n v="13246.34"/>
        <n v="11404.98"/>
        <n v="403.72"/>
        <n v="6517.75"/>
        <n v="2180.21"/>
        <n v="2136.52"/>
        <n v="3918.32"/>
        <n v="4042.98"/>
        <n v="13006.27"/>
        <n v="14496.87"/>
        <n v="2479.57"/>
        <n v="13414.42"/>
        <n v="7471.74"/>
        <n v="1407.44"/>
        <n v="853.11"/>
        <n v="6470.52"/>
        <n v="4649.83"/>
        <n v="4460.33"/>
        <n v="12979.13"/>
        <n v="7171.7"/>
      </sharedItems>
    </cacheField>
    <cacheField name="Категория" numFmtId="0">
      <sharedItems>
        <s v="Еда"/>
        <s v="Другое"/>
        <s v="Медицина"/>
        <s v="Развлечения"/>
        <s v="Одежда"/>
        <s v="Авто"/>
        <s v="Коммуналка"/>
      </sharedItems>
    </cacheField>
    <cacheField name="Регулярная трата" numFmtId="0">
      <sharedItems>
        <b v="0"/>
        <b v="1"/>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25620" sheet="Ответы на форму"/>
  </cacheSource>
  <cacheFields>
    <cacheField name="Отметка времени" numFmtId="164">
      <sharedItems containsDate="1" containsString="0" containsBlank="1">
        <d v="2022-12-06T19:04:42Z"/>
        <d v="2022-12-06T19:05:14Z"/>
        <d v="2022-12-06T19:05:34Z"/>
        <d v="2022-12-06T19:06:19Z"/>
        <d v="2022-12-06T19:06:45Z"/>
        <d v="2022-12-06T19:07:07Z"/>
        <d v="2022-12-06T19:08:17Z"/>
        <d v="2022-12-06T19:08:45Z"/>
        <d v="2022-12-06T19:09:12Z"/>
        <d v="2022-12-06T19:09:52Z"/>
        <d v="2022-12-06T19:10:32Z"/>
        <d v="2022-12-06T19:11:12Z"/>
        <d v="2022-12-06T19:11:52Z"/>
        <d v="2022-12-06T19:12:32Z"/>
        <d v="2022-12-06T19:13:12Z"/>
        <d v="2022-12-06T19:13:52Z"/>
        <d v="2022-12-06T19:14:32Z"/>
        <d v="2022-12-06T19:15:12Z"/>
        <d v="2022-12-06T19:15:52Z"/>
        <d v="2022-12-06T19:16:32Z"/>
        <d v="2022-12-06T19:17:12Z"/>
        <d v="2022-12-06T19:17:52Z"/>
        <d v="2022-12-06T19:18:32Z"/>
        <d v="2022-12-06T19:19:12Z"/>
        <d v="2022-12-06T19:19:52Z"/>
        <d v="2022-12-06T19:20:32Z"/>
        <d v="2022-12-06T19:21:12Z"/>
        <d v="2022-12-06T19:21:52Z"/>
        <d v="2022-12-06T19:22:32Z"/>
        <d v="2022-12-06T19:23:12Z"/>
        <d v="2022-12-06T19:23:52Z"/>
        <d v="2022-12-06T19:24:32Z"/>
        <d v="2022-12-06T19:25:12Z"/>
        <d v="2022-12-06T19:25:52Z"/>
        <d v="2022-12-06T19:26:32Z"/>
        <d v="2022-12-06T19:27:12Z"/>
        <d v="2022-12-06T19:27:52Z"/>
        <d v="2022-12-06T19:28:32Z"/>
        <d v="2022-12-06T19:29:12Z"/>
        <d v="2022-12-06T19:29:52Z"/>
        <d v="2022-12-06T19:30:32Z"/>
        <d v="2022-12-06T19:31:12Z"/>
        <d v="2022-12-06T19:31:52Z"/>
        <d v="2022-12-06T19:32:32Z"/>
        <d v="2022-12-06T19:33:12Z"/>
        <d v="2022-12-06T19:33:52Z"/>
        <d v="2022-12-06T19:34:32Z"/>
        <d v="2022-12-06T19:35:12Z"/>
        <d v="2022-12-06T19:35:52Z"/>
        <d v="2022-12-06T19:36:32Z"/>
        <d v="2022-12-06T19:37:12Z"/>
        <d v="2022-12-06T19:37:52Z"/>
        <d v="2022-12-06T19:38:32Z"/>
        <d v="2022-12-06T19:39:12Z"/>
        <d v="2022-12-06T19:39:52Z"/>
        <d v="2022-12-06T19:40:32Z"/>
        <d v="2022-12-06T19:41:12Z"/>
        <d v="2022-12-06T19:41:52Z"/>
        <d v="2022-12-06T19:42:32Z"/>
        <d v="2022-12-06T19:43:12Z"/>
        <d v="2022-12-06T19:43:52Z"/>
        <d v="2022-12-06T19:44:32Z"/>
        <d v="2022-12-06T19:45:12Z"/>
        <d v="2022-12-06T19:45:52Z"/>
        <d v="2022-12-06T19:46:32Z"/>
        <d v="2022-12-06T19:47:12Z"/>
        <m/>
      </sharedItems>
    </cacheField>
    <cacheField name="Месяц" numFmtId="0">
      <sharedItems containsBlank="1">
        <s v="Апрель"/>
        <s v="Март"/>
        <s v="Июль"/>
        <s v="Июнь"/>
        <s v="Май"/>
        <s v="Сентябрь"/>
        <s v="Ноябрь"/>
        <s v="Август"/>
        <s v="Январь"/>
        <s v="Декабрь"/>
        <s v="Февраль"/>
        <s v="Октябрь"/>
        <m/>
      </sharedItems>
    </cacheField>
    <cacheField name="Название" numFmtId="0">
      <sharedItems containsBlank="1">
        <s v="Кофе"/>
        <s v="Такси"/>
        <s v="Супермаркет"/>
        <s v="Стоматолог"/>
        <s v="Праздновал ДР"/>
        <s v="Курта ребенку"/>
        <s v="ТО"/>
        <s v="Страховка авто"/>
        <s v="Квартплата"/>
        <s v="Кино"/>
        <s v="Пальто"/>
        <s v="Обед"/>
        <s v="Ремонт"/>
        <s v="Аренда"/>
        <s v="Бензин"/>
        <s v="Курта"/>
        <s v="Терапевт"/>
        <s v="Лекарства"/>
        <s v="Кросовки"/>
        <s v="Театр"/>
        <s v="Электричество"/>
        <s v="Билет на поезд"/>
        <s v="Цирк"/>
        <s v="Ремонт на кухне"/>
        <s v="Подарок Васе"/>
        <s v="Штаны"/>
        <s v="Картина"/>
        <s v="Ерунда какая-то"/>
        <s v="Кафтан"/>
        <s v="Взнос капремонт"/>
        <s v="Проиграл в карты"/>
        <s v="Насос на дачу"/>
        <s v="Подарок Пете"/>
        <s v="Барахло на Али"/>
        <s v="Карманные ребенку"/>
        <s v="Благотворительность"/>
        <s v="Подарок Маше"/>
        <s v="Экскурсия"/>
        <s v="Шуба"/>
        <s v="Корм кошке"/>
        <s v="Носки"/>
        <s v="Проезд по платке"/>
        <s v="Отмечал ДР жены"/>
        <m/>
      </sharedItems>
    </cacheField>
    <cacheField name="Сумма" numFmtId="0">
      <sharedItems containsString="0" containsBlank="1" containsNumber="1">
        <n v="40.0"/>
        <n v="200.0"/>
        <n v="1500.0"/>
        <n v="3000.0"/>
        <n v="7405.0"/>
        <n v="15346.0"/>
        <n v="17397.0"/>
        <n v="8564.0"/>
        <n v="4533.0"/>
        <n v="853.0"/>
        <n v="4553.68"/>
        <n v="9073.52"/>
        <n v="7639.03"/>
        <n v="13244.07"/>
        <n v="7501.23"/>
        <n v="42.96"/>
        <n v="12023.89"/>
        <n v="6570.43"/>
        <n v="11454.21"/>
        <n v="11133.25"/>
        <n v="6654.24"/>
        <n v="11655.64"/>
        <n v="8685.37"/>
        <n v="11328.68"/>
        <n v="9292.16"/>
        <n v="8152.17"/>
        <n v="8569.98"/>
        <n v="8815.01"/>
        <n v="10001.21"/>
        <n v="12012.19"/>
        <n v="2872.93"/>
        <n v="7548.92"/>
        <n v="12760.71"/>
        <n v="14216.42"/>
        <n v="12119.52"/>
        <n v="7023.12"/>
        <n v="8571.46"/>
        <n v="14055.33"/>
        <n v="9157.06"/>
        <n v="449.17"/>
        <n v="6723.81"/>
        <n v="151.19"/>
        <n v="11790.59"/>
        <n v="598.57"/>
        <n v="5347.42"/>
        <n v="11974.46"/>
        <n v="13246.34"/>
        <n v="11404.98"/>
        <n v="403.72"/>
        <n v="6517.75"/>
        <n v="2180.21"/>
        <n v="2136.52"/>
        <n v="3918.32"/>
        <n v="4042.98"/>
        <n v="13006.27"/>
        <n v="14496.87"/>
        <n v="2479.57"/>
        <n v="13414.42"/>
        <n v="7471.74"/>
        <n v="1407.44"/>
        <n v="853.11"/>
        <n v="6470.52"/>
        <n v="4649.83"/>
        <n v="4460.33"/>
        <n v="12979.13"/>
        <n v="7171.7"/>
        <m/>
      </sharedItems>
    </cacheField>
    <cacheField name="Категория" numFmtId="0">
      <sharedItems containsBlank="1">
        <s v="Еда"/>
        <s v="Другое"/>
        <s v="Медицина"/>
        <s v="Развлечения"/>
        <s v="Одежда"/>
        <s v="Авто"/>
        <s v="Коммуналка"/>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 таблица 1" cacheId="1" dataCaption="" compact="0" compactData="0">
  <location ref="A3:B11" firstHeaderRow="0" firstDataRow="1" firstDataCol="0"/>
  <pivotFields>
    <pivotField name="Отметка времени"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Месяц" compact="0" outline="0" multipleItemSelectionAllowed="1" showAll="0">
      <items>
        <item x="0"/>
        <item x="1"/>
        <item x="2"/>
        <item x="3"/>
        <item x="4"/>
        <item x="5"/>
        <item x="6"/>
        <item x="7"/>
        <item x="8"/>
        <item x="9"/>
        <item x="10"/>
        <item x="11"/>
        <item x="12"/>
        <item t="default"/>
      </items>
    </pivotField>
    <pivotField name="Название"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Сумма"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Категория" axis="axisRow" compact="0" outline="0" multipleItemSelectionAllowed="1" showAll="0" sortType="descending">
      <items>
        <item x="0"/>
        <item x="1"/>
        <item x="2"/>
        <item x="3"/>
        <item x="4"/>
        <item x="5"/>
        <item x="6"/>
        <item x="7"/>
        <item t="default"/>
      </items>
      <autoSortScope>
        <pivotArea>
          <references>
            <reference field="4294967294">
              <x v="0"/>
            </reference>
          </references>
        </pivotArea>
      </autoSortScope>
    </pivotField>
  </pivotFields>
  <rowFields>
    <field x="4"/>
  </rowFields>
  <dataFields>
    <dataField name="SUM of Сумма"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Регулярная трата">
  <x14:extLst>
    <ext uri="{2F2917AC-EB37-4324-AD4E-5DD8C200BD13}">
      <x15:tableSlicerCache tableId="1" column="6"/>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Регулярная трата_1" cache="SlicerCache_Table_1_Col_6" caption="Регулярная трата" rowHeight="247650"/>
</x14:slicers>
</file>

<file path=xl/tables/table1.xml><?xml version="1.0" encoding="utf-8"?>
<table xmlns="http://schemas.openxmlformats.org/spreadsheetml/2006/main" ref="A1:F67" displayName="Table_1" id="1">
  <autoFilter ref="$A$1:$F$67"/>
  <tableColumns count="6">
    <tableColumn name="Отметка времени" id="1"/>
    <tableColumn name="Месяц" id="2"/>
    <tableColumn name="Название" id="3"/>
    <tableColumn name="Сумма" id="4"/>
    <tableColumn name="Категория" id="5"/>
    <tableColumn name="Регулярная трата"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drawing" Target="../drawings/drawing5.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1" width="18.88"/>
  </cols>
  <sheetData>
    <row r="1">
      <c r="A1" s="1" t="s">
        <v>0</v>
      </c>
      <c r="B1" s="1" t="s">
        <v>1</v>
      </c>
      <c r="C1" s="1" t="s">
        <v>2</v>
      </c>
      <c r="D1" s="1" t="s">
        <v>3</v>
      </c>
      <c r="E1" s="1" t="s">
        <v>4</v>
      </c>
      <c r="F1" s="1" t="s">
        <v>5</v>
      </c>
    </row>
    <row r="2">
      <c r="A2" s="2">
        <v>44901.794938541665</v>
      </c>
      <c r="B2" s="3" t="s">
        <v>6</v>
      </c>
      <c r="C2" s="3" t="s">
        <v>7</v>
      </c>
      <c r="D2" s="3">
        <v>40.0</v>
      </c>
      <c r="E2" s="3" t="s">
        <v>8</v>
      </c>
      <c r="F2" s="4" t="b">
        <f>IFERROR(VLOOKUP(C2,Справочник_Регулярных_Трат,2,0),FALSE())</f>
        <v>0</v>
      </c>
    </row>
    <row r="3">
      <c r="A3" s="2">
        <v>44901.79530189815</v>
      </c>
      <c r="B3" s="3" t="s">
        <v>9</v>
      </c>
      <c r="C3" s="3" t="s">
        <v>10</v>
      </c>
      <c r="D3" s="3">
        <v>200.0</v>
      </c>
      <c r="E3" s="3" t="s">
        <v>11</v>
      </c>
      <c r="F3" s="4" t="b">
        <f>IFERROR(VLOOKUP(C3,Справочник_Регулярных_Трат,2,0),FALSE())</f>
        <v>0</v>
      </c>
    </row>
    <row r="4">
      <c r="A4" s="2">
        <v>44901.795540810184</v>
      </c>
      <c r="B4" s="3" t="s">
        <v>12</v>
      </c>
      <c r="C4" s="3" t="s">
        <v>13</v>
      </c>
      <c r="D4" s="3">
        <v>1500.0</v>
      </c>
      <c r="E4" s="3" t="s">
        <v>8</v>
      </c>
      <c r="F4" s="4" t="b">
        <f>IFERROR(VLOOKUP(C4,Справочник_Регулярных_Трат,2,0),FALSE())</f>
        <v>1</v>
      </c>
    </row>
    <row r="5">
      <c r="A5" s="2">
        <v>44901.79606177083</v>
      </c>
      <c r="B5" s="3" t="s">
        <v>14</v>
      </c>
      <c r="C5" s="3" t="s">
        <v>15</v>
      </c>
      <c r="D5" s="3">
        <v>3000.0</v>
      </c>
      <c r="E5" s="3" t="s">
        <v>16</v>
      </c>
      <c r="F5" s="4" t="b">
        <f>IFERROR(VLOOKUP(C5,Справочник_Регулярных_Трат,2,0),FALSE())</f>
        <v>0</v>
      </c>
    </row>
    <row r="6">
      <c r="A6" s="2">
        <v>44901.7963625463</v>
      </c>
      <c r="B6" s="3" t="s">
        <v>17</v>
      </c>
      <c r="C6" s="3" t="s">
        <v>18</v>
      </c>
      <c r="D6" s="3">
        <v>7405.0</v>
      </c>
      <c r="E6" s="3" t="s">
        <v>19</v>
      </c>
      <c r="F6" s="4" t="b">
        <f>IFERROR(VLOOKUP(C6,Справочник_Регулярных_Трат,2,0),FALSE())</f>
        <v>0</v>
      </c>
    </row>
    <row r="7">
      <c r="A7" s="2">
        <v>44901.796615370375</v>
      </c>
      <c r="B7" s="3" t="s">
        <v>20</v>
      </c>
      <c r="C7" s="3" t="s">
        <v>21</v>
      </c>
      <c r="D7" s="3">
        <v>15346.0</v>
      </c>
      <c r="E7" s="3" t="s">
        <v>22</v>
      </c>
      <c r="F7" s="4" t="b">
        <f>IFERROR(VLOOKUP(C7,Справочник_Регулярных_Трат,2,0),FALSE())</f>
        <v>0</v>
      </c>
    </row>
    <row r="8">
      <c r="A8" s="2">
        <v>44901.797427997684</v>
      </c>
      <c r="B8" s="3" t="s">
        <v>23</v>
      </c>
      <c r="C8" s="3" t="s">
        <v>24</v>
      </c>
      <c r="D8" s="3">
        <v>17397.0</v>
      </c>
      <c r="E8" s="3" t="s">
        <v>25</v>
      </c>
      <c r="F8" s="4" t="b">
        <f>IFERROR(VLOOKUP(C8,Справочник_Регулярных_Трат,2,0),FALSE())</f>
        <v>0</v>
      </c>
    </row>
    <row r="9">
      <c r="A9" s="2">
        <v>44901.79774642361</v>
      </c>
      <c r="B9" s="3" t="s">
        <v>6</v>
      </c>
      <c r="C9" s="3" t="s">
        <v>26</v>
      </c>
      <c r="D9" s="3">
        <v>8564.0</v>
      </c>
      <c r="E9" s="3" t="s">
        <v>25</v>
      </c>
      <c r="F9" s="4" t="b">
        <f>IFERROR(VLOOKUP(C9,Справочник_Регулярных_Трат,2,0),FALSE())</f>
        <v>0</v>
      </c>
    </row>
    <row r="10">
      <c r="A10" s="2">
        <v>44901.79805724537</v>
      </c>
      <c r="B10" s="3" t="s">
        <v>27</v>
      </c>
      <c r="C10" s="3" t="s">
        <v>28</v>
      </c>
      <c r="D10" s="3">
        <v>4533.0</v>
      </c>
      <c r="E10" s="3" t="s">
        <v>29</v>
      </c>
      <c r="F10" s="4" t="b">
        <f>IFERROR(VLOOKUP(C10,Справочник_Регулярных_Трат,2,0),FALSE())</f>
        <v>1</v>
      </c>
    </row>
    <row r="11">
      <c r="A11" s="2">
        <v>44901.79852175926</v>
      </c>
      <c r="B11" s="3" t="s">
        <v>6</v>
      </c>
      <c r="C11" s="3" t="s">
        <v>30</v>
      </c>
      <c r="D11" s="3">
        <v>853.0</v>
      </c>
      <c r="E11" s="3" t="s">
        <v>19</v>
      </c>
      <c r="F11" s="4" t="b">
        <f>IFERROR(VLOOKUP(C11,Справочник_Регулярных_Трат,2,0),FALSE())</f>
        <v>0</v>
      </c>
    </row>
    <row r="12">
      <c r="A12" s="2">
        <v>44901.79898148148</v>
      </c>
      <c r="B12" s="4" t="s">
        <v>20</v>
      </c>
      <c r="C12" s="5" t="s">
        <v>31</v>
      </c>
      <c r="D12" s="4">
        <v>4553.68</v>
      </c>
      <c r="E12" s="4" t="s">
        <v>22</v>
      </c>
      <c r="F12" s="4" t="b">
        <f>IFERROR(VLOOKUP(C12,Справочник_Регулярных_Трат,2,0),FALSE())</f>
        <v>0</v>
      </c>
    </row>
    <row r="13">
      <c r="A13" s="2">
        <v>44901.79944444444</v>
      </c>
      <c r="B13" s="4" t="s">
        <v>32</v>
      </c>
      <c r="C13" s="5" t="s">
        <v>28</v>
      </c>
      <c r="D13" s="4">
        <v>9073.52</v>
      </c>
      <c r="E13" s="4" t="s">
        <v>29</v>
      </c>
      <c r="F13" s="4" t="b">
        <f>IFERROR(VLOOKUP(C13,Справочник_Регулярных_Трат,2,0),FALSE())</f>
        <v>1</v>
      </c>
    </row>
    <row r="14">
      <c r="A14" s="2">
        <v>44901.79990740741</v>
      </c>
      <c r="B14" s="4" t="s">
        <v>12</v>
      </c>
      <c r="C14" s="5" t="s">
        <v>33</v>
      </c>
      <c r="D14" s="4">
        <v>7639.03</v>
      </c>
      <c r="E14" s="4" t="s">
        <v>8</v>
      </c>
      <c r="F14" s="4" t="b">
        <f>IFERROR(VLOOKUP(C14,Справочник_Регулярных_Трат,2,0),FALSE())</f>
        <v>0</v>
      </c>
    </row>
    <row r="15">
      <c r="A15" s="2">
        <v>44901.80037037037</v>
      </c>
      <c r="B15" s="5" t="s">
        <v>34</v>
      </c>
      <c r="C15" s="5" t="s">
        <v>35</v>
      </c>
      <c r="D15" s="4">
        <v>13244.07</v>
      </c>
      <c r="E15" s="4" t="s">
        <v>25</v>
      </c>
      <c r="F15" s="4" t="b">
        <f>IFERROR(VLOOKUP(C15,Справочник_Регулярных_Трат,2,0),FALSE())</f>
        <v>0</v>
      </c>
    </row>
    <row r="16">
      <c r="A16" s="2">
        <v>44901.800833333335</v>
      </c>
      <c r="B16" s="4" t="s">
        <v>14</v>
      </c>
      <c r="C16" s="5" t="s">
        <v>36</v>
      </c>
      <c r="D16" s="4">
        <v>7501.23</v>
      </c>
      <c r="E16" s="4" t="s">
        <v>29</v>
      </c>
      <c r="F16" s="4" t="b">
        <f>IFERROR(VLOOKUP(C16,Справочник_Регулярных_Трат,2,0),FALSE())</f>
        <v>1</v>
      </c>
    </row>
    <row r="17">
      <c r="A17" s="2">
        <v>44901.8012962963</v>
      </c>
      <c r="B17" s="4" t="s">
        <v>6</v>
      </c>
      <c r="C17" s="5" t="s">
        <v>7</v>
      </c>
      <c r="D17" s="4">
        <v>42.96</v>
      </c>
      <c r="E17" s="4" t="s">
        <v>8</v>
      </c>
      <c r="F17" s="4" t="b">
        <f>IFERROR(VLOOKUP(C17,Справочник_Регулярных_Трат,2,0),FALSE())</f>
        <v>0</v>
      </c>
    </row>
    <row r="18">
      <c r="A18" s="2">
        <v>44901.80175925926</v>
      </c>
      <c r="B18" s="4" t="s">
        <v>23</v>
      </c>
      <c r="C18" s="5" t="s">
        <v>37</v>
      </c>
      <c r="D18" s="4">
        <v>12023.89</v>
      </c>
      <c r="E18" s="4" t="s">
        <v>25</v>
      </c>
      <c r="F18" s="4" t="b">
        <f>IFERROR(VLOOKUP(C18,Справочник_Регулярных_Трат,2,0),FALSE())</f>
        <v>1</v>
      </c>
    </row>
    <row r="19">
      <c r="A19" s="2">
        <v>44901.80222222222</v>
      </c>
      <c r="B19" s="4" t="s">
        <v>12</v>
      </c>
      <c r="C19" s="5" t="s">
        <v>38</v>
      </c>
      <c r="D19" s="4">
        <v>6570.43</v>
      </c>
      <c r="E19" s="4" t="s">
        <v>22</v>
      </c>
      <c r="F19" s="4" t="b">
        <f>IFERROR(VLOOKUP(C19,Справочник_Регулярных_Трат,2,0),FALSE())</f>
        <v>0</v>
      </c>
    </row>
    <row r="20">
      <c r="A20" s="2">
        <v>44901.80268518518</v>
      </c>
      <c r="B20" s="4" t="s">
        <v>32</v>
      </c>
      <c r="C20" s="5" t="s">
        <v>39</v>
      </c>
      <c r="D20" s="4">
        <v>11454.21</v>
      </c>
      <c r="E20" s="4" t="s">
        <v>16</v>
      </c>
      <c r="F20" s="4" t="b">
        <f>IFERROR(VLOOKUP(C20,Справочник_Регулярных_Трат,2,0),FALSE())</f>
        <v>0</v>
      </c>
    </row>
    <row r="21">
      <c r="A21" s="2">
        <v>44901.803148148145</v>
      </c>
      <c r="B21" s="4" t="s">
        <v>6</v>
      </c>
      <c r="C21" s="5" t="s">
        <v>13</v>
      </c>
      <c r="D21" s="4">
        <v>11133.25</v>
      </c>
      <c r="E21" s="4" t="s">
        <v>8</v>
      </c>
      <c r="F21" s="4" t="b">
        <f>IFERROR(VLOOKUP(C21,Справочник_Регулярных_Трат,2,0),FALSE())</f>
        <v>1</v>
      </c>
    </row>
    <row r="22">
      <c r="A22" s="2">
        <v>44901.803611111114</v>
      </c>
      <c r="B22" s="4" t="s">
        <v>17</v>
      </c>
      <c r="C22" s="5" t="s">
        <v>40</v>
      </c>
      <c r="D22" s="4">
        <v>6654.24</v>
      </c>
      <c r="E22" s="4" t="s">
        <v>16</v>
      </c>
      <c r="F22" s="4" t="b">
        <f>IFERROR(VLOOKUP(C22,Справочник_Регулярных_Трат,2,0),FALSE())</f>
        <v>1</v>
      </c>
    </row>
    <row r="23">
      <c r="A23" s="2">
        <v>44901.804074074076</v>
      </c>
      <c r="B23" s="4" t="s">
        <v>32</v>
      </c>
      <c r="C23" s="5" t="s">
        <v>41</v>
      </c>
      <c r="D23" s="4">
        <v>11655.64</v>
      </c>
      <c r="E23" s="4" t="s">
        <v>22</v>
      </c>
      <c r="F23" s="4" t="b">
        <f>IFERROR(VLOOKUP(C23,Справочник_Регулярных_Трат,2,0),FALSE())</f>
        <v>0</v>
      </c>
    </row>
    <row r="24">
      <c r="A24" s="2">
        <v>44901.80453703704</v>
      </c>
      <c r="B24" s="4" t="s">
        <v>9</v>
      </c>
      <c r="C24" s="5" t="s">
        <v>42</v>
      </c>
      <c r="D24" s="4">
        <v>8685.37</v>
      </c>
      <c r="E24" s="4" t="s">
        <v>19</v>
      </c>
      <c r="F24" s="4" t="b">
        <f>IFERROR(VLOOKUP(C24,Справочник_Регулярных_Трат,2,0),FALSE())</f>
        <v>0</v>
      </c>
    </row>
    <row r="25">
      <c r="A25" s="2">
        <v>44901.805</v>
      </c>
      <c r="B25" s="4" t="s">
        <v>43</v>
      </c>
      <c r="C25" s="5" t="s">
        <v>13</v>
      </c>
      <c r="D25" s="4">
        <v>11328.68</v>
      </c>
      <c r="E25" s="4" t="s">
        <v>8</v>
      </c>
      <c r="F25" s="4" t="b">
        <f>IFERROR(VLOOKUP(C25,Справочник_Регулярных_Трат,2,0),FALSE())</f>
        <v>1</v>
      </c>
    </row>
    <row r="26">
      <c r="A26" s="2">
        <v>44901.80546296296</v>
      </c>
      <c r="B26" s="4" t="s">
        <v>32</v>
      </c>
      <c r="C26" s="5" t="s">
        <v>36</v>
      </c>
      <c r="D26" s="4">
        <v>9292.16</v>
      </c>
      <c r="E26" s="4" t="s">
        <v>29</v>
      </c>
      <c r="F26" s="4" t="b">
        <f>IFERROR(VLOOKUP(C26,Справочник_Регулярных_Трат,2,0),FALSE())</f>
        <v>1</v>
      </c>
    </row>
    <row r="27">
      <c r="A27" s="2">
        <v>44901.805925925924</v>
      </c>
      <c r="B27" s="4" t="s">
        <v>27</v>
      </c>
      <c r="C27" s="5" t="s">
        <v>37</v>
      </c>
      <c r="D27" s="4">
        <v>8152.17</v>
      </c>
      <c r="E27" s="4" t="s">
        <v>25</v>
      </c>
      <c r="F27" s="4" t="b">
        <f>IFERROR(VLOOKUP(C27,Справочник_Регулярных_Трат,2,0),FALSE())</f>
        <v>1</v>
      </c>
    </row>
    <row r="28">
      <c r="A28" s="2">
        <v>44901.80638888889</v>
      </c>
      <c r="B28" s="5" t="s">
        <v>34</v>
      </c>
      <c r="C28" s="5" t="s">
        <v>44</v>
      </c>
      <c r="D28" s="4">
        <v>8569.98</v>
      </c>
      <c r="E28" s="4" t="s">
        <v>29</v>
      </c>
      <c r="F28" s="4" t="b">
        <f>IFERROR(VLOOKUP(C28,Справочник_Регулярных_Трат,2,0),FALSE())</f>
        <v>0</v>
      </c>
    </row>
    <row r="29">
      <c r="A29" s="2">
        <v>44901.80685185185</v>
      </c>
      <c r="B29" s="4" t="s">
        <v>20</v>
      </c>
      <c r="C29" s="5" t="s">
        <v>13</v>
      </c>
      <c r="D29" s="4">
        <v>8815.01</v>
      </c>
      <c r="E29" s="4" t="s">
        <v>8</v>
      </c>
      <c r="F29" s="4" t="b">
        <f>IFERROR(VLOOKUP(C29,Справочник_Регулярных_Трат,2,0),FALSE())</f>
        <v>1</v>
      </c>
    </row>
    <row r="30">
      <c r="A30" s="2">
        <v>44901.80731481482</v>
      </c>
      <c r="B30" s="4" t="s">
        <v>12</v>
      </c>
      <c r="C30" s="5" t="s">
        <v>45</v>
      </c>
      <c r="D30" s="4">
        <v>10001.21</v>
      </c>
      <c r="E30" s="4" t="s">
        <v>11</v>
      </c>
      <c r="F30" s="4" t="b">
        <f>IFERROR(VLOOKUP(C30,Справочник_Регулярных_Трат,2,0),FALSE())</f>
        <v>0</v>
      </c>
    </row>
    <row r="31">
      <c r="A31" s="2">
        <v>44901.80777777778</v>
      </c>
      <c r="B31" s="4" t="s">
        <v>46</v>
      </c>
      <c r="C31" s="5" t="s">
        <v>13</v>
      </c>
      <c r="D31" s="4">
        <v>12012.19</v>
      </c>
      <c r="E31" s="4" t="s">
        <v>8</v>
      </c>
      <c r="F31" s="4" t="b">
        <f>IFERROR(VLOOKUP(C31,Справочник_Регулярных_Трат,2,0),FALSE())</f>
        <v>1</v>
      </c>
    </row>
    <row r="32">
      <c r="A32" s="2">
        <v>44901.80824074074</v>
      </c>
      <c r="B32" s="4" t="s">
        <v>14</v>
      </c>
      <c r="C32" s="5" t="s">
        <v>47</v>
      </c>
      <c r="D32" s="4">
        <v>2872.93</v>
      </c>
      <c r="E32" s="4" t="s">
        <v>19</v>
      </c>
      <c r="F32" s="4" t="b">
        <f>IFERROR(VLOOKUP(C32,Справочник_Регулярных_Трат,2,0),FALSE())</f>
        <v>0</v>
      </c>
    </row>
    <row r="33">
      <c r="A33" s="2">
        <v>44901.808703703704</v>
      </c>
      <c r="B33" s="4" t="s">
        <v>27</v>
      </c>
      <c r="C33" s="5" t="s">
        <v>13</v>
      </c>
      <c r="D33" s="4">
        <v>7548.92</v>
      </c>
      <c r="E33" s="4" t="s">
        <v>8</v>
      </c>
      <c r="F33" s="4" t="b">
        <f>IFERROR(VLOOKUP(C33,Справочник_Регулярных_Трат,2,0),FALSE())</f>
        <v>1</v>
      </c>
    </row>
    <row r="34">
      <c r="A34" s="2">
        <v>44901.809166666666</v>
      </c>
      <c r="B34" s="4" t="s">
        <v>6</v>
      </c>
      <c r="C34" s="5" t="s">
        <v>48</v>
      </c>
      <c r="D34" s="4">
        <v>12760.71</v>
      </c>
      <c r="E34" s="4" t="s">
        <v>29</v>
      </c>
      <c r="F34" s="4" t="b">
        <f>IFERROR(VLOOKUP(C34,Справочник_Регулярных_Трат,2,0),FALSE())</f>
        <v>0</v>
      </c>
    </row>
    <row r="35">
      <c r="A35" s="2">
        <v>44901.80962962963</v>
      </c>
      <c r="B35" s="4" t="s">
        <v>46</v>
      </c>
      <c r="C35" s="5" t="s">
        <v>49</v>
      </c>
      <c r="D35" s="4">
        <v>14216.42</v>
      </c>
      <c r="E35" s="4" t="s">
        <v>11</v>
      </c>
      <c r="F35" s="4" t="b">
        <f>IFERROR(VLOOKUP(C35,Справочник_Регулярных_Трат,2,0),FALSE())</f>
        <v>0</v>
      </c>
    </row>
    <row r="36">
      <c r="A36" s="2">
        <v>44901.81009259259</v>
      </c>
      <c r="B36" s="5" t="s">
        <v>34</v>
      </c>
      <c r="C36" s="5" t="s">
        <v>15</v>
      </c>
      <c r="D36" s="4">
        <v>12119.52</v>
      </c>
      <c r="E36" s="4" t="s">
        <v>16</v>
      </c>
      <c r="F36" s="4" t="b">
        <f>IFERROR(VLOOKUP(C36,Справочник_Регулярных_Трат,2,0),FALSE())</f>
        <v>0</v>
      </c>
    </row>
    <row r="37">
      <c r="A37" s="2">
        <v>44901.81055555555</v>
      </c>
      <c r="B37" s="4" t="s">
        <v>20</v>
      </c>
      <c r="C37" s="5" t="s">
        <v>31</v>
      </c>
      <c r="D37" s="4">
        <v>7023.12</v>
      </c>
      <c r="E37" s="4" t="s">
        <v>22</v>
      </c>
      <c r="F37" s="4" t="b">
        <f>IFERROR(VLOOKUP(C37,Справочник_Регулярных_Трат,2,0),FALSE())</f>
        <v>0</v>
      </c>
    </row>
    <row r="38">
      <c r="A38" s="2">
        <v>44901.81101851852</v>
      </c>
      <c r="B38" s="4" t="s">
        <v>6</v>
      </c>
      <c r="C38" s="5" t="s">
        <v>37</v>
      </c>
      <c r="D38" s="4">
        <v>8571.46</v>
      </c>
      <c r="E38" s="4" t="s">
        <v>25</v>
      </c>
      <c r="F38" s="4" t="b">
        <f>IFERROR(VLOOKUP(C38,Справочник_Регулярных_Трат,2,0),FALSE())</f>
        <v>1</v>
      </c>
    </row>
    <row r="39">
      <c r="A39" s="2">
        <v>44901.81148148148</v>
      </c>
      <c r="B39" s="4" t="s">
        <v>9</v>
      </c>
      <c r="C39" s="5" t="s">
        <v>13</v>
      </c>
      <c r="D39" s="4">
        <v>14055.33</v>
      </c>
      <c r="E39" s="4" t="s">
        <v>8</v>
      </c>
      <c r="F39" s="4" t="b">
        <f>IFERROR(VLOOKUP(C39,Справочник_Регулярных_Трат,2,0),FALSE())</f>
        <v>1</v>
      </c>
    </row>
    <row r="40">
      <c r="A40" s="2">
        <v>44901.811944444446</v>
      </c>
      <c r="B40" s="4" t="s">
        <v>6</v>
      </c>
      <c r="C40" s="5" t="s">
        <v>50</v>
      </c>
      <c r="D40" s="4">
        <v>9157.06</v>
      </c>
      <c r="E40" s="4" t="s">
        <v>22</v>
      </c>
      <c r="F40" s="4" t="b">
        <f>IFERROR(VLOOKUP(C40,Справочник_Регулярных_Трат,2,0),FALSE())</f>
        <v>0</v>
      </c>
    </row>
    <row r="41">
      <c r="A41" s="2">
        <v>44901.81240740741</v>
      </c>
      <c r="B41" s="4" t="s">
        <v>27</v>
      </c>
      <c r="C41" s="5" t="s">
        <v>33</v>
      </c>
      <c r="D41" s="4">
        <v>449.17</v>
      </c>
      <c r="E41" s="4" t="s">
        <v>8</v>
      </c>
      <c r="F41" s="4" t="b">
        <f>IFERROR(VLOOKUP(C41,Справочник_Регулярных_Трат,2,0),FALSE())</f>
        <v>0</v>
      </c>
    </row>
    <row r="42">
      <c r="A42" s="2">
        <v>44901.81287037037</v>
      </c>
      <c r="B42" s="4" t="s">
        <v>20</v>
      </c>
      <c r="C42" s="5" t="s">
        <v>51</v>
      </c>
      <c r="D42" s="4">
        <v>6723.81</v>
      </c>
      <c r="E42" s="4" t="s">
        <v>11</v>
      </c>
      <c r="F42" s="4" t="b">
        <f>IFERROR(VLOOKUP(C42,Справочник_Регулярных_Трат,2,0),FALSE())</f>
        <v>0</v>
      </c>
    </row>
    <row r="43">
      <c r="A43" s="2">
        <v>44901.81333333333</v>
      </c>
      <c r="B43" s="4" t="s">
        <v>20</v>
      </c>
      <c r="C43" s="5" t="s">
        <v>52</v>
      </c>
      <c r="D43" s="4">
        <v>151.19</v>
      </c>
      <c r="E43" s="4" t="s">
        <v>11</v>
      </c>
      <c r="F43" s="4" t="b">
        <f>IFERROR(VLOOKUP(C43,Справочник_Регулярных_Трат,2,0),FALSE())</f>
        <v>0</v>
      </c>
    </row>
    <row r="44">
      <c r="A44" s="2">
        <v>44901.813796296294</v>
      </c>
      <c r="B44" s="4" t="s">
        <v>12</v>
      </c>
      <c r="C44" s="5" t="s">
        <v>53</v>
      </c>
      <c r="D44" s="4">
        <v>11790.59</v>
      </c>
      <c r="E44" s="4" t="s">
        <v>22</v>
      </c>
      <c r="F44" s="4" t="b">
        <f>IFERROR(VLOOKUP(C44,Справочник_Регулярных_Трат,2,0),FALSE())</f>
        <v>0</v>
      </c>
    </row>
    <row r="45">
      <c r="A45" s="2">
        <v>44901.814259259256</v>
      </c>
      <c r="B45" s="4" t="s">
        <v>12</v>
      </c>
      <c r="C45" s="5" t="s">
        <v>54</v>
      </c>
      <c r="D45" s="4">
        <v>598.57</v>
      </c>
      <c r="E45" s="4" t="s">
        <v>29</v>
      </c>
      <c r="F45" s="4" t="b">
        <f>IFERROR(VLOOKUP(C45,Справочник_Регулярных_Трат,2,0),FALSE())</f>
        <v>0</v>
      </c>
    </row>
    <row r="46">
      <c r="A46" s="2">
        <v>44901.814722222225</v>
      </c>
      <c r="B46" s="4" t="s">
        <v>32</v>
      </c>
      <c r="C46" s="5" t="s">
        <v>37</v>
      </c>
      <c r="D46" s="4">
        <v>5347.42</v>
      </c>
      <c r="E46" s="4" t="s">
        <v>25</v>
      </c>
      <c r="F46" s="4" t="b">
        <f>IFERROR(VLOOKUP(C46,Справочник_Регулярных_Трат,2,0),FALSE())</f>
        <v>1</v>
      </c>
    </row>
    <row r="47">
      <c r="A47" s="2">
        <v>44901.81518518519</v>
      </c>
      <c r="B47" s="4" t="s">
        <v>9</v>
      </c>
      <c r="C47" s="5" t="s">
        <v>37</v>
      </c>
      <c r="D47" s="4">
        <v>11974.46</v>
      </c>
      <c r="E47" s="4" t="s">
        <v>25</v>
      </c>
      <c r="F47" s="4" t="b">
        <f>IFERROR(VLOOKUP(C47,Справочник_Регулярных_Трат,2,0),FALSE())</f>
        <v>1</v>
      </c>
    </row>
    <row r="48">
      <c r="A48" s="2">
        <v>44901.81564814815</v>
      </c>
      <c r="B48" s="4" t="s">
        <v>6</v>
      </c>
      <c r="C48" s="5" t="s">
        <v>55</v>
      </c>
      <c r="D48" s="4">
        <v>13246.34</v>
      </c>
      <c r="E48" s="4" t="s">
        <v>19</v>
      </c>
      <c r="F48" s="4" t="b">
        <f>IFERROR(VLOOKUP(C48,Справочник_Регулярных_Трат,2,0),FALSE())</f>
        <v>0</v>
      </c>
    </row>
    <row r="49">
      <c r="A49" s="2">
        <v>44901.81611111111</v>
      </c>
      <c r="B49" s="4" t="s">
        <v>27</v>
      </c>
      <c r="C49" s="5" t="s">
        <v>56</v>
      </c>
      <c r="D49" s="4">
        <v>11404.98</v>
      </c>
      <c r="E49" s="4" t="s">
        <v>29</v>
      </c>
      <c r="F49" s="4" t="b">
        <f>IFERROR(VLOOKUP(C49,Справочник_Регулярных_Трат,2,0),FALSE())</f>
        <v>0</v>
      </c>
    </row>
    <row r="50">
      <c r="A50" s="2">
        <v>44901.81657407407</v>
      </c>
      <c r="B50" s="4" t="s">
        <v>43</v>
      </c>
      <c r="C50" s="5" t="s">
        <v>57</v>
      </c>
      <c r="D50" s="4">
        <v>403.72</v>
      </c>
      <c r="E50" s="4" t="s">
        <v>11</v>
      </c>
      <c r="F50" s="4" t="b">
        <f>IFERROR(VLOOKUP(C50,Справочник_Регулярных_Трат,2,0),FALSE())</f>
        <v>0</v>
      </c>
    </row>
    <row r="51">
      <c r="A51" s="2">
        <v>44901.817037037035</v>
      </c>
      <c r="B51" s="4" t="s">
        <v>12</v>
      </c>
      <c r="C51" s="5" t="s">
        <v>58</v>
      </c>
      <c r="D51" s="4">
        <v>6517.75</v>
      </c>
      <c r="E51" s="4" t="s">
        <v>11</v>
      </c>
      <c r="F51" s="4" t="b">
        <f>IFERROR(VLOOKUP(C51,Справочник_Регулярных_Трат,2,0),FALSE())</f>
        <v>0</v>
      </c>
    </row>
    <row r="52">
      <c r="A52" s="2">
        <v>44901.8175</v>
      </c>
      <c r="B52" s="5" t="s">
        <v>34</v>
      </c>
      <c r="C52" s="5" t="s">
        <v>59</v>
      </c>
      <c r="D52" s="4">
        <v>2180.21</v>
      </c>
      <c r="E52" s="4" t="s">
        <v>11</v>
      </c>
      <c r="F52" s="4" t="b">
        <f>IFERROR(VLOOKUP(C52,Справочник_Регулярных_Трат,2,0),FALSE())</f>
        <v>0</v>
      </c>
    </row>
    <row r="53">
      <c r="A53" s="2">
        <v>44901.81796296296</v>
      </c>
      <c r="B53" s="5" t="s">
        <v>34</v>
      </c>
      <c r="C53" s="5" t="s">
        <v>60</v>
      </c>
      <c r="D53" s="4">
        <v>2136.52</v>
      </c>
      <c r="E53" s="4" t="s">
        <v>11</v>
      </c>
      <c r="F53" s="4" t="b">
        <f>IFERROR(VLOOKUP(C53,Справочник_Регулярных_Трат,2,0),FALSE())</f>
        <v>0</v>
      </c>
    </row>
    <row r="54">
      <c r="A54" s="2">
        <v>44901.81842592593</v>
      </c>
      <c r="B54" s="4" t="s">
        <v>46</v>
      </c>
      <c r="C54" s="5" t="s">
        <v>61</v>
      </c>
      <c r="D54" s="4">
        <v>3918.32</v>
      </c>
      <c r="E54" s="4" t="s">
        <v>11</v>
      </c>
      <c r="F54" s="4" t="b">
        <f>IFERROR(VLOOKUP(C54,Справочник_Регулярных_Трат,2,0),FALSE())</f>
        <v>0</v>
      </c>
    </row>
    <row r="55">
      <c r="A55" s="2">
        <v>44901.81888888889</v>
      </c>
      <c r="B55" s="4" t="s">
        <v>23</v>
      </c>
      <c r="C55" s="5" t="s">
        <v>62</v>
      </c>
      <c r="D55" s="4">
        <v>4042.98</v>
      </c>
      <c r="E55" s="4" t="s">
        <v>19</v>
      </c>
      <c r="F55" s="4" t="b">
        <f>IFERROR(VLOOKUP(C55,Справочник_Регулярных_Трат,2,0),FALSE())</f>
        <v>0</v>
      </c>
    </row>
    <row r="56">
      <c r="A56" s="2">
        <v>44901.81935185185</v>
      </c>
      <c r="B56" s="4" t="s">
        <v>14</v>
      </c>
      <c r="C56" s="5" t="s">
        <v>42</v>
      </c>
      <c r="D56" s="4">
        <v>13006.27</v>
      </c>
      <c r="E56" s="4" t="s">
        <v>19</v>
      </c>
      <c r="F56" s="4" t="b">
        <f>IFERROR(VLOOKUP(C56,Справочник_Регулярных_Трат,2,0),FALSE())</f>
        <v>0</v>
      </c>
    </row>
    <row r="57">
      <c r="A57" s="2">
        <v>44901.819814814815</v>
      </c>
      <c r="B57" s="4" t="s">
        <v>46</v>
      </c>
      <c r="C57" s="5" t="s">
        <v>63</v>
      </c>
      <c r="D57" s="4">
        <v>14496.87</v>
      </c>
      <c r="E57" s="4" t="s">
        <v>22</v>
      </c>
      <c r="F57" s="4" t="b">
        <f>IFERROR(VLOOKUP(C57,Справочник_Регулярных_Трат,2,0),FALSE())</f>
        <v>0</v>
      </c>
    </row>
    <row r="58">
      <c r="A58" s="2">
        <v>44901.82027777778</v>
      </c>
      <c r="B58" s="4" t="s">
        <v>32</v>
      </c>
      <c r="C58" s="5" t="s">
        <v>40</v>
      </c>
      <c r="D58" s="4">
        <v>2479.57</v>
      </c>
      <c r="E58" s="4" t="s">
        <v>16</v>
      </c>
      <c r="F58" s="4" t="b">
        <f>IFERROR(VLOOKUP(C58,Справочник_Регулярных_Трат,2,0),FALSE())</f>
        <v>1</v>
      </c>
    </row>
    <row r="59">
      <c r="A59" s="2">
        <v>44901.82074074074</v>
      </c>
      <c r="B59" s="4" t="s">
        <v>32</v>
      </c>
      <c r="C59" s="5" t="s">
        <v>37</v>
      </c>
      <c r="D59" s="4">
        <v>13414.42</v>
      </c>
      <c r="E59" s="4" t="s">
        <v>25</v>
      </c>
      <c r="F59" s="4" t="b">
        <f>IFERROR(VLOOKUP(C59,Справочник_Регулярных_Трат,2,0),FALSE())</f>
        <v>1</v>
      </c>
    </row>
    <row r="60">
      <c r="A60" s="2">
        <v>44901.8212037037</v>
      </c>
      <c r="B60" s="4" t="s">
        <v>20</v>
      </c>
      <c r="C60" s="5" t="s">
        <v>64</v>
      </c>
      <c r="D60" s="4">
        <v>7471.74</v>
      </c>
      <c r="E60" s="4" t="s">
        <v>11</v>
      </c>
      <c r="F60" s="4" t="b">
        <f>IFERROR(VLOOKUP(C60,Справочник_Регулярных_Трат,2,0),FALSE())</f>
        <v>0</v>
      </c>
    </row>
    <row r="61">
      <c r="A61" s="2">
        <v>44901.82166666666</v>
      </c>
      <c r="B61" s="4" t="s">
        <v>43</v>
      </c>
      <c r="C61" s="5" t="s">
        <v>65</v>
      </c>
      <c r="D61" s="4">
        <v>1407.44</v>
      </c>
      <c r="E61" s="4" t="s">
        <v>22</v>
      </c>
      <c r="F61" s="4" t="b">
        <f>IFERROR(VLOOKUP(C61,Справочник_Регулярных_Трат,2,0),FALSE())</f>
        <v>0</v>
      </c>
    </row>
    <row r="62">
      <c r="A62" s="2">
        <v>44901.82212962963</v>
      </c>
      <c r="B62" s="5" t="s">
        <v>34</v>
      </c>
      <c r="C62" s="5" t="s">
        <v>66</v>
      </c>
      <c r="D62" s="4">
        <v>853.11</v>
      </c>
      <c r="E62" s="4" t="s">
        <v>25</v>
      </c>
      <c r="F62" s="4" t="b">
        <f>IFERROR(VLOOKUP(C62,Справочник_Регулярных_Трат,2,0),FALSE())</f>
        <v>0</v>
      </c>
    </row>
    <row r="63">
      <c r="A63" s="2">
        <v>44901.822592592594</v>
      </c>
      <c r="B63" s="5" t="s">
        <v>34</v>
      </c>
      <c r="C63" s="5" t="s">
        <v>37</v>
      </c>
      <c r="D63" s="4">
        <v>6470.52</v>
      </c>
      <c r="E63" s="4" t="s">
        <v>25</v>
      </c>
      <c r="F63" s="4" t="b">
        <f>IFERROR(VLOOKUP(C63,Справочник_Регулярных_Трат,2,0),FALSE())</f>
        <v>1</v>
      </c>
    </row>
    <row r="64">
      <c r="A64" s="2">
        <v>44901.82305555556</v>
      </c>
      <c r="B64" s="4" t="s">
        <v>17</v>
      </c>
      <c r="C64" s="5" t="s">
        <v>37</v>
      </c>
      <c r="D64" s="4">
        <v>4649.83</v>
      </c>
      <c r="E64" s="4" t="s">
        <v>25</v>
      </c>
      <c r="F64" s="4" t="b">
        <f>IFERROR(VLOOKUP(C64,Справочник_Регулярных_Трат,2,0),FALSE())</f>
        <v>1</v>
      </c>
    </row>
    <row r="65">
      <c r="A65" s="2">
        <v>44901.82351851852</v>
      </c>
      <c r="B65" s="4" t="s">
        <v>17</v>
      </c>
      <c r="C65" s="5" t="s">
        <v>40</v>
      </c>
      <c r="D65" s="4">
        <v>4460.33</v>
      </c>
      <c r="E65" s="4" t="s">
        <v>16</v>
      </c>
      <c r="F65" s="4" t="b">
        <f>IFERROR(VLOOKUP(C65,Справочник_Регулярных_Трат,2,0),FALSE())</f>
        <v>1</v>
      </c>
    </row>
    <row r="66">
      <c r="A66" s="2">
        <v>44901.82398148148</v>
      </c>
      <c r="B66" s="4" t="s">
        <v>20</v>
      </c>
      <c r="C66" s="5" t="s">
        <v>37</v>
      </c>
      <c r="D66" s="4">
        <v>12979.13</v>
      </c>
      <c r="E66" s="4" t="s">
        <v>25</v>
      </c>
      <c r="F66" s="4" t="b">
        <f>IFERROR(VLOOKUP(C66,Справочник_Регулярных_Трат,2,0),FALSE())</f>
        <v>1</v>
      </c>
    </row>
    <row r="67">
      <c r="A67" s="2">
        <v>44901.82444444444</v>
      </c>
      <c r="B67" s="4" t="s">
        <v>23</v>
      </c>
      <c r="C67" s="5" t="s">
        <v>67</v>
      </c>
      <c r="D67" s="4">
        <v>7171.7</v>
      </c>
      <c r="E67" s="4" t="s">
        <v>19</v>
      </c>
      <c r="F67" s="4" t="b">
        <f>IFERROR(VLOOKUP(C67,Справочник_Регулярных_Трат,2,0),FALSE())</f>
        <v>0</v>
      </c>
    </row>
  </sheetData>
  <customSheetViews>
    <customSheetView guid="{CC824B2B-9EC1-4913-948D-FC95DFB169A0}" filter="1" showAutoFilter="1">
      <autoFilter ref="$A$1:$F$67"/>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sheetData>
    <row r="1">
      <c r="A1" s="4" t="s">
        <v>1</v>
      </c>
      <c r="B1" s="5" t="s">
        <v>68</v>
      </c>
      <c r="C1" s="5" t="s">
        <v>69</v>
      </c>
      <c r="D1" s="5" t="s">
        <v>70</v>
      </c>
      <c r="E1" s="5" t="s">
        <v>71</v>
      </c>
    </row>
    <row r="2">
      <c r="A2" s="5">
        <v>1.0</v>
      </c>
      <c r="D2" s="4">
        <v>62716.939999999995</v>
      </c>
      <c r="E2" s="4">
        <v>13139.84</v>
      </c>
    </row>
    <row r="3">
      <c r="A3" s="5">
        <v>2.0</v>
      </c>
      <c r="C3" s="4">
        <v>62716.939999999995</v>
      </c>
      <c r="D3" s="4">
        <v>13139.84</v>
      </c>
      <c r="E3" s="4">
        <v>34915.16</v>
      </c>
    </row>
    <row r="4">
      <c r="A4" s="5">
        <v>3.0</v>
      </c>
      <c r="B4" s="4">
        <v>62716.939999999995</v>
      </c>
      <c r="C4" s="4">
        <v>13139.84</v>
      </c>
      <c r="D4" s="4">
        <v>34915.16</v>
      </c>
      <c r="E4" s="4">
        <v>64368.78</v>
      </c>
    </row>
    <row r="5">
      <c r="A5" s="5">
        <v>4.0</v>
      </c>
      <c r="B5" s="4">
        <v>13139.84</v>
      </c>
      <c r="C5" s="4">
        <v>34915.16</v>
      </c>
      <c r="D5" s="4">
        <v>64368.78</v>
      </c>
      <c r="E5" s="4">
        <v>23169.4</v>
      </c>
    </row>
    <row r="6">
      <c r="A6" s="5">
        <v>5.0</v>
      </c>
      <c r="B6" s="4">
        <v>34915.16</v>
      </c>
      <c r="C6" s="4">
        <v>64368.78</v>
      </c>
      <c r="D6" s="4">
        <v>23169.4</v>
      </c>
      <c r="E6" s="4">
        <v>26380.43</v>
      </c>
    </row>
    <row r="7">
      <c r="A7" s="5">
        <v>6.0</v>
      </c>
      <c r="B7" s="4">
        <v>64368.78</v>
      </c>
      <c r="C7" s="4">
        <v>23169.4</v>
      </c>
      <c r="D7" s="4">
        <v>26380.43</v>
      </c>
      <c r="E7" s="4">
        <v>44617.579999999994</v>
      </c>
    </row>
    <row r="8">
      <c r="A8" s="5">
        <v>7.0</v>
      </c>
      <c r="B8" s="4">
        <v>23169.4</v>
      </c>
      <c r="C8" s="4">
        <v>26380.43</v>
      </c>
      <c r="D8" s="4">
        <v>44617.579999999994</v>
      </c>
      <c r="E8" s="4">
        <v>32088.239999999998</v>
      </c>
    </row>
    <row r="9">
      <c r="A9" s="5">
        <v>8.0</v>
      </c>
      <c r="B9" s="4">
        <v>26380.43</v>
      </c>
      <c r="C9" s="4">
        <v>44617.579999999994</v>
      </c>
      <c r="D9" s="4">
        <v>32088.239999999998</v>
      </c>
      <c r="E9" s="4">
        <v>63063.68</v>
      </c>
    </row>
    <row r="10">
      <c r="A10" s="5">
        <v>9.0</v>
      </c>
      <c r="B10" s="4">
        <v>44617.579999999994</v>
      </c>
      <c r="C10" s="4">
        <v>32088.239999999998</v>
      </c>
      <c r="D10" s="4">
        <v>63063.68</v>
      </c>
      <c r="E10" s="4">
        <v>44643.8</v>
      </c>
    </row>
    <row r="11">
      <c r="A11" s="5">
        <v>10.0</v>
      </c>
      <c r="B11" s="4">
        <v>32088.239999999998</v>
      </c>
      <c r="C11" s="4">
        <v>63063.68</v>
      </c>
      <c r="D11" s="4">
        <v>44643.8</v>
      </c>
      <c r="E11" s="4">
        <v>40635.57</v>
      </c>
    </row>
    <row r="12">
      <c r="A12" s="5">
        <v>11.0</v>
      </c>
      <c r="B12" s="4">
        <v>63063.68</v>
      </c>
      <c r="C12" s="4">
        <v>44643.8</v>
      </c>
      <c r="D12" s="4">
        <v>40635.57</v>
      </c>
      <c r="E12" s="4">
        <v>45573.92999999999</v>
      </c>
    </row>
    <row r="13">
      <c r="A13" s="5">
        <v>12.0</v>
      </c>
      <c r="B13" s="4">
        <v>44643.8</v>
      </c>
      <c r="C13" s="4">
        <v>40635.57</v>
      </c>
      <c r="D13" s="4">
        <v>45573.92999999999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13.25"/>
  </cols>
  <sheetData>
    <row r="1">
      <c r="A1" s="6" t="s">
        <v>4</v>
      </c>
      <c r="B1" s="4" t="s">
        <v>72</v>
      </c>
      <c r="C1" s="4" t="s">
        <v>73</v>
      </c>
      <c r="D1" s="4" t="s">
        <v>74</v>
      </c>
      <c r="E1" s="4" t="s">
        <v>75</v>
      </c>
    </row>
    <row r="2">
      <c r="A2" s="4" t="s">
        <v>25</v>
      </c>
      <c r="B2" s="4">
        <v>9510.883076923077</v>
      </c>
      <c r="C2" s="4">
        <v>8571.46</v>
      </c>
      <c r="D2" s="4">
        <v>4514.500577883051</v>
      </c>
      <c r="E2" s="4">
        <v>13.0</v>
      </c>
    </row>
    <row r="3">
      <c r="A3" s="4" t="s">
        <v>11</v>
      </c>
      <c r="B3" s="4">
        <v>4901.89909090909</v>
      </c>
      <c r="C3" s="4">
        <v>3918.32</v>
      </c>
      <c r="D3" s="4">
        <v>4541.263428233281</v>
      </c>
      <c r="E3" s="4">
        <v>11.0</v>
      </c>
    </row>
    <row r="4">
      <c r="A4" s="4" t="s">
        <v>8</v>
      </c>
      <c r="B4" s="4">
        <v>6778.5945454545445</v>
      </c>
      <c r="C4" s="4">
        <v>7639.03</v>
      </c>
      <c r="D4" s="4">
        <v>5330.957184591457</v>
      </c>
      <c r="E4" s="4">
        <v>11.0</v>
      </c>
    </row>
    <row r="5">
      <c r="A5" s="7" t="s">
        <v>29</v>
      </c>
      <c r="B5" s="7">
        <v>7966.768749999999</v>
      </c>
      <c r="C5" s="7">
        <v>8821.75</v>
      </c>
      <c r="D5" s="7">
        <v>3862.7606780437577</v>
      </c>
      <c r="E5" s="7">
        <v>8.0</v>
      </c>
    </row>
    <row r="6">
      <c r="A6" s="4" t="s">
        <v>16</v>
      </c>
      <c r="B6" s="4">
        <v>6694.645</v>
      </c>
      <c r="C6" s="4">
        <v>5557.285</v>
      </c>
      <c r="D6" s="4">
        <v>4206.98901281546</v>
      </c>
      <c r="E6" s="4">
        <v>6.0</v>
      </c>
    </row>
    <row r="7">
      <c r="A7" s="4" t="s">
        <v>22</v>
      </c>
      <c r="B7" s="4">
        <v>9111.203333333333</v>
      </c>
      <c r="C7" s="4">
        <v>9157.06</v>
      </c>
      <c r="D7" s="4">
        <v>4643.114232137197</v>
      </c>
      <c r="E7" s="4">
        <v>9.0</v>
      </c>
    </row>
    <row r="8">
      <c r="A8" s="4" t="s">
        <v>19</v>
      </c>
      <c r="B8" s="4">
        <v>7160.44875</v>
      </c>
      <c r="C8" s="4">
        <v>7288.35</v>
      </c>
      <c r="D8" s="4">
        <v>4495.749632227049</v>
      </c>
      <c r="E8" s="4">
        <v>8.0</v>
      </c>
    </row>
    <row r="9">
      <c r="A9" s="4" t="s">
        <v>76</v>
      </c>
      <c r="B9" s="4">
        <v>7504.747727272728</v>
      </c>
      <c r="C9" s="4">
        <v>7525.075</v>
      </c>
      <c r="D9" s="4">
        <v>4648.149009584451</v>
      </c>
      <c r="E9" s="4">
        <v>66.0</v>
      </c>
    </row>
    <row r="12">
      <c r="A12" s="5" t="s">
        <v>77</v>
      </c>
      <c r="B12" s="5">
        <v>10000.0</v>
      </c>
    </row>
    <row r="13">
      <c r="A13" s="5" t="s">
        <v>78</v>
      </c>
      <c r="B13" s="5" t="s">
        <v>79</v>
      </c>
    </row>
    <row r="14">
      <c r="A14" s="5" t="s">
        <v>80</v>
      </c>
      <c r="B14" s="5">
        <v>0.01</v>
      </c>
    </row>
    <row r="15">
      <c r="A15" s="5" t="s">
        <v>81</v>
      </c>
      <c r="B15" s="4">
        <f>E5</f>
        <v>8</v>
      </c>
    </row>
    <row r="16">
      <c r="A16" s="5" t="s">
        <v>82</v>
      </c>
      <c r="B16" s="4">
        <f>B15-1</f>
        <v>7</v>
      </c>
    </row>
    <row r="17">
      <c r="A17" s="5" t="s">
        <v>83</v>
      </c>
      <c r="B17" s="4">
        <f>D5</f>
        <v>3862.760678</v>
      </c>
    </row>
    <row r="18">
      <c r="A18" s="5" t="s">
        <v>84</v>
      </c>
      <c r="B18" s="4">
        <f>ABS(B12-B5)*SQRT(B15)/B17</f>
        <v>1.488791799</v>
      </c>
    </row>
    <row r="19">
      <c r="A19" s="5" t="s">
        <v>85</v>
      </c>
      <c r="B19" s="4">
        <f>TDIST(B18,B16,2)</f>
        <v>0.1801495012</v>
      </c>
      <c r="C19" s="8" t="s">
        <v>86</v>
      </c>
      <c r="D19" s="9"/>
      <c r="E19" s="9"/>
    </row>
    <row r="20">
      <c r="A20" s="5" t="s">
        <v>87</v>
      </c>
      <c r="B20" s="4">
        <f>TINV(B14,B16)</f>
        <v>3.499483297</v>
      </c>
      <c r="C20" s="10" t="s">
        <v>88</v>
      </c>
      <c r="D20" s="11"/>
      <c r="E20" s="11"/>
      <c r="F2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5" t="s">
        <v>89</v>
      </c>
      <c r="B1" s="4">
        <f>COUNT('Ответы на форму'!D:D)</f>
        <v>66</v>
      </c>
    </row>
    <row r="2">
      <c r="A2" s="5" t="s">
        <v>90</v>
      </c>
      <c r="B2" s="4">
        <f>SUM('Ответы на форму'!D:D)</f>
        <v>495313.35</v>
      </c>
    </row>
    <row r="3"/>
    <row r="4"/>
    <row r="5"/>
    <row r="6"/>
    <row r="7"/>
    <row r="8"/>
    <row r="9"/>
    <row r="10"/>
    <row r="11"/>
  </sheetData>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92</v>
      </c>
      <c r="B1" s="12" t="s">
        <v>93</v>
      </c>
    </row>
    <row r="2">
      <c r="A2" s="13" t="s">
        <v>37</v>
      </c>
      <c r="B2" s="5" t="b">
        <v>1</v>
      </c>
    </row>
    <row r="3">
      <c r="A3" s="14" t="s">
        <v>13</v>
      </c>
      <c r="B3" s="5" t="b">
        <v>1</v>
      </c>
    </row>
    <row r="4">
      <c r="A4" s="14" t="s">
        <v>40</v>
      </c>
      <c r="B4" s="5" t="b">
        <v>1</v>
      </c>
    </row>
    <row r="5">
      <c r="A5" s="14" t="s">
        <v>28</v>
      </c>
      <c r="B5" s="5" t="b">
        <v>1</v>
      </c>
    </row>
    <row r="6">
      <c r="A6" s="14" t="s">
        <v>36</v>
      </c>
      <c r="B6" s="5" t="b">
        <v>1</v>
      </c>
    </row>
  </sheetData>
  <drawing r:id="rId1"/>
</worksheet>
</file>