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ghosh\Desktop\IMS\Course\DS3\6.Machine Learning\Algo\Classfication\Evaluation_Metrics\"/>
    </mc:Choice>
  </mc:AlternateContent>
  <bookViews>
    <workbookView xWindow="0" yWindow="0" windowWidth="23040" windowHeight="9192" activeTab="1"/>
  </bookViews>
  <sheets>
    <sheet name="confusion" sheetId="1" r:id="rId1"/>
    <sheet name="auc" sheetId="2" r:id="rId2"/>
  </sheets>
  <definedNames>
    <definedName name="_xlnm._FilterDatabase" localSheetId="1" hidden="1">auc!$A$1:$E$25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2" l="1"/>
  <c r="O4" i="2"/>
  <c r="O5" i="2"/>
  <c r="O6" i="2"/>
  <c r="O7" i="2"/>
  <c r="O8" i="2"/>
  <c r="O9" i="2"/>
  <c r="O10" i="2"/>
  <c r="O11" i="2"/>
  <c r="O12" i="2"/>
  <c r="O3" i="2"/>
  <c r="G20" i="1" l="1"/>
  <c r="G19" i="1"/>
  <c r="G18" i="1"/>
  <c r="G17" i="1"/>
  <c r="G16" i="1"/>
  <c r="E15" i="2"/>
  <c r="E3" i="2"/>
  <c r="E4" i="2"/>
  <c r="E5" i="2"/>
  <c r="E6" i="2"/>
  <c r="E7" i="2"/>
  <c r="E8" i="2"/>
  <c r="E9" i="2"/>
  <c r="E10" i="2"/>
  <c r="E11" i="2"/>
  <c r="E12" i="2"/>
  <c r="E13" i="2"/>
  <c r="E14" i="2"/>
  <c r="E16" i="2"/>
  <c r="E17" i="2"/>
  <c r="E18" i="2"/>
  <c r="E19" i="2"/>
  <c r="E20" i="2"/>
  <c r="E21" i="2"/>
  <c r="E22" i="2"/>
  <c r="E23" i="2"/>
  <c r="E24" i="2"/>
  <c r="E25" i="2"/>
  <c r="E2" i="2"/>
  <c r="N5" i="2" l="1"/>
  <c r="N6" i="2" s="1"/>
  <c r="N7" i="2" s="1"/>
  <c r="N8" i="2" s="1"/>
  <c r="N9" i="2" s="1"/>
  <c r="N10" i="2" s="1"/>
  <c r="N11" i="2" s="1"/>
  <c r="N12" i="2" s="1"/>
  <c r="N13" i="2" s="1"/>
  <c r="H5" i="2" l="1"/>
  <c r="H6" i="2" s="1"/>
  <c r="H7" i="2" s="1"/>
  <c r="H8" i="2" s="1"/>
  <c r="H9" i="2" s="1"/>
  <c r="H10" i="2" s="1"/>
  <c r="H11" i="2" s="1"/>
  <c r="H12" i="2" s="1"/>
  <c r="H13" i="2" s="1"/>
  <c r="C28" i="2"/>
  <c r="K5" i="2" s="1"/>
  <c r="L5" i="2" s="1"/>
  <c r="C27" i="2"/>
  <c r="M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M11" i="2" l="1"/>
  <c r="M9" i="2"/>
  <c r="M7" i="2"/>
  <c r="M13" i="2"/>
  <c r="M5" i="2"/>
  <c r="K3" i="2"/>
  <c r="L3" i="2" s="1"/>
  <c r="K10" i="2"/>
  <c r="L10" i="2" s="1"/>
  <c r="K6" i="2"/>
  <c r="L6" i="2" s="1"/>
  <c r="M12" i="2"/>
  <c r="M10" i="2"/>
  <c r="M8" i="2"/>
  <c r="M6" i="2"/>
  <c r="M4" i="2"/>
  <c r="K12" i="2"/>
  <c r="L12" i="2" s="1"/>
  <c r="K8" i="2"/>
  <c r="L8" i="2" s="1"/>
  <c r="K4" i="2"/>
  <c r="L4" i="2" s="1"/>
  <c r="K11" i="2"/>
  <c r="L11" i="2" s="1"/>
  <c r="K7" i="2"/>
  <c r="L7" i="2" s="1"/>
  <c r="K13" i="2"/>
  <c r="L13" i="2" s="1"/>
  <c r="K9" i="2"/>
  <c r="L9" i="2" s="1"/>
</calcChain>
</file>

<file path=xl/sharedStrings.xml><?xml version="1.0" encoding="utf-8"?>
<sst xmlns="http://schemas.openxmlformats.org/spreadsheetml/2006/main" count="51" uniqueCount="45">
  <si>
    <t>Actual(P)</t>
  </si>
  <si>
    <t>Actual(N)</t>
  </si>
  <si>
    <t>Predicted(P(P)</t>
  </si>
  <si>
    <t>Predicted(P(N)</t>
  </si>
  <si>
    <t>TP + TN/(TP+FP+FN+TN)</t>
  </si>
  <si>
    <t>Metrics</t>
  </si>
  <si>
    <t>Score</t>
  </si>
  <si>
    <t>TP/TP+FN</t>
  </si>
  <si>
    <t>TP/TP+FP</t>
  </si>
  <si>
    <t>Formulea</t>
  </si>
  <si>
    <t>Predicted(P)</t>
  </si>
  <si>
    <t>Predicted(N)</t>
  </si>
  <si>
    <t>Srno</t>
  </si>
  <si>
    <t>ActualClass</t>
  </si>
  <si>
    <t>Prob_Class 1</t>
  </si>
  <si>
    <t>Cut Off Value</t>
  </si>
  <si>
    <t>&gt;.9</t>
  </si>
  <si>
    <t>&gt;.7</t>
  </si>
  <si>
    <t>&gt;.6</t>
  </si>
  <si>
    <t>&gt;.5</t>
  </si>
  <si>
    <t>&gt;.4</t>
  </si>
  <si>
    <t>&gt;.3</t>
  </si>
  <si>
    <t>&gt;.2</t>
  </si>
  <si>
    <t>&gt;.1</t>
  </si>
  <si>
    <t>Total 1</t>
  </si>
  <si>
    <t>Total 0</t>
  </si>
  <si>
    <t>Prob Cut off</t>
  </si>
  <si>
    <t>TP</t>
  </si>
  <si>
    <t>TN</t>
  </si>
  <si>
    <t>TN Rate</t>
  </si>
  <si>
    <t>FP Rate</t>
  </si>
  <si>
    <t>TP Rate</t>
  </si>
  <si>
    <t>f</t>
  </si>
  <si>
    <t>TN/(TN+FP)</t>
  </si>
  <si>
    <t>(2*Precision*Recall)/Pricision+Recall)</t>
  </si>
  <si>
    <t>sensitivity, recall, hit rate, or true positive rate (TPR)</t>
  </si>
  <si>
    <t>specificity, selectivity or true negative rate (TNR)</t>
  </si>
  <si>
    <t>precision or positive predictive value (PPV)</t>
  </si>
  <si>
    <t>accuracy</t>
  </si>
  <si>
    <t>f1</t>
  </si>
  <si>
    <t>True Positive (TP)</t>
  </si>
  <si>
    <t>False Negative(FN)</t>
  </si>
  <si>
    <t>False Positive(FP)</t>
  </si>
  <si>
    <t>True Negative(FN)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</si>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</sst>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0" xfId="1" applyFont="1"/>
    <xf numFmtId="9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0" xfId="0" applyFont="1"/>
    <xf numFmtId="9" fontId="3" fillId="0" borderId="0" xfId="1" applyFont="1"/>
    <xf numFmtId="164" fontId="3" fillId="0" borderId="0" xfId="0" applyNumberFormat="1" applyFont="1"/>
    <xf numFmtId="2" fontId="0" fillId="0" borderId="0" xfId="0" applyNumberFormat="1"/>
    <xf numFmtId="0" fontId="3" fillId="2" borderId="0" xfId="0" applyFont="1" applyFill="1"/>
    <xf numFmtId="2" fontId="3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ROC</a:t>
            </a:r>
            <a:r>
              <a:rPr lang="en-IN" baseline="0"/>
              <a:t> - AUC Curve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auc!$M$2</c:f>
              <c:strCache>
                <c:ptCount val="1"/>
                <c:pt idx="0">
                  <c:v>TP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auc!$L$3:$L$13</c:f>
              <c:numCache>
                <c:formatCode>0%</c:formatCode>
                <c:ptCount val="11"/>
                <c:pt idx="0">
                  <c:v>1</c:v>
                </c:pt>
                <c:pt idx="1">
                  <c:v>0.5</c:v>
                </c:pt>
                <c:pt idx="2">
                  <c:v>0.33333333333333337</c:v>
                </c:pt>
                <c:pt idx="3">
                  <c:v>0.33333333333333337</c:v>
                </c:pt>
                <c:pt idx="4">
                  <c:v>0.25</c:v>
                </c:pt>
                <c:pt idx="5">
                  <c:v>0.16666666666666663</c:v>
                </c:pt>
                <c:pt idx="6">
                  <c:v>0.16666666666666663</c:v>
                </c:pt>
                <c:pt idx="7">
                  <c:v>8.333333333333337E-2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auc!$M$3:$M$13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0.91666666666666663</c:v>
                </c:pt>
                <c:pt idx="6">
                  <c:v>0.83333333333333337</c:v>
                </c:pt>
                <c:pt idx="7">
                  <c:v>0.66666666666666663</c:v>
                </c:pt>
                <c:pt idx="8">
                  <c:v>0.58333333333333337</c:v>
                </c:pt>
                <c:pt idx="9">
                  <c:v>0.41666666666666669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73-42CF-AB2D-936FA1C01B5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auc!$N$3:$N$13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 formatCode="0.0%">
                  <c:v>0.2</c:v>
                </c:pt>
                <c:pt idx="3" formatCode="0.0%">
                  <c:v>0.30000000000000004</c:v>
                </c:pt>
                <c:pt idx="4" formatCode="0.0%">
                  <c:v>0.4</c:v>
                </c:pt>
                <c:pt idx="5" formatCode="0.0%">
                  <c:v>0.5</c:v>
                </c:pt>
                <c:pt idx="6" formatCode="0.0%">
                  <c:v>0.6</c:v>
                </c:pt>
                <c:pt idx="7" formatCode="0.0%">
                  <c:v>0.7</c:v>
                </c:pt>
                <c:pt idx="8" formatCode="0.0%">
                  <c:v>0.79999999999999993</c:v>
                </c:pt>
                <c:pt idx="9" formatCode="0.0%">
                  <c:v>0.89999999999999991</c:v>
                </c:pt>
                <c:pt idx="10" formatCode="0.0%">
                  <c:v>0.99999999999999989</c:v>
                </c:pt>
              </c:numCache>
            </c:numRef>
          </c:xVal>
          <c:yVal>
            <c:numRef>
              <c:f>auc!$N$3:$N$13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 formatCode="0.0%">
                  <c:v>0.2</c:v>
                </c:pt>
                <c:pt idx="3" formatCode="0.0%">
                  <c:v>0.30000000000000004</c:v>
                </c:pt>
                <c:pt idx="4" formatCode="0.0%">
                  <c:v>0.4</c:v>
                </c:pt>
                <c:pt idx="5" formatCode="0.0%">
                  <c:v>0.5</c:v>
                </c:pt>
                <c:pt idx="6" formatCode="0.0%">
                  <c:v>0.6</c:v>
                </c:pt>
                <c:pt idx="7" formatCode="0.0%">
                  <c:v>0.7</c:v>
                </c:pt>
                <c:pt idx="8" formatCode="0.0%">
                  <c:v>0.79999999999999993</c:v>
                </c:pt>
                <c:pt idx="9" formatCode="0.0%">
                  <c:v>0.89999999999999991</c:v>
                </c:pt>
                <c:pt idx="10" formatCode="0.0%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CA-456E-B8C7-0E720CD93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103760"/>
        <c:axId val="422102448"/>
      </c:scatterChart>
      <c:valAx>
        <c:axId val="42210376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FP</a:t>
                </a:r>
                <a:r>
                  <a:rPr lang="en-IN" baseline="0"/>
                  <a:t> Rate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02448"/>
        <c:crosses val="autoZero"/>
        <c:crossBetween val="midCat"/>
      </c:valAx>
      <c:valAx>
        <c:axId val="42210244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TP</a:t>
                </a:r>
                <a:r>
                  <a:rPr lang="en-IN" baseline="0"/>
                  <a:t> Rate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0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373380</xdr:colOff>
      <xdr:row>17</xdr:row>
      <xdr:rowOff>87630</xdr:rowOff>
    </xdr:from>
    <xdr:to>
      <xdr:col>19</xdr:col>
      <xdr:colOff>396240</xdr:colOff>
      <xdr:row>39</xdr:row>
      <xdr:rowOff>129540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20" zoomScaleNormal="120" workbookViewId="0">
      <selection activeCell="A2" sqref="A2"/>
    </sheetView>
  </sheetViews>
  <sheetFormatPr defaultRowHeight="14.4" x14ac:dyDescent="0.3"/>
  <cols>
    <col min="1" max="1" width="8.77734375" bestFit="1" customWidth="1"/>
    <col min="2" max="2" width="15.5546875" bestFit="1" customWidth="1"/>
    <col min="3" max="3" width="16.5546875" bestFit="1" customWidth="1"/>
    <col min="5" max="5" width="43.6640625" bestFit="1" customWidth="1"/>
    <col min="6" max="6" width="32.6640625" bestFit="1" customWidth="1"/>
  </cols>
  <sheetData>
    <row r="1" spans="1:7" x14ac:dyDescent="0.3">
      <c r="B1" t="s">
        <v>2</v>
      </c>
      <c r="C1" t="s">
        <v>3</v>
      </c>
    </row>
    <row r="2" spans="1:7" x14ac:dyDescent="0.3">
      <c r="A2" t="s">
        <v>0</v>
      </c>
      <c r="B2" t="s">
        <v>40</v>
      </c>
      <c r="C2" t="s">
        <v>41</v>
      </c>
    </row>
    <row r="3" spans="1:7" x14ac:dyDescent="0.3">
      <c r="A3" t="s">
        <v>1</v>
      </c>
      <c r="B3" t="s">
        <v>42</v>
      </c>
      <c r="C3" t="s">
        <v>43</v>
      </c>
    </row>
    <row r="9" spans="1:7" x14ac:dyDescent="0.3">
      <c r="B9" t="s">
        <v>10</v>
      </c>
      <c r="C9" t="s">
        <v>11</v>
      </c>
    </row>
    <row r="10" spans="1:7" x14ac:dyDescent="0.3">
      <c r="A10" t="s">
        <v>0</v>
      </c>
      <c r="B10">
        <v>10</v>
      </c>
      <c r="C10">
        <v>11</v>
      </c>
    </row>
    <row r="11" spans="1:7" x14ac:dyDescent="0.3">
      <c r="A11" t="s">
        <v>1</v>
      </c>
      <c r="B11">
        <v>6</v>
      </c>
      <c r="C11">
        <v>23</v>
      </c>
    </row>
    <row r="15" spans="1:7" x14ac:dyDescent="0.3">
      <c r="E15" s="5" t="s">
        <v>5</v>
      </c>
      <c r="F15" s="5" t="s">
        <v>9</v>
      </c>
      <c r="G15" s="5" t="s">
        <v>6</v>
      </c>
    </row>
    <row r="16" spans="1:7" x14ac:dyDescent="0.3">
      <c r="E16" s="10" t="s">
        <v>38</v>
      </c>
      <c r="F16" s="1" t="s">
        <v>4</v>
      </c>
      <c r="G16" s="2">
        <f>(B10+C11)/(B10+B11+C10+C11)</f>
        <v>0.66</v>
      </c>
    </row>
    <row r="17" spans="5:8" x14ac:dyDescent="0.3">
      <c r="E17" s="10" t="s">
        <v>37</v>
      </c>
      <c r="F17" s="1" t="s">
        <v>8</v>
      </c>
      <c r="G17" s="2">
        <f>B10/(B10+B11)</f>
        <v>0.625</v>
      </c>
    </row>
    <row r="18" spans="5:8" x14ac:dyDescent="0.3">
      <c r="E18" s="9" t="s">
        <v>35</v>
      </c>
      <c r="F18" s="3" t="s">
        <v>7</v>
      </c>
      <c r="G18" s="2">
        <f>B10/(B10+C10)</f>
        <v>0.47619047619047616</v>
      </c>
      <c r="H18" s="7"/>
    </row>
    <row r="19" spans="5:8" x14ac:dyDescent="0.3">
      <c r="E19" s="10" t="s">
        <v>36</v>
      </c>
      <c r="F19" s="1" t="s">
        <v>33</v>
      </c>
      <c r="G19" s="4">
        <f>C11/(C11+B11)</f>
        <v>0.7931034482758621</v>
      </c>
      <c r="H19" s="7"/>
    </row>
    <row r="20" spans="5:8" x14ac:dyDescent="0.3">
      <c r="E20" s="10" t="s">
        <v>39</v>
      </c>
      <c r="F20" s="1" t="s">
        <v>34</v>
      </c>
      <c r="G20" s="2">
        <f>(2*G17*G18)/(G17+G18)</f>
        <v>0.54054054054054046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A2" sqref="A2"/>
    </sheetView>
  </sheetViews>
  <sheetFormatPr defaultRowHeight="14.4" x14ac:dyDescent="0.3"/>
  <cols>
    <col min="1" max="1" width="4.6640625" bestFit="1" customWidth="1"/>
    <col min="2" max="2" width="12.109375" customWidth="1"/>
    <col min="3" max="3" width="13.6640625" customWidth="1"/>
    <col min="4" max="4" width="11.88671875" bestFit="1" customWidth="1"/>
    <col min="8" max="8" width="10.88671875" bestFit="1" customWidth="1"/>
    <col min="9" max="9" width="8.5546875" bestFit="1" customWidth="1"/>
    <col min="10" max="10" width="10.77734375" bestFit="1" customWidth="1"/>
    <col min="11" max="11" width="11.109375" bestFit="1" customWidth="1"/>
  </cols>
  <sheetData>
    <row r="1" spans="1:18" x14ac:dyDescent="0.3">
      <c r="A1" t="s">
        <v>12</v>
      </c>
      <c r="B1" t="s">
        <v>13</v>
      </c>
      <c r="C1" t="s">
        <v>14</v>
      </c>
      <c r="D1" t="s">
        <v>15</v>
      </c>
    </row>
    <row r="2" spans="1:18" x14ac:dyDescent="0.3">
      <c r="A2" s="11">
        <v>1</v>
      </c>
      <c r="B2" s="11">
        <v>1</v>
      </c>
      <c r="C2" s="11">
        <v>0.99590000000000001</v>
      </c>
      <c r="D2" s="11"/>
      <c r="E2" s="11">
        <f>IF(C2&gt;0.5,1,0)</f>
        <v>1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O2" s="15" t="s">
        <v>44</v>
      </c>
      <c r="P2" s="16">
        <f>SUM(O3:O13)</f>
        <v>76.666666666666671</v>
      </c>
    </row>
    <row r="3" spans="1:18" x14ac:dyDescent="0.3">
      <c r="A3" s="11">
        <f>A2+1</f>
        <v>2</v>
      </c>
      <c r="B3" s="11">
        <v>1</v>
      </c>
      <c r="C3" s="11">
        <v>0.98750000000000004</v>
      </c>
      <c r="D3" s="11"/>
      <c r="E3" s="11">
        <f t="shared" ref="E3:E25" si="0">IF(C3&gt;0.5,1,0)</f>
        <v>1</v>
      </c>
      <c r="H3">
        <v>0</v>
      </c>
      <c r="I3">
        <v>12</v>
      </c>
      <c r="J3">
        <v>0</v>
      </c>
      <c r="K3" s="6">
        <f>J3/$C$28</f>
        <v>0</v>
      </c>
      <c r="L3" s="6">
        <f>1-K3</f>
        <v>1</v>
      </c>
      <c r="M3" s="6">
        <f>I3/$C$27</f>
        <v>1</v>
      </c>
      <c r="N3" s="7">
        <v>0</v>
      </c>
      <c r="O3" s="14">
        <f>(K3+K4)/2/(N4-N3)</f>
        <v>2.5</v>
      </c>
    </row>
    <row r="4" spans="1:18" x14ac:dyDescent="0.3">
      <c r="A4" s="11">
        <f t="shared" ref="A4:A25" si="1">A3+1</f>
        <v>3</v>
      </c>
      <c r="B4" s="11">
        <v>1</v>
      </c>
      <c r="C4" s="11">
        <v>0.98440000000000005</v>
      </c>
      <c r="D4" s="11"/>
      <c r="E4" s="11">
        <f t="shared" si="0"/>
        <v>1</v>
      </c>
      <c r="H4">
        <v>0.1</v>
      </c>
      <c r="I4">
        <v>12</v>
      </c>
      <c r="J4">
        <v>6</v>
      </c>
      <c r="K4" s="6">
        <f t="shared" ref="K4:K13" si="2">J4/$C$28</f>
        <v>0.5</v>
      </c>
      <c r="L4" s="6">
        <f t="shared" ref="L4:L13" si="3">1-K4</f>
        <v>0.5</v>
      </c>
      <c r="M4" s="6">
        <f t="shared" ref="M4:M13" si="4">I4/$C$27</f>
        <v>1</v>
      </c>
      <c r="N4" s="7">
        <v>0.1</v>
      </c>
      <c r="O4" s="14">
        <f t="shared" ref="O4:O13" si="5">(K4+K5)/2/(N5-N4)</f>
        <v>5.8333333333333321</v>
      </c>
    </row>
    <row r="5" spans="1:18" x14ac:dyDescent="0.3">
      <c r="A5" s="11">
        <f t="shared" si="1"/>
        <v>4</v>
      </c>
      <c r="B5" s="11">
        <v>1</v>
      </c>
      <c r="C5" s="11">
        <v>0.98040000000000005</v>
      </c>
      <c r="D5" s="11"/>
      <c r="E5" s="11">
        <f t="shared" si="0"/>
        <v>1</v>
      </c>
      <c r="H5">
        <f>H4+0.1</f>
        <v>0.2</v>
      </c>
      <c r="I5">
        <v>12</v>
      </c>
      <c r="J5">
        <v>8</v>
      </c>
      <c r="K5" s="6">
        <f t="shared" si="2"/>
        <v>0.66666666666666663</v>
      </c>
      <c r="L5" s="6">
        <f t="shared" si="3"/>
        <v>0.33333333333333337</v>
      </c>
      <c r="M5" s="6">
        <f t="shared" si="4"/>
        <v>1</v>
      </c>
      <c r="N5" s="8">
        <f>N4+10%</f>
        <v>0.2</v>
      </c>
      <c r="O5" s="14">
        <f t="shared" si="5"/>
        <v>6.6666666666666643</v>
      </c>
    </row>
    <row r="6" spans="1:18" x14ac:dyDescent="0.3">
      <c r="A6" s="11">
        <f t="shared" si="1"/>
        <v>5</v>
      </c>
      <c r="B6" s="11">
        <v>1</v>
      </c>
      <c r="C6" s="11">
        <v>0.95809999999999995</v>
      </c>
      <c r="D6" s="11" t="s">
        <v>16</v>
      </c>
      <c r="E6" s="11">
        <f t="shared" si="0"/>
        <v>1</v>
      </c>
      <c r="H6">
        <f t="shared" ref="H6:H13" si="6">H5+0.1</f>
        <v>0.30000000000000004</v>
      </c>
      <c r="I6">
        <v>11</v>
      </c>
      <c r="J6">
        <v>8</v>
      </c>
      <c r="K6" s="6">
        <f t="shared" si="2"/>
        <v>0.66666666666666663</v>
      </c>
      <c r="L6" s="6">
        <f t="shared" si="3"/>
        <v>0.33333333333333337</v>
      </c>
      <c r="M6" s="6">
        <f t="shared" si="4"/>
        <v>0.91666666666666663</v>
      </c>
      <c r="N6" s="8">
        <f t="shared" ref="N6:N13" si="7">N5+10%</f>
        <v>0.30000000000000004</v>
      </c>
      <c r="O6" s="14">
        <f t="shared" si="5"/>
        <v>7.0833333333333339</v>
      </c>
      <c r="Q6" s="6"/>
      <c r="R6" s="6"/>
    </row>
    <row r="7" spans="1:18" x14ac:dyDescent="0.3">
      <c r="A7" s="11">
        <f t="shared" si="1"/>
        <v>6</v>
      </c>
      <c r="B7" s="11">
        <v>1</v>
      </c>
      <c r="C7" s="11">
        <v>0.88919999999999999</v>
      </c>
      <c r="D7" s="11"/>
      <c r="E7" s="11">
        <f t="shared" si="0"/>
        <v>1</v>
      </c>
      <c r="H7">
        <f t="shared" si="6"/>
        <v>0.4</v>
      </c>
      <c r="I7">
        <v>11</v>
      </c>
      <c r="J7">
        <v>9</v>
      </c>
      <c r="K7" s="6">
        <f t="shared" si="2"/>
        <v>0.75</v>
      </c>
      <c r="L7" s="6">
        <f t="shared" si="3"/>
        <v>0.25</v>
      </c>
      <c r="M7" s="6">
        <f t="shared" si="4"/>
        <v>0.91666666666666663</v>
      </c>
      <c r="N7" s="8">
        <f t="shared" si="7"/>
        <v>0.4</v>
      </c>
      <c r="O7" s="14">
        <f t="shared" si="5"/>
        <v>7.9166666666666687</v>
      </c>
    </row>
    <row r="8" spans="1:18" s="11" customFormat="1" x14ac:dyDescent="0.3">
      <c r="A8" s="11">
        <f t="shared" si="1"/>
        <v>7</v>
      </c>
      <c r="B8" s="11">
        <v>1</v>
      </c>
      <c r="C8" s="11">
        <v>0.84760000000000002</v>
      </c>
      <c r="E8" s="11">
        <f t="shared" si="0"/>
        <v>1</v>
      </c>
      <c r="H8" s="11">
        <f t="shared" si="6"/>
        <v>0.5</v>
      </c>
      <c r="I8" s="11">
        <v>11</v>
      </c>
      <c r="J8" s="11">
        <v>10</v>
      </c>
      <c r="K8" s="12">
        <f t="shared" si="2"/>
        <v>0.83333333333333337</v>
      </c>
      <c r="L8" s="12">
        <f t="shared" si="3"/>
        <v>0.16666666666666663</v>
      </c>
      <c r="M8" s="12">
        <f t="shared" si="4"/>
        <v>0.91666666666666663</v>
      </c>
      <c r="N8" s="13">
        <f t="shared" si="7"/>
        <v>0.5</v>
      </c>
      <c r="O8" s="14">
        <f t="shared" si="5"/>
        <v>8.3333333333333357</v>
      </c>
    </row>
    <row r="9" spans="1:18" x14ac:dyDescent="0.3">
      <c r="A9" s="11">
        <f t="shared" si="1"/>
        <v>8</v>
      </c>
      <c r="B9" s="11">
        <v>0</v>
      </c>
      <c r="C9" s="11">
        <v>0.76280000000000003</v>
      </c>
      <c r="D9" s="11"/>
      <c r="E9" s="11">
        <f t="shared" si="0"/>
        <v>1</v>
      </c>
      <c r="H9">
        <f t="shared" si="6"/>
        <v>0.6</v>
      </c>
      <c r="I9">
        <v>10</v>
      </c>
      <c r="J9">
        <v>10</v>
      </c>
      <c r="K9" s="6">
        <f t="shared" si="2"/>
        <v>0.83333333333333337</v>
      </c>
      <c r="L9" s="6">
        <f t="shared" si="3"/>
        <v>0.16666666666666663</v>
      </c>
      <c r="M9" s="6">
        <f t="shared" si="4"/>
        <v>0.83333333333333337</v>
      </c>
      <c r="N9" s="8">
        <f t="shared" si="7"/>
        <v>0.6</v>
      </c>
      <c r="O9" s="14">
        <f t="shared" si="5"/>
        <v>8.7500000000000018</v>
      </c>
      <c r="P9" s="11"/>
      <c r="Q9" s="11"/>
    </row>
    <row r="10" spans="1:18" x14ac:dyDescent="0.3">
      <c r="A10" s="11">
        <f t="shared" si="1"/>
        <v>9</v>
      </c>
      <c r="B10" s="11">
        <v>1</v>
      </c>
      <c r="C10" s="11">
        <v>0.70689999999999997</v>
      </c>
      <c r="D10" s="11" t="s">
        <v>17</v>
      </c>
      <c r="E10" s="11">
        <f t="shared" si="0"/>
        <v>1</v>
      </c>
      <c r="H10">
        <f t="shared" si="6"/>
        <v>0.7</v>
      </c>
      <c r="I10">
        <v>8</v>
      </c>
      <c r="J10">
        <v>11</v>
      </c>
      <c r="K10" s="6">
        <f t="shared" si="2"/>
        <v>0.91666666666666663</v>
      </c>
      <c r="L10" s="6">
        <f t="shared" si="3"/>
        <v>8.333333333333337E-2</v>
      </c>
      <c r="M10" s="6">
        <f t="shared" si="4"/>
        <v>0.66666666666666663</v>
      </c>
      <c r="N10" s="8">
        <f t="shared" si="7"/>
        <v>0.7</v>
      </c>
      <c r="O10" s="14">
        <f t="shared" si="5"/>
        <v>9.5833333333333339</v>
      </c>
    </row>
    <row r="11" spans="1:18" x14ac:dyDescent="0.3">
      <c r="A11" s="11">
        <f t="shared" si="1"/>
        <v>10</v>
      </c>
      <c r="B11" s="11">
        <v>1</v>
      </c>
      <c r="C11" s="11">
        <v>0.68069999999999997</v>
      </c>
      <c r="D11" s="11"/>
      <c r="E11" s="11">
        <f t="shared" si="0"/>
        <v>1</v>
      </c>
      <c r="H11">
        <f t="shared" si="6"/>
        <v>0.79999999999999993</v>
      </c>
      <c r="I11">
        <v>7</v>
      </c>
      <c r="J11">
        <v>12</v>
      </c>
      <c r="K11" s="6">
        <f t="shared" si="2"/>
        <v>1</v>
      </c>
      <c r="L11" s="6">
        <f t="shared" si="3"/>
        <v>0</v>
      </c>
      <c r="M11" s="6">
        <f t="shared" si="4"/>
        <v>0.58333333333333337</v>
      </c>
      <c r="N11" s="8">
        <f t="shared" si="7"/>
        <v>0.79999999999999993</v>
      </c>
      <c r="O11" s="14">
        <f t="shared" si="5"/>
        <v>10.000000000000002</v>
      </c>
    </row>
    <row r="12" spans="1:18" x14ac:dyDescent="0.3">
      <c r="A12" s="11">
        <f t="shared" si="1"/>
        <v>11</v>
      </c>
      <c r="B12" s="11">
        <v>1</v>
      </c>
      <c r="C12" s="11">
        <v>0.65629999999999999</v>
      </c>
      <c r="D12" s="11"/>
      <c r="E12" s="11">
        <f t="shared" si="0"/>
        <v>1</v>
      </c>
      <c r="H12">
        <f t="shared" si="6"/>
        <v>0.89999999999999991</v>
      </c>
      <c r="I12">
        <v>5</v>
      </c>
      <c r="J12">
        <v>12</v>
      </c>
      <c r="K12" s="6">
        <f t="shared" si="2"/>
        <v>1</v>
      </c>
      <c r="L12" s="6">
        <f t="shared" si="3"/>
        <v>0</v>
      </c>
      <c r="M12" s="6">
        <f t="shared" si="4"/>
        <v>0.41666666666666669</v>
      </c>
      <c r="N12" s="8">
        <f t="shared" si="7"/>
        <v>0.89999999999999991</v>
      </c>
      <c r="O12" s="14">
        <f t="shared" si="5"/>
        <v>10.000000000000002</v>
      </c>
    </row>
    <row r="13" spans="1:18" x14ac:dyDescent="0.3">
      <c r="A13" s="11">
        <f t="shared" si="1"/>
        <v>12</v>
      </c>
      <c r="B13" s="11">
        <v>0</v>
      </c>
      <c r="C13" s="11">
        <v>0.62239999999999995</v>
      </c>
      <c r="D13" s="11" t="s">
        <v>18</v>
      </c>
      <c r="E13" s="11">
        <f t="shared" si="0"/>
        <v>1</v>
      </c>
      <c r="H13">
        <f t="shared" si="6"/>
        <v>0.99999999999999989</v>
      </c>
      <c r="I13">
        <v>0</v>
      </c>
      <c r="J13">
        <v>12</v>
      </c>
      <c r="K13" s="6">
        <f t="shared" si="2"/>
        <v>1</v>
      </c>
      <c r="L13" s="6">
        <f t="shared" si="3"/>
        <v>0</v>
      </c>
      <c r="M13" s="6">
        <f t="shared" si="4"/>
        <v>0</v>
      </c>
      <c r="N13" s="8">
        <f t="shared" si="7"/>
        <v>0.99999999999999989</v>
      </c>
      <c r="O13" s="14"/>
    </row>
    <row r="14" spans="1:18" x14ac:dyDescent="0.3">
      <c r="A14" s="11">
        <f t="shared" si="1"/>
        <v>13</v>
      </c>
      <c r="B14" s="11">
        <v>1</v>
      </c>
      <c r="C14" s="11">
        <v>0.50549999999999995</v>
      </c>
      <c r="D14" s="11" t="s">
        <v>19</v>
      </c>
      <c r="E14" s="11">
        <f t="shared" si="0"/>
        <v>1</v>
      </c>
    </row>
    <row r="15" spans="1:18" x14ac:dyDescent="0.3">
      <c r="A15">
        <f t="shared" si="1"/>
        <v>14</v>
      </c>
      <c r="B15">
        <v>0</v>
      </c>
      <c r="C15">
        <v>0.4713</v>
      </c>
      <c r="D15" t="s">
        <v>20</v>
      </c>
      <c r="E15">
        <f>IF(C15&gt;0.5,1,0)</f>
        <v>0</v>
      </c>
    </row>
    <row r="16" spans="1:18" x14ac:dyDescent="0.3">
      <c r="A16">
        <f t="shared" si="1"/>
        <v>15</v>
      </c>
      <c r="B16">
        <v>0</v>
      </c>
      <c r="C16">
        <v>0.33710000000000001</v>
      </c>
      <c r="D16" t="s">
        <v>21</v>
      </c>
      <c r="E16">
        <f t="shared" si="0"/>
        <v>0</v>
      </c>
    </row>
    <row r="17" spans="1:11" x14ac:dyDescent="0.3">
      <c r="A17">
        <f t="shared" si="1"/>
        <v>16</v>
      </c>
      <c r="B17">
        <v>1</v>
      </c>
      <c r="C17">
        <v>0.21790000000000001</v>
      </c>
      <c r="D17" t="s">
        <v>22</v>
      </c>
      <c r="E17">
        <f t="shared" si="0"/>
        <v>0</v>
      </c>
    </row>
    <row r="18" spans="1:11" x14ac:dyDescent="0.3">
      <c r="A18">
        <f t="shared" si="1"/>
        <v>17</v>
      </c>
      <c r="B18">
        <v>0</v>
      </c>
      <c r="C18">
        <v>0.19919999999999999</v>
      </c>
      <c r="E18">
        <f t="shared" si="0"/>
        <v>0</v>
      </c>
    </row>
    <row r="19" spans="1:11" x14ac:dyDescent="0.3">
      <c r="A19">
        <f t="shared" si="1"/>
        <v>18</v>
      </c>
      <c r="B19">
        <v>0</v>
      </c>
      <c r="C19">
        <v>0.14940000000000001</v>
      </c>
      <c r="D19" t="s">
        <v>23</v>
      </c>
      <c r="E19">
        <f t="shared" si="0"/>
        <v>0</v>
      </c>
    </row>
    <row r="20" spans="1:11" x14ac:dyDescent="0.3">
      <c r="A20">
        <f t="shared" si="1"/>
        <v>19</v>
      </c>
      <c r="B20">
        <v>0</v>
      </c>
      <c r="C20">
        <v>4.7899999999999998E-2</v>
      </c>
      <c r="E20">
        <f t="shared" si="0"/>
        <v>0</v>
      </c>
    </row>
    <row r="21" spans="1:11" x14ac:dyDescent="0.3">
      <c r="A21">
        <f t="shared" si="1"/>
        <v>20</v>
      </c>
      <c r="B21">
        <v>0</v>
      </c>
      <c r="C21">
        <v>3.8300000000000001E-2</v>
      </c>
      <c r="E21">
        <f t="shared" si="0"/>
        <v>0</v>
      </c>
    </row>
    <row r="22" spans="1:11" x14ac:dyDescent="0.3">
      <c r="A22">
        <f t="shared" si="1"/>
        <v>21</v>
      </c>
      <c r="B22">
        <v>0</v>
      </c>
      <c r="C22">
        <v>2.4799999999999999E-2</v>
      </c>
      <c r="E22">
        <f t="shared" si="0"/>
        <v>0</v>
      </c>
    </row>
    <row r="23" spans="1:11" x14ac:dyDescent="0.3">
      <c r="A23">
        <f t="shared" si="1"/>
        <v>22</v>
      </c>
      <c r="B23">
        <v>0</v>
      </c>
      <c r="C23">
        <v>2.18E-2</v>
      </c>
      <c r="E23">
        <f t="shared" si="0"/>
        <v>0</v>
      </c>
    </row>
    <row r="24" spans="1:11" x14ac:dyDescent="0.3">
      <c r="A24">
        <f t="shared" si="1"/>
        <v>23</v>
      </c>
      <c r="B24">
        <v>0</v>
      </c>
      <c r="C24">
        <v>1.61E-2</v>
      </c>
      <c r="E24">
        <f t="shared" si="0"/>
        <v>0</v>
      </c>
    </row>
    <row r="25" spans="1:11" x14ac:dyDescent="0.3">
      <c r="A25">
        <f t="shared" si="1"/>
        <v>24</v>
      </c>
      <c r="B25">
        <v>0</v>
      </c>
      <c r="C25">
        <v>2.9999999999999997E-4</v>
      </c>
      <c r="D25" t="s">
        <v>32</v>
      </c>
      <c r="E25">
        <f t="shared" si="0"/>
        <v>0</v>
      </c>
    </row>
    <row r="27" spans="1:11" x14ac:dyDescent="0.3">
      <c r="B27" t="s">
        <v>24</v>
      </c>
      <c r="C27">
        <f>SUM(B2:B25)</f>
        <v>12</v>
      </c>
      <c r="J27" t="s">
        <v>10</v>
      </c>
      <c r="K27" t="s">
        <v>11</v>
      </c>
    </row>
    <row r="28" spans="1:11" x14ac:dyDescent="0.3">
      <c r="B28" t="s">
        <v>25</v>
      </c>
      <c r="C28">
        <f>COUNTIF(B2:B25,"0")</f>
        <v>12</v>
      </c>
      <c r="I28" t="s">
        <v>0</v>
      </c>
      <c r="J28">
        <v>11</v>
      </c>
      <c r="K28">
        <v>1</v>
      </c>
    </row>
    <row r="29" spans="1:11" x14ac:dyDescent="0.3">
      <c r="I29" t="s">
        <v>1</v>
      </c>
      <c r="J29">
        <v>3</v>
      </c>
      <c r="K29">
        <v>9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</vt:lpstr>
      <vt:lpstr>auc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Saurav (IN - Delhi)</dc:creator>
  <cp:lastModifiedBy>Ghosh, Saurav (IN - Delhi)</cp:lastModifiedBy>
  <dcterms:created xsi:type="dcterms:W3CDTF">2018-01-19T09:56:06Z</dcterms:created>
  <dcterms:modified xsi:type="dcterms:W3CDTF">2018-11-04T12:18:53Z</dcterms:modified>
</cp:coreProperties>
</file>