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e/Documents/ze/IPG/2021_22/BDA MCM/Trabalho/"/>
    </mc:Choice>
  </mc:AlternateContent>
  <xr:revisionPtr revIDLastSave="0" documentId="13_ncr:1_{E5555F05-6AF5-1340-AD9A-FD8A1DD3EB4B}" xr6:coauthVersionLast="47" xr6:coauthVersionMax="47" xr10:uidLastSave="{00000000-0000-0000-0000-000000000000}"/>
  <bookViews>
    <workbookView xWindow="0" yWindow="500" windowWidth="28800" windowHeight="16520" tabRatio="500" xr2:uid="{00000000-000D-0000-FFFF-FFFF00000000}"/>
  </bookViews>
  <sheets>
    <sheet name="Checklist" sheetId="4" r:id="rId1"/>
  </sheets>
  <definedNames>
    <definedName name="_xlnm.Print_Area" localSheetId="0">Checklist!$A$1:$I$42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" i="4" l="1"/>
  <c r="G11" i="4"/>
  <c r="H14" i="4"/>
  <c r="B42" i="4"/>
  <c r="B41" i="4"/>
  <c r="A42" i="4"/>
  <c r="H41" i="4"/>
  <c r="I41" i="4" s="1"/>
  <c r="G41" i="4"/>
  <c r="H23" i="4"/>
  <c r="H24" i="4"/>
  <c r="H25" i="4"/>
  <c r="H26" i="4"/>
  <c r="B19" i="4"/>
  <c r="B30" i="4"/>
  <c r="G19" i="4"/>
  <c r="H27" i="4"/>
  <c r="G35" i="4" l="1"/>
  <c r="H12" i="4"/>
  <c r="H13" i="4"/>
  <c r="H15" i="4"/>
  <c r="H16" i="4"/>
  <c r="H17" i="4"/>
  <c r="H18" i="4"/>
  <c r="I18" i="4" s="1"/>
  <c r="H19" i="4"/>
  <c r="H20" i="4"/>
  <c r="H21" i="4"/>
  <c r="H22" i="4"/>
  <c r="H28" i="4"/>
  <c r="H29" i="4"/>
  <c r="I19" i="4" s="1"/>
  <c r="H30" i="4"/>
  <c r="H31" i="4"/>
  <c r="H32" i="4"/>
  <c r="H33" i="4"/>
  <c r="H34" i="4"/>
  <c r="H35" i="4"/>
  <c r="H36" i="4"/>
  <c r="H37" i="4"/>
  <c r="H38" i="4"/>
  <c r="H39" i="4"/>
  <c r="I39" i="4" s="1"/>
  <c r="H40" i="4"/>
  <c r="I40" i="4" s="1"/>
  <c r="H11" i="4"/>
  <c r="G40" i="4"/>
  <c r="B40" i="4"/>
  <c r="G39" i="4"/>
  <c r="B39" i="4"/>
  <c r="G37" i="4"/>
  <c r="B37" i="4"/>
  <c r="B35" i="4"/>
  <c r="I33" i="4"/>
  <c r="G33" i="4"/>
  <c r="B33" i="4"/>
  <c r="G30" i="4"/>
  <c r="G18" i="4"/>
  <c r="B18" i="4"/>
  <c r="G16" i="4"/>
  <c r="B16" i="4"/>
  <c r="G42" i="4"/>
  <c r="B11" i="4"/>
  <c r="I42" i="4" l="1"/>
  <c r="I35" i="4"/>
  <c r="I30" i="4"/>
  <c r="I37" i="4"/>
  <c r="I16" i="4"/>
</calcChain>
</file>

<file path=xl/sharedStrings.xml><?xml version="1.0" encoding="utf-8"?>
<sst xmlns="http://schemas.openxmlformats.org/spreadsheetml/2006/main" count="95" uniqueCount="62">
  <si>
    <t>Dicionário de dados</t>
  </si>
  <si>
    <t>Restrições das tabelas</t>
  </si>
  <si>
    <t>Transacções</t>
  </si>
  <si>
    <t>SQL (Complexidade)</t>
  </si>
  <si>
    <t>Bibliografia</t>
  </si>
  <si>
    <t>Aspecto geral do relatório</t>
  </si>
  <si>
    <t>Quantidade</t>
  </si>
  <si>
    <t>S/N</t>
  </si>
  <si>
    <t>Nº Aluno</t>
  </si>
  <si>
    <t>Nome Aluno</t>
  </si>
  <si>
    <t>Data:</t>
  </si>
  <si>
    <t>Completude do dicionário de dados (Nome, Descrição, Tipo de dados, Tamanho, Restrições, Chave, Obrigatório, Único)</t>
  </si>
  <si>
    <t>%</t>
  </si>
  <si>
    <t>Restrições de integridade (Entidade, Referencial, Domínio, Regras complexas)</t>
  </si>
  <si>
    <t>Níveis de utilizadores (3)</t>
  </si>
  <si>
    <t>Privilégios, Roles (3)</t>
  </si>
  <si>
    <t>Views (2)</t>
  </si>
  <si>
    <t>Sinónimos (2)</t>
  </si>
  <si>
    <t>Sequências (2)</t>
  </si>
  <si>
    <t>Complexidade do SQL tanto no PL/SQL como nas Views (várias tabelas, count, group by, subqueries, in, etc.)</t>
  </si>
  <si>
    <t>Bibliografia (completa, referenciada no texto, bem definida)</t>
  </si>
  <si>
    <t>Descrição</t>
  </si>
  <si>
    <t>Cotação</t>
  </si>
  <si>
    <t>Medida</t>
  </si>
  <si>
    <t>Fase do Trabalho</t>
  </si>
  <si>
    <t>Auto-Avaliação</t>
  </si>
  <si>
    <t>Avaliação</t>
  </si>
  <si>
    <t>Nota Auto-Avaliação</t>
  </si>
  <si>
    <t>Nota Avaliação</t>
  </si>
  <si>
    <t>Valor</t>
  </si>
  <si>
    <t>Total Auto-Avaliação</t>
  </si>
  <si>
    <t>Total Avaliação</t>
  </si>
  <si>
    <t>n</t>
  </si>
  <si>
    <t>José Carlos Fonseca</t>
  </si>
  <si>
    <t>Auditoria e Encriptação</t>
  </si>
  <si>
    <t>Auditoria realista e bem justificada</t>
  </si>
  <si>
    <t>Packages (1)</t>
  </si>
  <si>
    <t>Procedimentos, Funções, Triggers, Packages, Views, Sequências, Sinónimos</t>
  </si>
  <si>
    <t>Aspecto geral do relatório (um único ficheiro pdf, com índice, com anexo, bem organizado, com planificação, completo e justificado, fácil de ler e analisar)</t>
  </si>
  <si>
    <t>ERs normalizados</t>
  </si>
  <si>
    <t>ERs adequados ao problema</t>
  </si>
  <si>
    <t>Encriptação de campos em tabelas bem executada e adequada</t>
  </si>
  <si>
    <t>Segurança do web Service</t>
  </si>
  <si>
    <t>Usa funções do Oracle (json_query, json_value, trunc, to_char, to_date, to_number, nvl, etc.)</t>
  </si>
  <si>
    <t>Tabelas para os dados do Webservice externo (5 a 7)</t>
  </si>
  <si>
    <t>Tabelas para os dados do Webservice interno (3 a 5)</t>
  </si>
  <si>
    <t>Usam formas seguras de autenticação, autorização e controlo de acessos do Webservice interno (ex. Basic Authentication, Digest authentication, HMAC)</t>
  </si>
  <si>
    <t>Checklist Avaliação do Trabalho de BDA 2021/2022</t>
  </si>
  <si>
    <t>Usa cursores (Loop simples, Loop For), sys_refcursor opcional</t>
  </si>
  <si>
    <t>Usa estruturas de controlo de fluxo (Condicional, Iteractivo)</t>
  </si>
  <si>
    <t>Usa validações dos parâmetros de entrada</t>
  </si>
  <si>
    <t>Usa controlo de excepções (Oracle ou Definidas pelo utilizador)</t>
  </si>
  <si>
    <t>Adequação dos algoritmos às funções a desempenhar</t>
  </si>
  <si>
    <t>Preencher somente o que está a amarelo</t>
  </si>
  <si>
    <t>A criação de uma app móvel (Android ou iOS) que consuma o Web Service interno, lidando com a forma de autenticação, é um extra que pode chegar a 2 valores, sendo que a nota final nunca pode ser superior a 20 valores</t>
  </si>
  <si>
    <t>Job Oracle para executar automaticamente o Procedimento/Função que consome o Webservice externo (1)</t>
  </si>
  <si>
    <t>Procedimentos/Funções (8), dos quais pelo menos um procedimento tem de ser para teste de execução do Webservice interno</t>
  </si>
  <si>
    <t>Extra: App móvel que consuma o Webservice interno</t>
  </si>
  <si>
    <t>Transacção implementada em código PL/SQL num dos Procedimentos/Funções desenvolvidos</t>
  </si>
  <si>
    <t>ER normalizado e desnormalizações feito com o Data Modeler do SQL Developer</t>
  </si>
  <si>
    <t>ERs com uma desnormalização, que tem de estar justificada e com análise das anomalias e sua resolução</t>
  </si>
  <si>
    <t>Transacção claramente descrita (1), podendo ser a resolução de uma anomalia resultante da desnormalização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</si>
</sst>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7" fillId="0" borderId="8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9" fontId="0" fillId="2" borderId="1" xfId="19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Border="1" applyAlignment="1"/>
    <xf numFmtId="9" fontId="7" fillId="2" borderId="8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8" fillId="0" borderId="10" xfId="0" applyFont="1" applyBorder="1" applyAlignme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1" fillId="0" borderId="1" xfId="19" applyFont="1" applyBorder="1" applyAlignment="1">
      <alignment horizontal="center" vertical="center"/>
    </xf>
    <xf numFmtId="9" fontId="1" fillId="3" borderId="1" xfId="19" applyFont="1" applyFill="1" applyBorder="1" applyAlignment="1">
      <alignment horizontal="center" vertical="center"/>
    </xf>
  </cellXfs>
  <cellStyles count="1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  <cellStyle name="Per cent" xfId="1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9F9C-9B0D-BE4D-B3BA-712F86627C63}">
  <sheetPr>
    <pageSetUpPr fitToPage="1"/>
  </sheetPr>
  <dimension ref="A1:I42"/>
  <sheetViews>
    <sheetView tabSelected="1" topLeftCell="A20" zoomScale="150" zoomScaleNormal="150" zoomScalePageLayoutView="150" workbookViewId="0">
      <selection activeCell="D34" sqref="D34"/>
    </sheetView>
  </sheetViews>
  <sheetFormatPr baseColWidth="10" defaultRowHeight="16" x14ac:dyDescent="0.2"/>
  <cols>
    <col min="1" max="1" width="7.83203125" customWidth="1"/>
    <col min="2" max="2" width="5.6640625" bestFit="1" customWidth="1"/>
    <col min="3" max="3" width="18.33203125" customWidth="1"/>
    <col min="4" max="4" width="51.83203125" customWidth="1"/>
    <col min="6" max="6" width="11.6640625" customWidth="1"/>
    <col min="7" max="7" width="10.5" customWidth="1"/>
    <col min="8" max="8" width="9.5" customWidth="1"/>
    <col min="9" max="9" width="9.1640625" customWidth="1"/>
  </cols>
  <sheetData>
    <row r="1" spans="1:9" ht="21" x14ac:dyDescent="0.25">
      <c r="A1" s="26" t="s">
        <v>47</v>
      </c>
      <c r="B1" s="27"/>
      <c r="C1" s="27"/>
      <c r="D1" s="27"/>
      <c r="E1" s="27"/>
      <c r="F1" s="27"/>
      <c r="G1" s="27"/>
      <c r="H1" s="27"/>
      <c r="I1" s="27"/>
    </row>
    <row r="2" spans="1:9" ht="19" x14ac:dyDescent="0.25">
      <c r="A2" s="28" t="s">
        <v>33</v>
      </c>
      <c r="B2" s="28"/>
      <c r="C2" s="28"/>
      <c r="D2" s="28"/>
      <c r="E2" s="28"/>
      <c r="F2" s="28"/>
      <c r="G2" s="28"/>
      <c r="H2" s="28"/>
      <c r="I2" s="28"/>
    </row>
    <row r="3" spans="1:9" x14ac:dyDescent="0.2">
      <c r="A3" s="1"/>
      <c r="B3" s="1"/>
      <c r="C3" s="1"/>
      <c r="D3" s="1"/>
      <c r="E3" s="1"/>
      <c r="F3" s="1"/>
      <c r="G3" s="1"/>
    </row>
    <row r="4" spans="1:9" x14ac:dyDescent="0.2">
      <c r="A4" s="46" t="s">
        <v>53</v>
      </c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24" t="s">
        <v>10</v>
      </c>
      <c r="B5" s="25"/>
      <c r="C5" s="21"/>
      <c r="D5" s="1"/>
      <c r="E5" s="1"/>
      <c r="F5" s="1"/>
      <c r="G5" s="1"/>
    </row>
    <row r="6" spans="1:9" x14ac:dyDescent="0.2">
      <c r="A6" s="24" t="s">
        <v>8</v>
      </c>
      <c r="B6" s="29"/>
      <c r="C6" s="22"/>
      <c r="D6" s="19"/>
      <c r="E6" s="19"/>
      <c r="F6" s="19"/>
      <c r="G6" s="19"/>
      <c r="H6" s="19"/>
      <c r="I6" s="19"/>
    </row>
    <row r="7" spans="1:9" x14ac:dyDescent="0.2">
      <c r="A7" s="24" t="s">
        <v>9</v>
      </c>
      <c r="B7" s="25"/>
      <c r="C7" s="30"/>
      <c r="D7" s="30"/>
      <c r="E7" s="30"/>
      <c r="F7" s="30"/>
      <c r="G7" s="30"/>
      <c r="H7" s="30"/>
      <c r="I7" s="30"/>
    </row>
    <row r="8" spans="1:9" x14ac:dyDescent="0.2">
      <c r="A8" s="2"/>
      <c r="B8" s="2"/>
      <c r="C8" s="2"/>
      <c r="D8" s="2"/>
      <c r="E8" s="2"/>
      <c r="F8" s="2"/>
      <c r="G8" s="2"/>
    </row>
    <row r="9" spans="1:9" x14ac:dyDescent="0.2">
      <c r="B9" s="23"/>
      <c r="C9" s="23"/>
      <c r="D9" s="23"/>
      <c r="E9" s="23"/>
      <c r="F9" s="23"/>
      <c r="G9" s="23"/>
      <c r="H9" s="23"/>
      <c r="I9" s="23"/>
    </row>
    <row r="10" spans="1:9" ht="34" x14ac:dyDescent="0.2">
      <c r="A10" s="5" t="s">
        <v>22</v>
      </c>
      <c r="B10" s="5" t="s">
        <v>29</v>
      </c>
      <c r="C10" s="5" t="s">
        <v>24</v>
      </c>
      <c r="D10" s="5" t="s">
        <v>21</v>
      </c>
      <c r="E10" s="5" t="s">
        <v>23</v>
      </c>
      <c r="F10" s="5" t="s">
        <v>25</v>
      </c>
      <c r="G10" s="5" t="s">
        <v>27</v>
      </c>
      <c r="H10" s="6" t="s">
        <v>26</v>
      </c>
      <c r="I10" s="5" t="s">
        <v>28</v>
      </c>
    </row>
    <row r="11" spans="1:9" ht="15" customHeight="1" x14ac:dyDescent="0.2">
      <c r="A11" s="36">
        <v>0.1</v>
      </c>
      <c r="B11" s="39">
        <f>A11*20</f>
        <v>2</v>
      </c>
      <c r="C11" s="42" t="s">
        <v>59</v>
      </c>
      <c r="D11" s="3" t="s">
        <v>44</v>
      </c>
      <c r="E11" s="4" t="s">
        <v>6</v>
      </c>
      <c r="F11" s="16">
        <v>0</v>
      </c>
      <c r="G11" s="34">
        <f>$A11*(F15*50%+F14*20%+IF(OR(F13="S",F13="s"),1,0)*10%+IF(F11&gt;5,5,F11)/5*10%+IF(F12&gt;3,3,F12)/3*10%)*20</f>
        <v>0</v>
      </c>
      <c r="H11" s="62">
        <f>F11</f>
        <v>0</v>
      </c>
      <c r="I11" s="34">
        <f>$A11*(H15*50%+H14*20%+IF(OR(H13="S",H13="s"),1,0)*10%+IF(H11&gt;5,5,H11)/5*10%+IF(H12&gt;3,3,H12)/3*10%)*20</f>
        <v>0</v>
      </c>
    </row>
    <row r="12" spans="1:9" ht="15" customHeight="1" x14ac:dyDescent="0.2">
      <c r="A12" s="37"/>
      <c r="B12" s="40"/>
      <c r="C12" s="43"/>
      <c r="D12" s="3" t="s">
        <v>45</v>
      </c>
      <c r="E12" s="4" t="s">
        <v>6</v>
      </c>
      <c r="F12" s="16">
        <v>0</v>
      </c>
      <c r="G12" s="45"/>
      <c r="H12" s="62">
        <f t="shared" ref="H12:H40" si="0">F12</f>
        <v>0</v>
      </c>
      <c r="I12" s="45"/>
    </row>
    <row r="13" spans="1:9" ht="17" x14ac:dyDescent="0.2">
      <c r="A13" s="37"/>
      <c r="B13" s="40"/>
      <c r="C13" s="43"/>
      <c r="D13" s="3" t="s">
        <v>39</v>
      </c>
      <c r="E13" s="4" t="s">
        <v>7</v>
      </c>
      <c r="F13" s="16" t="s">
        <v>32</v>
      </c>
      <c r="G13" s="45"/>
      <c r="H13" s="62" t="str">
        <f t="shared" si="0"/>
        <v>n</v>
      </c>
      <c r="I13" s="45"/>
    </row>
    <row r="14" spans="1:9" ht="34" x14ac:dyDescent="0.2">
      <c r="A14" s="37"/>
      <c r="B14" s="40"/>
      <c r="C14" s="43"/>
      <c r="D14" s="3" t="s">
        <v>60</v>
      </c>
      <c r="E14" s="4" t="s">
        <v>12</v>
      </c>
      <c r="F14" s="17">
        <v>0</v>
      </c>
      <c r="G14" s="45"/>
      <c r="H14" s="63">
        <f t="shared" si="0"/>
        <v>0</v>
      </c>
      <c r="I14" s="45"/>
    </row>
    <row r="15" spans="1:9" ht="17" x14ac:dyDescent="0.2">
      <c r="A15" s="38"/>
      <c r="B15" s="41"/>
      <c r="C15" s="44"/>
      <c r="D15" s="3" t="s">
        <v>40</v>
      </c>
      <c r="E15" s="4" t="s">
        <v>12</v>
      </c>
      <c r="F15" s="17">
        <v>0</v>
      </c>
      <c r="G15" s="35"/>
      <c r="H15" s="63">
        <f t="shared" si="0"/>
        <v>0</v>
      </c>
      <c r="I15" s="35"/>
    </row>
    <row r="16" spans="1:9" ht="17" x14ac:dyDescent="0.2">
      <c r="A16" s="31">
        <v>2.5000000000000001E-2</v>
      </c>
      <c r="B16" s="32">
        <f>A16*20</f>
        <v>0.5</v>
      </c>
      <c r="C16" s="33" t="s">
        <v>0</v>
      </c>
      <c r="D16" s="3" t="s">
        <v>0</v>
      </c>
      <c r="E16" s="4" t="s">
        <v>7</v>
      </c>
      <c r="F16" s="16" t="s">
        <v>32</v>
      </c>
      <c r="G16" s="34">
        <f>$A16*(F17*60%+IF(OR(F16="S",F16="s"),1,0)*40%)*20</f>
        <v>0</v>
      </c>
      <c r="H16" s="62" t="str">
        <f t="shared" si="0"/>
        <v>n</v>
      </c>
      <c r="I16" s="34">
        <f>$A16*(H17*60%+IF(OR(H16="S",H16="s"),1,0)*40%)*20</f>
        <v>0</v>
      </c>
    </row>
    <row r="17" spans="1:9" ht="34" x14ac:dyDescent="0.2">
      <c r="A17" s="31"/>
      <c r="B17" s="32"/>
      <c r="C17" s="33"/>
      <c r="D17" s="3" t="s">
        <v>11</v>
      </c>
      <c r="E17" s="4" t="s">
        <v>12</v>
      </c>
      <c r="F17" s="17">
        <v>0</v>
      </c>
      <c r="G17" s="35"/>
      <c r="H17" s="63">
        <f t="shared" si="0"/>
        <v>0</v>
      </c>
      <c r="I17" s="35"/>
    </row>
    <row r="18" spans="1:9" ht="34" x14ac:dyDescent="0.2">
      <c r="A18" s="13">
        <v>2.5000000000000001E-2</v>
      </c>
      <c r="B18" s="14">
        <f>A18*20</f>
        <v>0.5</v>
      </c>
      <c r="C18" s="12" t="s">
        <v>1</v>
      </c>
      <c r="D18" s="3" t="s">
        <v>13</v>
      </c>
      <c r="E18" s="4" t="s">
        <v>12</v>
      </c>
      <c r="F18" s="17">
        <v>0</v>
      </c>
      <c r="G18" s="4">
        <f>$A18*(F18*100%)*20</f>
        <v>0</v>
      </c>
      <c r="H18" s="63">
        <f t="shared" si="0"/>
        <v>0</v>
      </c>
      <c r="I18" s="4">
        <f>$A18*(H18*100%)*20</f>
        <v>0</v>
      </c>
    </row>
    <row r="19" spans="1:9" ht="15" customHeight="1" x14ac:dyDescent="0.2">
      <c r="A19" s="36">
        <v>0.25</v>
      </c>
      <c r="B19" s="39">
        <f>A19*20</f>
        <v>5</v>
      </c>
      <c r="C19" s="42" t="s">
        <v>37</v>
      </c>
      <c r="D19" s="3" t="s">
        <v>16</v>
      </c>
      <c r="E19" s="4" t="s">
        <v>6</v>
      </c>
      <c r="F19" s="16">
        <v>0</v>
      </c>
      <c r="G19" s="34">
        <f>$A19*(IF(F29&gt;1,1,F29)*4%+IF(F28&gt;1,1,F28)*4%+F27*50%+IF(OR(F26="S",F26="s"),1,0)*4%+F25*10%+IF(F24&gt;2,2,F24)/2*5%+IF(OR(F23="S",F23="s"),1,0)*5%+IF(F22&gt;8,8,F22)/8*10%+IF(F21&gt;2,2,F21)/2*2%+IF(F20&gt;2,2,F20)/2*2%+IF(F19&gt;2,2,F19)/2*4%)*20</f>
        <v>0</v>
      </c>
      <c r="H19" s="62">
        <f t="shared" si="0"/>
        <v>0</v>
      </c>
      <c r="I19" s="34">
        <f>$A19*(IF(H29&gt;1,1,H29)*4%+IF(H28&gt;1,1,H28)*4%+H27*50%+IF(OR(H26="S",H26="s"),1,0)*4%+H25*10%+IF(H24&gt;2,2,H24)/2*5%+IF(OR(H23="S",H23="s"),1,0)*5%+IF(H22&gt;8,8,H22)/8*10%+IF(H21&gt;2,2,H21)/2*2%+IF(H20&gt;2,2,H20)/2*2%+IF(H19&gt;2,2,H19)/2*4%)*20</f>
        <v>0</v>
      </c>
    </row>
    <row r="20" spans="1:9" ht="17" x14ac:dyDescent="0.2">
      <c r="A20" s="37"/>
      <c r="B20" s="40"/>
      <c r="C20" s="43"/>
      <c r="D20" s="3" t="s">
        <v>18</v>
      </c>
      <c r="E20" s="4" t="s">
        <v>6</v>
      </c>
      <c r="F20" s="16">
        <v>0</v>
      </c>
      <c r="G20" s="45"/>
      <c r="H20" s="62">
        <f t="shared" si="0"/>
        <v>0</v>
      </c>
      <c r="I20" s="45"/>
    </row>
    <row r="21" spans="1:9" ht="17" x14ac:dyDescent="0.2">
      <c r="A21" s="37"/>
      <c r="B21" s="40"/>
      <c r="C21" s="43"/>
      <c r="D21" s="3" t="s">
        <v>17</v>
      </c>
      <c r="E21" s="4" t="s">
        <v>6</v>
      </c>
      <c r="F21" s="16">
        <v>0</v>
      </c>
      <c r="G21" s="45"/>
      <c r="H21" s="62">
        <f t="shared" si="0"/>
        <v>0</v>
      </c>
      <c r="I21" s="45"/>
    </row>
    <row r="22" spans="1:9" ht="51" x14ac:dyDescent="0.2">
      <c r="A22" s="37"/>
      <c r="B22" s="40"/>
      <c r="C22" s="43"/>
      <c r="D22" s="3" t="s">
        <v>56</v>
      </c>
      <c r="E22" s="4" t="s">
        <v>6</v>
      </c>
      <c r="F22" s="16">
        <v>0</v>
      </c>
      <c r="G22" s="45"/>
      <c r="H22" s="62">
        <f t="shared" si="0"/>
        <v>0</v>
      </c>
      <c r="I22" s="45"/>
    </row>
    <row r="23" spans="1:9" ht="17" customHeight="1" x14ac:dyDescent="0.2">
      <c r="A23" s="37"/>
      <c r="B23" s="40"/>
      <c r="C23" s="43"/>
      <c r="D23" s="10" t="s">
        <v>48</v>
      </c>
      <c r="E23" s="18" t="s">
        <v>7</v>
      </c>
      <c r="F23" s="16" t="s">
        <v>32</v>
      </c>
      <c r="G23" s="45"/>
      <c r="H23" s="62" t="str">
        <f t="shared" si="0"/>
        <v>n</v>
      </c>
      <c r="I23" s="45"/>
    </row>
    <row r="24" spans="1:9" ht="16" customHeight="1" x14ac:dyDescent="0.2">
      <c r="A24" s="37"/>
      <c r="B24" s="40"/>
      <c r="C24" s="43"/>
      <c r="D24" s="10" t="s">
        <v>49</v>
      </c>
      <c r="E24" s="18" t="s">
        <v>6</v>
      </c>
      <c r="F24" s="16">
        <v>0</v>
      </c>
      <c r="G24" s="45"/>
      <c r="H24" s="62">
        <f t="shared" si="0"/>
        <v>0</v>
      </c>
      <c r="I24" s="45"/>
    </row>
    <row r="25" spans="1:9" ht="17" x14ac:dyDescent="0.2">
      <c r="A25" s="37"/>
      <c r="B25" s="40"/>
      <c r="C25" s="43"/>
      <c r="D25" s="10" t="s">
        <v>50</v>
      </c>
      <c r="E25" s="18" t="s">
        <v>12</v>
      </c>
      <c r="F25" s="17">
        <v>0</v>
      </c>
      <c r="G25" s="45"/>
      <c r="H25" s="63">
        <f t="shared" si="0"/>
        <v>0</v>
      </c>
      <c r="I25" s="45"/>
    </row>
    <row r="26" spans="1:9" ht="17" customHeight="1" x14ac:dyDescent="0.2">
      <c r="A26" s="37"/>
      <c r="B26" s="40"/>
      <c r="C26" s="43"/>
      <c r="D26" s="10" t="s">
        <v>51</v>
      </c>
      <c r="E26" s="18" t="s">
        <v>7</v>
      </c>
      <c r="F26" s="16" t="s">
        <v>32</v>
      </c>
      <c r="G26" s="45"/>
      <c r="H26" s="62" t="str">
        <f t="shared" si="0"/>
        <v>n</v>
      </c>
      <c r="I26" s="45"/>
    </row>
    <row r="27" spans="1:9" ht="17" x14ac:dyDescent="0.2">
      <c r="A27" s="37"/>
      <c r="B27" s="40"/>
      <c r="C27" s="43"/>
      <c r="D27" s="10" t="s">
        <v>52</v>
      </c>
      <c r="E27" s="18" t="s">
        <v>12</v>
      </c>
      <c r="F27" s="17">
        <v>0</v>
      </c>
      <c r="G27" s="45"/>
      <c r="H27" s="63">
        <f t="shared" si="0"/>
        <v>0</v>
      </c>
      <c r="I27" s="45"/>
    </row>
    <row r="28" spans="1:9" ht="33" customHeight="1" x14ac:dyDescent="0.2">
      <c r="A28" s="37"/>
      <c r="B28" s="40"/>
      <c r="C28" s="43"/>
      <c r="D28" s="10" t="s">
        <v>55</v>
      </c>
      <c r="E28" s="4" t="s">
        <v>6</v>
      </c>
      <c r="F28" s="16">
        <v>0</v>
      </c>
      <c r="G28" s="45"/>
      <c r="H28" s="62">
        <f t="shared" si="0"/>
        <v>0</v>
      </c>
      <c r="I28" s="45"/>
    </row>
    <row r="29" spans="1:9" ht="17" x14ac:dyDescent="0.2">
      <c r="A29" s="38"/>
      <c r="B29" s="41"/>
      <c r="C29" s="44"/>
      <c r="D29" s="3" t="s">
        <v>36</v>
      </c>
      <c r="E29" s="4" t="s">
        <v>6</v>
      </c>
      <c r="F29" s="16">
        <v>0</v>
      </c>
      <c r="G29" s="35"/>
      <c r="H29" s="62">
        <f t="shared" si="0"/>
        <v>0</v>
      </c>
      <c r="I29" s="35"/>
    </row>
    <row r="30" spans="1:9" ht="15" customHeight="1" x14ac:dyDescent="0.2">
      <c r="A30" s="36">
        <v>0.2</v>
      </c>
      <c r="B30" s="39">
        <f>A30*20</f>
        <v>4</v>
      </c>
      <c r="C30" s="42" t="s">
        <v>42</v>
      </c>
      <c r="D30" s="10" t="s">
        <v>14</v>
      </c>
      <c r="E30" s="4" t="s">
        <v>6</v>
      </c>
      <c r="F30" s="16">
        <v>0</v>
      </c>
      <c r="G30" s="34">
        <f>$A30*(F32*70%+IF(F31&gt;3,3,F31)/3*15%+IF(F30&gt;3,3,F30)/3*15%)*20</f>
        <v>0</v>
      </c>
      <c r="H30" s="62">
        <f t="shared" si="0"/>
        <v>0</v>
      </c>
      <c r="I30" s="34">
        <f>$A30*(H32*70%+IF(H31&gt;3,3,H31)/3*15%+IF(H30&gt;3,3,H30)/3*15%)*20</f>
        <v>0</v>
      </c>
    </row>
    <row r="31" spans="1:9" ht="17" x14ac:dyDescent="0.2">
      <c r="A31" s="37"/>
      <c r="B31" s="40"/>
      <c r="C31" s="43"/>
      <c r="D31" s="10" t="s">
        <v>15</v>
      </c>
      <c r="E31" s="4" t="s">
        <v>6</v>
      </c>
      <c r="F31" s="16">
        <v>0</v>
      </c>
      <c r="G31" s="45"/>
      <c r="H31" s="62">
        <f t="shared" si="0"/>
        <v>0</v>
      </c>
      <c r="I31" s="45"/>
    </row>
    <row r="32" spans="1:9" ht="46" customHeight="1" x14ac:dyDescent="0.2">
      <c r="A32" s="38"/>
      <c r="B32" s="41"/>
      <c r="C32" s="44"/>
      <c r="D32" s="10" t="s">
        <v>46</v>
      </c>
      <c r="E32" s="15" t="s">
        <v>12</v>
      </c>
      <c r="F32" s="17">
        <v>0</v>
      </c>
      <c r="G32" s="35"/>
      <c r="H32" s="63">
        <f t="shared" si="0"/>
        <v>0</v>
      </c>
      <c r="I32" s="35"/>
    </row>
    <row r="33" spans="1:9" ht="34" x14ac:dyDescent="0.2">
      <c r="A33" s="36">
        <v>0.1</v>
      </c>
      <c r="B33" s="39">
        <f>A33*20</f>
        <v>2</v>
      </c>
      <c r="C33" s="33" t="s">
        <v>2</v>
      </c>
      <c r="D33" s="10" t="s">
        <v>61</v>
      </c>
      <c r="E33" s="4" t="s">
        <v>6</v>
      </c>
      <c r="F33" s="16">
        <v>0</v>
      </c>
      <c r="G33" s="34">
        <f>$A33*(F34*80%+IF(F33&gt;1,1,F33)*20%)*20</f>
        <v>0</v>
      </c>
      <c r="H33" s="62">
        <f t="shared" si="0"/>
        <v>0</v>
      </c>
      <c r="I33" s="34">
        <f>$A33*(H34*80%+IF(H33&gt;1,1,H33)*20%)*20</f>
        <v>0</v>
      </c>
    </row>
    <row r="34" spans="1:9" ht="34" x14ac:dyDescent="0.2">
      <c r="A34" s="37"/>
      <c r="B34" s="40"/>
      <c r="C34" s="33"/>
      <c r="D34" s="10" t="s">
        <v>58</v>
      </c>
      <c r="E34" s="4" t="s">
        <v>12</v>
      </c>
      <c r="F34" s="17">
        <v>0</v>
      </c>
      <c r="G34" s="45"/>
      <c r="H34" s="63">
        <f t="shared" si="0"/>
        <v>0</v>
      </c>
      <c r="I34" s="45"/>
    </row>
    <row r="35" spans="1:9" ht="17" x14ac:dyDescent="0.2">
      <c r="A35" s="48">
        <v>0.05</v>
      </c>
      <c r="B35" s="50">
        <f>A35*20</f>
        <v>1</v>
      </c>
      <c r="C35" s="52" t="s">
        <v>34</v>
      </c>
      <c r="D35" s="7" t="s">
        <v>35</v>
      </c>
      <c r="E35" s="8" t="s">
        <v>12</v>
      </c>
      <c r="F35" s="20">
        <v>0</v>
      </c>
      <c r="G35" s="50">
        <f>$A35*(F36*50%+F35*50%)*20</f>
        <v>0</v>
      </c>
      <c r="H35" s="63">
        <f t="shared" si="0"/>
        <v>0</v>
      </c>
      <c r="I35" s="50">
        <f>$A35*(H36*50%+H35*50%)*20</f>
        <v>0</v>
      </c>
    </row>
    <row r="36" spans="1:9" ht="16" customHeight="1" x14ac:dyDescent="0.2">
      <c r="A36" s="49"/>
      <c r="B36" s="51"/>
      <c r="C36" s="53"/>
      <c r="D36" s="11" t="s">
        <v>41</v>
      </c>
      <c r="E36" s="9" t="s">
        <v>12</v>
      </c>
      <c r="F36" s="20">
        <v>0</v>
      </c>
      <c r="G36" s="51"/>
      <c r="H36" s="63">
        <f t="shared" si="0"/>
        <v>0</v>
      </c>
      <c r="I36" s="51"/>
    </row>
    <row r="37" spans="1:9" ht="34" x14ac:dyDescent="0.2">
      <c r="A37" s="31">
        <v>0.15</v>
      </c>
      <c r="B37" s="32">
        <f>A37*20</f>
        <v>3</v>
      </c>
      <c r="C37" s="47" t="s">
        <v>3</v>
      </c>
      <c r="D37" s="3" t="s">
        <v>19</v>
      </c>
      <c r="E37" s="4" t="s">
        <v>12</v>
      </c>
      <c r="F37" s="17">
        <v>0</v>
      </c>
      <c r="G37" s="34">
        <f>$A37*(F37*50%+IF(OR(F38="S",F38="s"),1,0)*50%)*20</f>
        <v>0</v>
      </c>
      <c r="H37" s="63">
        <f t="shared" si="0"/>
        <v>0</v>
      </c>
      <c r="I37" s="34">
        <f>$A37*(H37*50%+IF(OR(H38="S",H38="s"),1,0)*50%)*20</f>
        <v>0</v>
      </c>
    </row>
    <row r="38" spans="1:9" ht="34" x14ac:dyDescent="0.2">
      <c r="A38" s="31"/>
      <c r="B38" s="32"/>
      <c r="C38" s="47"/>
      <c r="D38" s="3" t="s">
        <v>43</v>
      </c>
      <c r="E38" s="4" t="s">
        <v>7</v>
      </c>
      <c r="F38" s="16" t="s">
        <v>32</v>
      </c>
      <c r="G38" s="35"/>
      <c r="H38" s="62" t="str">
        <f t="shared" si="0"/>
        <v>n</v>
      </c>
      <c r="I38" s="35"/>
    </row>
    <row r="39" spans="1:9" ht="17" x14ac:dyDescent="0.2">
      <c r="A39" s="13">
        <v>2.5000000000000001E-2</v>
      </c>
      <c r="B39" s="14">
        <f>A39*20</f>
        <v>0.5</v>
      </c>
      <c r="C39" s="12" t="s">
        <v>4</v>
      </c>
      <c r="D39" s="3" t="s">
        <v>20</v>
      </c>
      <c r="E39" s="4" t="s">
        <v>12</v>
      </c>
      <c r="F39" s="17">
        <v>0</v>
      </c>
      <c r="G39" s="4">
        <f>$A39*(F39*100%)*20</f>
        <v>0</v>
      </c>
      <c r="H39" s="63">
        <f t="shared" si="0"/>
        <v>0</v>
      </c>
      <c r="I39" s="4">
        <f>$A39*(H39*100%)*20</f>
        <v>0</v>
      </c>
    </row>
    <row r="40" spans="1:9" ht="51" x14ac:dyDescent="0.2">
      <c r="A40" s="13">
        <v>7.4999999999999997E-2</v>
      </c>
      <c r="B40" s="14">
        <f>A40*20</f>
        <v>1.5</v>
      </c>
      <c r="C40" s="12" t="s">
        <v>5</v>
      </c>
      <c r="D40" s="3" t="s">
        <v>38</v>
      </c>
      <c r="E40" s="4" t="s">
        <v>12</v>
      </c>
      <c r="F40" s="17">
        <v>0</v>
      </c>
      <c r="G40" s="4">
        <f>$A40*(F40*100%)*20</f>
        <v>0</v>
      </c>
      <c r="H40" s="62">
        <f t="shared" si="0"/>
        <v>0</v>
      </c>
      <c r="I40" s="4">
        <f>$A40*(H40*100%)*20</f>
        <v>0</v>
      </c>
    </row>
    <row r="41" spans="1:9" ht="68" x14ac:dyDescent="0.2">
      <c r="A41" s="57">
        <v>0.1</v>
      </c>
      <c r="B41" s="58">
        <f>A41*20</f>
        <v>2</v>
      </c>
      <c r="C41" s="59" t="s">
        <v>57</v>
      </c>
      <c r="D41" s="60" t="s">
        <v>54</v>
      </c>
      <c r="E41" s="61" t="s">
        <v>12</v>
      </c>
      <c r="F41" s="17">
        <v>0</v>
      </c>
      <c r="G41" s="61">
        <f>$A41*(F41*100%)*20</f>
        <v>0</v>
      </c>
      <c r="H41" s="64">
        <f t="shared" ref="H41" si="1">F41</f>
        <v>0</v>
      </c>
      <c r="I41" s="61">
        <f>$A41*(H41*100%)*20</f>
        <v>0</v>
      </c>
    </row>
    <row r="42" spans="1:9" ht="34" x14ac:dyDescent="0.2">
      <c r="A42" s="54">
        <f>SUM(A7:A40)</f>
        <v>1.0000000000000002</v>
      </c>
      <c r="B42" s="55">
        <f>IF(SUM(B11:B41)&gt;20,20,SUM(B11:B41))</f>
        <v>20</v>
      </c>
      <c r="F42" s="56" t="s">
        <v>30</v>
      </c>
      <c r="G42" s="55">
        <f>IF(SUM(G11:G41)&gt;20,20,SUM(G11:G41))</f>
        <v>0</v>
      </c>
      <c r="H42" s="56" t="s">
        <v>31</v>
      </c>
      <c r="I42" s="55">
        <f>IF(SUM(I11:I41)&gt;20,20,SUM(I11:I41))</f>
        <v>0</v>
      </c>
    </row>
  </sheetData>
  <mergeCells count="42">
    <mergeCell ref="A35:A36"/>
    <mergeCell ref="B35:B36"/>
    <mergeCell ref="C35:C36"/>
    <mergeCell ref="G35:G36"/>
    <mergeCell ref="I35:I36"/>
    <mergeCell ref="A33:A34"/>
    <mergeCell ref="B33:B34"/>
    <mergeCell ref="C33:C34"/>
    <mergeCell ref="G33:G34"/>
    <mergeCell ref="I33:I34"/>
    <mergeCell ref="A37:A38"/>
    <mergeCell ref="B37:B38"/>
    <mergeCell ref="C37:C38"/>
    <mergeCell ref="G37:G38"/>
    <mergeCell ref="I37:I38"/>
    <mergeCell ref="A19:A29"/>
    <mergeCell ref="B19:B29"/>
    <mergeCell ref="C19:C29"/>
    <mergeCell ref="G19:G29"/>
    <mergeCell ref="I19:I29"/>
    <mergeCell ref="A30:A32"/>
    <mergeCell ref="B30:B32"/>
    <mergeCell ref="C30:C32"/>
    <mergeCell ref="G30:G32"/>
    <mergeCell ref="I30:I32"/>
    <mergeCell ref="A11:A15"/>
    <mergeCell ref="B11:B15"/>
    <mergeCell ref="C11:C15"/>
    <mergeCell ref="G11:G15"/>
    <mergeCell ref="I11:I15"/>
    <mergeCell ref="A16:A17"/>
    <mergeCell ref="B16:B17"/>
    <mergeCell ref="C16:C17"/>
    <mergeCell ref="G16:G17"/>
    <mergeCell ref="I16:I17"/>
    <mergeCell ref="A7:B7"/>
    <mergeCell ref="A1:I1"/>
    <mergeCell ref="A2:I2"/>
    <mergeCell ref="A5:B5"/>
    <mergeCell ref="A6:B6"/>
    <mergeCell ref="C7:I7"/>
    <mergeCell ref="A4:I4"/>
  </mergeCells>
  <pageMargins left="0.75000000000000011" right="0.75000000000000011" top="1" bottom="1" header="0.5" footer="0.5"/>
  <pageSetup paperSize="9" scale="5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Fonseca</dc:creator>
  <cp:lastModifiedBy>José Fonseca</cp:lastModifiedBy>
  <cp:lastPrinted>2013-05-20T14:37:41Z</cp:lastPrinted>
  <dcterms:created xsi:type="dcterms:W3CDTF">2012-09-28T17:13:26Z</dcterms:created>
  <dcterms:modified xsi:type="dcterms:W3CDTF">2021-10-22T12:13:32Z</dcterms:modified>
</cp:coreProperties>
</file>