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Vagner.LAPTOP-SJPQKLU4\Desktop\3Ano\IA\2Trabaho\"/>
    </mc:Choice>
  </mc:AlternateContent>
  <xr:revisionPtr revIDLastSave="0" documentId="13_ncr:1_{A902851D-E529-4231-9155-FB0294D70978}" xr6:coauthVersionLast="46" xr6:coauthVersionMax="46" xr10:uidLastSave="{00000000-0000-0000-0000-000000000000}"/>
  <bookViews>
    <workbookView xWindow="915" yWindow="-120" windowWidth="19695" windowHeight="117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2" i="1" l="1"/>
  <c r="D331" i="1"/>
  <c r="D330" i="1"/>
  <c r="C330" i="1"/>
  <c r="C332" i="1"/>
  <c r="C331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2" i="1"/>
  <c r="R263" i="1"/>
  <c r="R261" i="1"/>
  <c r="R260" i="1"/>
  <c r="R259" i="1"/>
  <c r="R258" i="1"/>
  <c r="D276" i="1"/>
  <c r="D190" i="1"/>
  <c r="D273" i="1" l="1"/>
  <c r="D268" i="1"/>
  <c r="E268" i="1" s="1"/>
  <c r="F268" i="1" s="1"/>
  <c r="D267" i="1"/>
  <c r="E267" i="1" s="1"/>
  <c r="F267" i="1" s="1"/>
  <c r="D266" i="1"/>
  <c r="E266" i="1" s="1"/>
  <c r="F266" i="1" s="1"/>
  <c r="D265" i="1"/>
  <c r="E265" i="1" s="1"/>
  <c r="F265" i="1" s="1"/>
  <c r="D264" i="1"/>
  <c r="E264" i="1" s="1"/>
  <c r="F264" i="1" s="1"/>
  <c r="D263" i="1"/>
  <c r="E263" i="1" s="1"/>
  <c r="F263" i="1" s="1"/>
  <c r="D262" i="1"/>
  <c r="E262" i="1" s="1"/>
  <c r="F262" i="1" s="1"/>
  <c r="D261" i="1"/>
  <c r="E261" i="1" s="1"/>
  <c r="F261" i="1" s="1"/>
  <c r="D260" i="1"/>
  <c r="E260" i="1" s="1"/>
  <c r="F260" i="1" s="1"/>
  <c r="D259" i="1"/>
  <c r="E259" i="1" s="1"/>
  <c r="F259" i="1" s="1"/>
  <c r="D258" i="1"/>
  <c r="E258" i="1" s="1"/>
  <c r="F258" i="1" s="1"/>
  <c r="D257" i="1"/>
  <c r="E257" i="1" s="1"/>
  <c r="F257" i="1" s="1"/>
  <c r="D256" i="1"/>
  <c r="E256" i="1" s="1"/>
  <c r="F256" i="1" s="1"/>
  <c r="D255" i="1"/>
  <c r="E255" i="1" s="1"/>
  <c r="F255" i="1" s="1"/>
  <c r="D254" i="1"/>
  <c r="E254" i="1" s="1"/>
  <c r="F254" i="1" s="1"/>
  <c r="D253" i="1"/>
  <c r="E253" i="1" s="1"/>
  <c r="F253" i="1" s="1"/>
  <c r="D252" i="1"/>
  <c r="E252" i="1" s="1"/>
  <c r="F252" i="1" s="1"/>
  <c r="D251" i="1"/>
  <c r="E251" i="1" s="1"/>
  <c r="F251" i="1" s="1"/>
  <c r="D250" i="1"/>
  <c r="E250" i="1" s="1"/>
  <c r="F250" i="1" s="1"/>
  <c r="D249" i="1"/>
  <c r="E249" i="1" s="1"/>
  <c r="F249" i="1" l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E269" i="1"/>
  <c r="R186" i="1"/>
  <c r="R188" i="1"/>
  <c r="R187" i="1"/>
  <c r="R185" i="1"/>
  <c r="R183" i="1"/>
  <c r="R184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D187" i="1"/>
  <c r="G166" i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65" i="1"/>
  <c r="G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64" i="1"/>
  <c r="E18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64" i="1"/>
  <c r="E79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64" i="1"/>
  <c r="C136" i="1"/>
  <c r="C111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36" i="1"/>
  <c r="B111" i="1"/>
  <c r="B130" i="1"/>
  <c r="B125" i="1"/>
  <c r="B126" i="1"/>
  <c r="B127" i="1"/>
  <c r="B128" i="1"/>
  <c r="B129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C82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79" i="1"/>
  <c r="D86" i="1" l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85" i="1"/>
  <c r="E85" i="1" s="1"/>
  <c r="D80" i="1"/>
  <c r="E80" i="1" s="1"/>
  <c r="D81" i="1"/>
  <c r="E81" i="1" s="1"/>
  <c r="D82" i="1"/>
  <c r="E82" i="1" s="1"/>
  <c r="D83" i="1"/>
  <c r="E83" i="1" s="1"/>
  <c r="D84" i="1"/>
  <c r="E84" i="1" s="1"/>
  <c r="D79" i="1"/>
  <c r="C48" i="1"/>
  <c r="C46" i="1"/>
  <c r="A46" i="1"/>
  <c r="C39" i="1"/>
  <c r="C38" i="1"/>
  <c r="B36" i="1"/>
  <c r="D105" i="1" l="1"/>
  <c r="E46" i="1"/>
  <c r="A48" i="1" s="1"/>
  <c r="E48" i="1" s="1"/>
  <c r="A49" i="1" s="1"/>
  <c r="E99" i="1"/>
  <c r="F83" i="1" s="1"/>
  <c r="F97" i="1" l="1"/>
  <c r="F87" i="1"/>
  <c r="D102" i="1"/>
  <c r="F85" i="1"/>
  <c r="F81" i="1"/>
  <c r="F98" i="1"/>
  <c r="F88" i="1"/>
  <c r="F82" i="1"/>
  <c r="F93" i="1"/>
  <c r="F86" i="1"/>
  <c r="F94" i="1"/>
  <c r="F95" i="1"/>
  <c r="F89" i="1"/>
  <c r="F91" i="1"/>
  <c r="F92" i="1"/>
  <c r="F80" i="1"/>
  <c r="F90" i="1"/>
  <c r="F79" i="1"/>
  <c r="G79" i="1" s="1"/>
  <c r="F96" i="1"/>
  <c r="F84" i="1"/>
  <c r="G80" i="1" l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</calcChain>
</file>

<file path=xl/sharedStrings.xml><?xml version="1.0" encoding="utf-8"?>
<sst xmlns="http://schemas.openxmlformats.org/spreadsheetml/2006/main" count="618" uniqueCount="205">
  <si>
    <t>P(x)</t>
  </si>
  <si>
    <t>Qualidade</t>
  </si>
  <si>
    <t>Segmento da roleta</t>
  </si>
  <si>
    <t>F(x)</t>
  </si>
  <si>
    <t>R(x)</t>
  </si>
  <si>
    <t>Decimal</t>
  </si>
  <si>
    <t>Comprimento</t>
  </si>
  <si>
    <t>IA - Trabalho 2</t>
  </si>
  <si>
    <t>Vagner Bom Jesus - 1701172</t>
  </si>
  <si>
    <t>Algoritmos Genéticos</t>
  </si>
  <si>
    <t>Considere que se pretende otimizar uma função matemática por aplicação de um Algoritmo Genético (AG) ao longo de um conjunto de gerações.</t>
  </si>
  <si>
    <t>Indique o valor máximo da função matemática f(x) definida por</t>
  </si>
  <si>
    <r>
      <t> f(x) = (x - 15)</t>
    </r>
    <r>
      <rPr>
        <vertAlign val="superscript"/>
        <sz val="11"/>
        <color rgb="FF000000"/>
        <rFont val="Verdana"/>
        <family val="2"/>
      </rPr>
      <t>2</t>
    </r>
  </si>
  <si>
    <t>com 1 ≤ x ≤ 25.</t>
  </si>
  <si>
    <r>
      <t>2.1.</t>
    </r>
    <r>
      <rPr>
        <sz val="10"/>
        <color rgb="FF000000"/>
        <rFont val="Verdana"/>
        <family val="2"/>
      </rPr>
      <t> Caracterize todos os elementos do AG implementado e justifique as opções tomadas.</t>
    </r>
  </si>
  <si>
    <r>
      <t>2.2.</t>
    </r>
    <r>
      <rPr>
        <sz val="10"/>
        <color rgb="FF000000"/>
        <rFont val="Verdana"/>
        <family val="2"/>
      </rPr>
      <t> Analise os resultados obtidos com as primeiras 3 gerações.</t>
    </r>
  </si>
  <si>
    <t>1. Precisão da variavel</t>
  </si>
  <si>
    <t>2. Dimenção da população</t>
  </si>
  <si>
    <t>Nota: a 1ª geração da população é aleatória</t>
  </si>
  <si>
    <t>3. Operador de seleção</t>
  </si>
  <si>
    <r>
      <t xml:space="preserve">Seleção por roleta com </t>
    </r>
    <r>
      <rPr>
        <b/>
        <sz val="12"/>
        <color theme="1"/>
        <rFont val="Calibri"/>
        <family val="2"/>
        <scheme val="minor"/>
      </rPr>
      <t>elitismo</t>
    </r>
  </si>
  <si>
    <t>indivíduo</t>
  </si>
  <si>
    <t>4. Operadores de recombiação</t>
  </si>
  <si>
    <t>Taxa de recombinação</t>
  </si>
  <si>
    <t>Ponto de corte</t>
  </si>
  <si>
    <t>5. Nº de genes em cada cromossoma</t>
  </si>
  <si>
    <t>&lt;=</t>
  </si>
  <si>
    <t>X</t>
  </si>
  <si>
    <t>14*10^4</t>
  </si>
  <si>
    <t>Capacidade de representação</t>
  </si>
  <si>
    <t>2^17</t>
  </si>
  <si>
    <t>=</t>
  </si>
  <si>
    <t>2^18</t>
  </si>
  <si>
    <t>Suficiente</t>
  </si>
  <si>
    <t>Não suficiente</t>
  </si>
  <si>
    <t>bits para cada cromossoma</t>
  </si>
  <si>
    <t>6. Mutação</t>
  </si>
  <si>
    <t>% Taxa de mutação ilustrar</t>
  </si>
  <si>
    <t xml:space="preserve">x </t>
  </si>
  <si>
    <t>bits por tabelas</t>
  </si>
  <si>
    <t>nº de genes que sofrem mutação</t>
  </si>
  <si>
    <t>Nº de genes (bits) que vai sofrer mutação aliatoria em cada interação removendo a parte fracional</t>
  </si>
  <si>
    <t>7. Gerar população aleatóriamente</t>
  </si>
  <si>
    <t>Binário</t>
  </si>
  <si>
    <t>Individuo</t>
  </si>
  <si>
    <t xml:space="preserve">Codificam da Variável </t>
  </si>
  <si>
    <t>Probabilidade de Selecão</t>
  </si>
  <si>
    <t>Media</t>
  </si>
  <si>
    <t>Eletismo</t>
  </si>
  <si>
    <t>Qualidade F(x)</t>
  </si>
  <si>
    <t>Indivíduo</t>
  </si>
  <si>
    <t>Cromossoma</t>
  </si>
  <si>
    <t>elitismo I7</t>
  </si>
  <si>
    <t>001100011000110011</t>
  </si>
  <si>
    <t>recombinação: I4 + I3</t>
  </si>
  <si>
    <t>ponto de corte: 1</t>
  </si>
  <si>
    <t>0 11111111000000101</t>
  </si>
  <si>
    <t>1 01100011000110011</t>
  </si>
  <si>
    <t>110111110000101100</t>
  </si>
  <si>
    <t>recombinação: I5 + I14</t>
  </si>
  <si>
    <t>ponto de corte: 3</t>
  </si>
  <si>
    <t>110 110010111101100</t>
  </si>
  <si>
    <t>100110010111101100</t>
  </si>
  <si>
    <t>100 111110000101100</t>
  </si>
  <si>
    <t>110110010111101100</t>
  </si>
  <si>
    <t>cópia do I5</t>
  </si>
  <si>
    <t>101101110111011010</t>
  </si>
  <si>
    <t>cópia do I10</t>
  </si>
  <si>
    <t>101111110100101010</t>
  </si>
  <si>
    <t>cópia do I9</t>
  </si>
  <si>
    <t>100000000110001111</t>
  </si>
  <si>
    <t>cópia do I15</t>
  </si>
  <si>
    <t>recombinação: I14 + I5</t>
  </si>
  <si>
    <t>ponto de corte: 5</t>
  </si>
  <si>
    <t>10011 1110000101100</t>
  </si>
  <si>
    <t>11011 0010111101100</t>
  </si>
  <si>
    <t>110110010111100011</t>
  </si>
  <si>
    <t>recombinação: I5 + I3</t>
  </si>
  <si>
    <t>ponto de corte: 14</t>
  </si>
  <si>
    <t>11011001011110 1100</t>
  </si>
  <si>
    <t>101100011000111100</t>
  </si>
  <si>
    <t>10110001100011 0011</t>
  </si>
  <si>
    <t>101101100011010101</t>
  </si>
  <si>
    <t>cópia do I1</t>
  </si>
  <si>
    <t>101100011000110011</t>
  </si>
  <si>
    <t>cópia do I3</t>
  </si>
  <si>
    <t>101100010010001011</t>
  </si>
  <si>
    <t>recombinação: I3 + I7</t>
  </si>
  <si>
    <t>ponto de corte: 8</t>
  </si>
  <si>
    <t>10110001 1000110011</t>
  </si>
  <si>
    <t>110111011000110011</t>
  </si>
  <si>
    <t>11011101 0010001011</t>
  </si>
  <si>
    <t>101111110100101011</t>
  </si>
  <si>
    <t>recombinação: I9 + I7</t>
  </si>
  <si>
    <t>ponto de corte: 17</t>
  </si>
  <si>
    <t>10111111010010101 0</t>
  </si>
  <si>
    <t>110111010010001010</t>
  </si>
  <si>
    <t>11011101001000101 1</t>
  </si>
  <si>
    <t>001011101101111010</t>
  </si>
  <si>
    <t>cópia do I20 (não tem par)</t>
  </si>
  <si>
    <t>111111111000000101</t>
  </si>
  <si>
    <t>Polulação final</t>
  </si>
  <si>
    <r>
      <t>001011101101</t>
    </r>
    <r>
      <rPr>
        <b/>
        <sz val="11"/>
        <color theme="1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>11010</t>
    </r>
  </si>
  <si>
    <t>Mutação do I20, gene 13</t>
  </si>
  <si>
    <t>2º Interação</t>
  </si>
  <si>
    <t>110111010010001011</t>
  </si>
  <si>
    <t>001011101101011010</t>
  </si>
  <si>
    <t>Para verificar se é mesmo o melhor individuo</t>
  </si>
  <si>
    <t>Progenitores</t>
  </si>
  <si>
    <t>Par</t>
  </si>
  <si>
    <t>Nº aleatório</t>
  </si>
  <si>
    <t>Situação</t>
  </si>
  <si>
    <t>1º par</t>
  </si>
  <si>
    <t>ok</t>
  </si>
  <si>
    <t>2º par</t>
  </si>
  <si>
    <t>3º par</t>
  </si>
  <si>
    <t>4º par</t>
  </si>
  <si>
    <t>5º par</t>
  </si>
  <si>
    <t>6º par</t>
  </si>
  <si>
    <t>7º par</t>
  </si>
  <si>
    <t>8º par</t>
  </si>
  <si>
    <t>9º par</t>
  </si>
  <si>
    <t>recombinação</t>
  </si>
  <si>
    <t>cópia</t>
  </si>
  <si>
    <t>População final (sem mutação)</t>
  </si>
  <si>
    <t>111111111000000000</t>
  </si>
  <si>
    <t>elitismo</t>
  </si>
  <si>
    <t>recombinação: I12 + I6</t>
  </si>
  <si>
    <t>ponto de corte: 4</t>
  </si>
  <si>
    <t>1101 10010111100011</t>
  </si>
  <si>
    <t>1101 10010111101100</t>
  </si>
  <si>
    <t>110111110111101100</t>
  </si>
  <si>
    <t>recombinação: I4 + I6</t>
  </si>
  <si>
    <t>ponto de corte: 7</t>
  </si>
  <si>
    <t>1101111 10000101100</t>
  </si>
  <si>
    <t>110110010000101100</t>
  </si>
  <si>
    <t>1101100 10111101100</t>
  </si>
  <si>
    <t>101100010000101100</t>
  </si>
  <si>
    <t>recombinação: I13 + I4</t>
  </si>
  <si>
    <t>10110001 1000111100</t>
  </si>
  <si>
    <t>110111111000111100</t>
  </si>
  <si>
    <t>11011111 0000101100</t>
  </si>
  <si>
    <t>recombinação: I12 + I17</t>
  </si>
  <si>
    <t>110 110010111100011</t>
  </si>
  <si>
    <t>110 111011000110011</t>
  </si>
  <si>
    <t>cópia do I12</t>
  </si>
  <si>
    <t>111111111000000011</t>
  </si>
  <si>
    <t>recombinação: I3 + I15</t>
  </si>
  <si>
    <t>ponto de corte: 15</t>
  </si>
  <si>
    <t>111111111000000 000</t>
  </si>
  <si>
    <t>101100011000110000</t>
  </si>
  <si>
    <t>101100011000110 011</t>
  </si>
  <si>
    <t>cópia do I6</t>
  </si>
  <si>
    <t>cópia do I13</t>
  </si>
  <si>
    <t>111111111110001111</t>
  </si>
  <si>
    <t>recombinação: I3 + I9</t>
  </si>
  <si>
    <t>ponto de corte: 9</t>
  </si>
  <si>
    <t>111111111 000000000</t>
  </si>
  <si>
    <t>100000000000000000</t>
  </si>
  <si>
    <t>100000000 110001111</t>
  </si>
  <si>
    <t>110111011000001011</t>
  </si>
  <si>
    <t>recombinação: I17 + I1</t>
  </si>
  <si>
    <t>ponto de corte: 11</t>
  </si>
  <si>
    <t>11011101100 0110011</t>
  </si>
  <si>
    <t>110111010010110011</t>
  </si>
  <si>
    <t>11011101001 0001011</t>
  </si>
  <si>
    <t>População final (com mutação)</t>
  </si>
  <si>
    <t>Nº aleatório entre 1 e 360: 189</t>
  </si>
  <si>
    <r>
      <rPr>
        <sz val="11"/>
        <color theme="0"/>
        <rFont val="Calibri"/>
        <family val="2"/>
        <scheme val="minor"/>
      </rPr>
      <t>11111111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0"/>
        <rFont val="Calibri"/>
        <family val="2"/>
        <scheme val="minor"/>
      </rPr>
      <t>000000000</t>
    </r>
  </si>
  <si>
    <t>3º Interação</t>
  </si>
  <si>
    <t>111111110000000000</t>
  </si>
  <si>
    <t>cópia do I4</t>
  </si>
  <si>
    <t>101100011000101100</t>
  </si>
  <si>
    <t>ponto de corte: 12</t>
  </si>
  <si>
    <t>101100011000 110000</t>
  </si>
  <si>
    <t>110111110111110000</t>
  </si>
  <si>
    <t>110111110111 101100</t>
  </si>
  <si>
    <t>111100000000000000</t>
  </si>
  <si>
    <t>1111 11111000000011</t>
  </si>
  <si>
    <t>100011111000000011</t>
  </si>
  <si>
    <t>1000 00000000000000</t>
  </si>
  <si>
    <t>111110010111100011</t>
  </si>
  <si>
    <t>recombinação: I12 + I3</t>
  </si>
  <si>
    <t>11111 1111000000011</t>
  </si>
  <si>
    <t>110111111000000011</t>
  </si>
  <si>
    <t>11011 0010111100011</t>
  </si>
  <si>
    <t>111100011000111100</t>
  </si>
  <si>
    <t>ponto de corte: 2</t>
  </si>
  <si>
    <t>11 0110010111100011</t>
  </si>
  <si>
    <t>100110010111100011</t>
  </si>
  <si>
    <t>10 1100011000111100</t>
  </si>
  <si>
    <t>101100010000110000</t>
  </si>
  <si>
    <t>recombinação: I6 + I13</t>
  </si>
  <si>
    <t>101100010 000101100</t>
  </si>
  <si>
    <t>101100011 000110000</t>
  </si>
  <si>
    <t>ponto de corte: 13</t>
  </si>
  <si>
    <t>1000000000000 00000</t>
  </si>
  <si>
    <t>1111111110000 00000</t>
  </si>
  <si>
    <t>Nº aleatório entre 1 e 360: 95</t>
  </si>
  <si>
    <r>
      <rPr>
        <sz val="11"/>
        <color theme="0"/>
        <rFont val="Calibri"/>
        <family val="2"/>
        <scheme val="minor"/>
      </rPr>
      <t>1011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>0011000101100</t>
    </r>
  </si>
  <si>
    <t>Iteração</t>
  </si>
  <si>
    <t>Média</t>
  </si>
  <si>
    <t>A qualidade aumenta significativamente na 2ª iteração mas depois estabiliza</t>
  </si>
  <si>
    <t>A média vai aumentando progressivamente a cada iteração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</si>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</sst>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336699"/>
      <name val="Verdana"/>
      <family val="2"/>
    </font>
    <font>
      <vertAlign val="superscript"/>
      <sz val="11"/>
      <color rgb="FF000000"/>
      <name val="Verdana"/>
      <family val="2"/>
    </font>
    <font>
      <b/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1" fillId="0" borderId="0" xfId="0" applyFont="1"/>
    <xf numFmtId="0" fontId="6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3" fillId="8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9" borderId="0" xfId="0" applyFill="1"/>
    <xf numFmtId="0" fontId="0" fillId="10" borderId="1" xfId="0" applyFill="1" applyBorder="1"/>
    <xf numFmtId="0" fontId="0" fillId="11" borderId="0" xfId="0" applyFill="1" applyAlignment="1">
      <alignment horizontal="center"/>
    </xf>
    <xf numFmtId="3" fontId="0" fillId="0" borderId="0" xfId="0" applyNumberFormat="1"/>
    <xf numFmtId="0" fontId="0" fillId="12" borderId="0" xfId="0" applyFill="1"/>
    <xf numFmtId="49" fontId="0" fillId="3" borderId="0" xfId="0" applyNumberFormat="1" applyFill="1"/>
    <xf numFmtId="49" fontId="0" fillId="13" borderId="0" xfId="0" applyNumberFormat="1" applyFill="1"/>
    <xf numFmtId="0" fontId="0" fillId="13" borderId="0" xfId="0" applyFill="1"/>
    <xf numFmtId="49" fontId="0" fillId="14" borderId="0" xfId="0" applyNumberFormat="1" applyFill="1"/>
    <xf numFmtId="0" fontId="0" fillId="14" borderId="0" xfId="0" applyFill="1"/>
    <xf numFmtId="49" fontId="0" fillId="15" borderId="0" xfId="0" applyNumberFormat="1" applyFill="1"/>
    <xf numFmtId="0" fontId="0" fillId="15" borderId="0" xfId="0" applyFill="1"/>
    <xf numFmtId="0" fontId="0" fillId="16" borderId="0" xfId="0" applyFill="1"/>
    <xf numFmtId="0" fontId="0" fillId="18" borderId="1" xfId="0" applyFill="1" applyBorder="1"/>
    <xf numFmtId="0" fontId="0" fillId="0" borderId="1" xfId="0" applyBorder="1"/>
    <xf numFmtId="3" fontId="0" fillId="0" borderId="1" xfId="0" applyNumberFormat="1" applyBorder="1"/>
    <xf numFmtId="49" fontId="0" fillId="3" borderId="1" xfId="0" applyNumberFormat="1" applyFill="1" applyBorder="1"/>
    <xf numFmtId="49" fontId="0" fillId="13" borderId="1" xfId="0" applyNumberFormat="1" applyFill="1" applyBorder="1"/>
    <xf numFmtId="49" fontId="0" fillId="14" borderId="1" xfId="0" applyNumberFormat="1" applyFill="1" applyBorder="1"/>
    <xf numFmtId="49" fontId="0" fillId="15" borderId="1" xfId="0" applyNumberFormat="1" applyFill="1" applyBorder="1"/>
    <xf numFmtId="49" fontId="8" fillId="14" borderId="1" xfId="0" applyNumberFormat="1" applyFont="1" applyFill="1" applyBorder="1"/>
    <xf numFmtId="0" fontId="10" fillId="4" borderId="0" xfId="0" applyFont="1" applyFill="1"/>
    <xf numFmtId="49" fontId="0" fillId="19" borderId="1" xfId="0" applyNumberFormat="1" applyFill="1" applyBorder="1"/>
    <xf numFmtId="49" fontId="3" fillId="19" borderId="1" xfId="0" applyNumberFormat="1" applyFont="1" applyFill="1" applyBorder="1"/>
    <xf numFmtId="49" fontId="0" fillId="19" borderId="1" xfId="0" applyNumberForma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3" fontId="0" fillId="20" borderId="1" xfId="0" applyNumberFormat="1" applyFill="1" applyBorder="1"/>
    <xf numFmtId="0" fontId="0" fillId="20" borderId="1" xfId="0" applyNumberFormat="1" applyFill="1" applyBorder="1"/>
    <xf numFmtId="49" fontId="0" fillId="20" borderId="1" xfId="0" applyNumberFormat="1" applyFill="1" applyBorder="1"/>
    <xf numFmtId="49" fontId="0" fillId="0" borderId="1" xfId="0" applyNumberFormat="1" applyFill="1" applyBorder="1"/>
    <xf numFmtId="0" fontId="0" fillId="21" borderId="1" xfId="0" applyFill="1" applyBorder="1"/>
    <xf numFmtId="0" fontId="0" fillId="22" borderId="0" xfId="0" applyFill="1"/>
    <xf numFmtId="0" fontId="9" fillId="0" borderId="0" xfId="0" applyFont="1"/>
    <xf numFmtId="0" fontId="0" fillId="23" borderId="0" xfId="0" applyFill="1"/>
    <xf numFmtId="0" fontId="0" fillId="24" borderId="0" xfId="0" applyFill="1"/>
    <xf numFmtId="0" fontId="9" fillId="24" borderId="0" xfId="0" applyFont="1" applyFill="1"/>
    <xf numFmtId="0" fontId="9" fillId="8" borderId="0" xfId="0" applyFont="1" applyFill="1"/>
    <xf numFmtId="0" fontId="9" fillId="25" borderId="0" xfId="0" applyFont="1" applyFill="1"/>
    <xf numFmtId="0" fontId="9" fillId="3" borderId="0" xfId="0" applyFont="1" applyFill="1"/>
    <xf numFmtId="0" fontId="0" fillId="11" borderId="0" xfId="0" applyFill="1"/>
    <xf numFmtId="49" fontId="0" fillId="26" borderId="0" xfId="0" applyNumberFormat="1" applyFill="1"/>
    <xf numFmtId="0" fontId="12" fillId="2" borderId="0" xfId="0" applyFont="1" applyFill="1"/>
    <xf numFmtId="0" fontId="0" fillId="8" borderId="0" xfId="0" applyFill="1"/>
    <xf numFmtId="49" fontId="0" fillId="8" borderId="0" xfId="0" applyNumberFormat="1" applyFill="1"/>
    <xf numFmtId="49" fontId="3" fillId="0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49" fontId="3" fillId="11" borderId="1" xfId="0" applyNumberFormat="1" applyFont="1" applyFill="1" applyBorder="1"/>
    <xf numFmtId="49" fontId="0" fillId="27" borderId="0" xfId="0" applyNumberFormat="1" applyFill="1"/>
    <xf numFmtId="0" fontId="0" fillId="27" borderId="0" xfId="0" applyFill="1"/>
    <xf numFmtId="49" fontId="0" fillId="28" borderId="0" xfId="0" applyNumberFormat="1" applyFill="1"/>
    <xf numFmtId="0" fontId="0" fillId="28" borderId="0" xfId="0" applyFill="1"/>
    <xf numFmtId="49" fontId="0" fillId="29" borderId="0" xfId="0" applyNumberFormat="1" applyFill="1"/>
    <xf numFmtId="0" fontId="0" fillId="29" borderId="0" xfId="0" applyFill="1"/>
    <xf numFmtId="0" fontId="9" fillId="29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0" fillId="18" borderId="0" xfId="0" applyFill="1"/>
    <xf numFmtId="0" fontId="8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6"/>
  <sheetViews>
    <sheetView tabSelected="1" topLeftCell="A313" zoomScale="85" zoomScaleNormal="85" workbookViewId="0">
      <selection activeCell="E155" sqref="E155:F155"/>
    </sheetView>
  </sheetViews>
  <sheetFormatPr defaultRowHeight="15" x14ac:dyDescent="0.25"/>
  <cols>
    <col min="1" max="1" width="12.42578125" customWidth="1"/>
    <col min="2" max="2" width="26.42578125" customWidth="1"/>
    <col min="3" max="3" width="29.7109375" customWidth="1"/>
    <col min="4" max="4" width="23.28515625" customWidth="1"/>
    <col min="5" max="5" width="26.140625" customWidth="1"/>
    <col min="6" max="6" width="29.5703125" customWidth="1"/>
    <col min="7" max="7" width="22.85546875" customWidth="1"/>
    <col min="8" max="8" width="13.140625" customWidth="1"/>
    <col min="9" max="9" width="11.5703125" customWidth="1"/>
    <col min="10" max="10" width="13.5703125" customWidth="1"/>
    <col min="11" max="11" width="16.85546875" customWidth="1"/>
    <col min="12" max="12" width="14.42578125" customWidth="1"/>
    <col min="16" max="16" width="13.140625" customWidth="1"/>
    <col min="17" max="17" width="11.140625" customWidth="1"/>
    <col min="18" max="18" width="21.28515625" customWidth="1"/>
    <col min="19" max="19" width="12.7109375" customWidth="1"/>
  </cols>
  <sheetData>
    <row r="1" spans="1:7" x14ac:dyDescent="0.25">
      <c r="A1" t="s">
        <v>7</v>
      </c>
    </row>
    <row r="2" spans="1:7" x14ac:dyDescent="0.25">
      <c r="A2" t="s">
        <v>8</v>
      </c>
    </row>
    <row r="4" spans="1:7" ht="16.5" customHeight="1" x14ac:dyDescent="0.25">
      <c r="A4" s="3" t="s">
        <v>9</v>
      </c>
    </row>
    <row r="6" spans="1:7" ht="15.75" customHeight="1" x14ac:dyDescent="0.25">
      <c r="A6" t="s">
        <v>10</v>
      </c>
    </row>
    <row r="8" spans="1:7" x14ac:dyDescent="0.25">
      <c r="A8" s="4" t="s">
        <v>11</v>
      </c>
    </row>
    <row r="9" spans="1:7" ht="16.5" x14ac:dyDescent="0.25">
      <c r="B9" s="4" t="s">
        <v>12</v>
      </c>
      <c r="D9" s="4" t="s">
        <v>13</v>
      </c>
    </row>
    <row r="11" spans="1:7" x14ac:dyDescent="0.25">
      <c r="A11" s="5" t="s">
        <v>14</v>
      </c>
    </row>
    <row r="13" spans="1:7" x14ac:dyDescent="0.25">
      <c r="A13" s="5" t="s">
        <v>15</v>
      </c>
    </row>
    <row r="16" spans="1:7" x14ac:dyDescent="0.25">
      <c r="A16" s="8" t="s">
        <v>16</v>
      </c>
      <c r="B16" s="8"/>
      <c r="C16" s="8"/>
      <c r="D16" s="8"/>
      <c r="E16" s="8"/>
      <c r="F16" s="8"/>
      <c r="G16" s="8"/>
    </row>
    <row r="17" spans="1:7" x14ac:dyDescent="0.25">
      <c r="A17" s="6">
        <v>4</v>
      </c>
    </row>
    <row r="19" spans="1:7" x14ac:dyDescent="0.25">
      <c r="A19" s="8" t="s">
        <v>17</v>
      </c>
      <c r="B19" s="8"/>
      <c r="C19" s="8"/>
      <c r="D19" s="8"/>
      <c r="E19" s="8"/>
      <c r="F19" s="8"/>
      <c r="G19" s="8"/>
    </row>
    <row r="20" spans="1:7" x14ac:dyDescent="0.25">
      <c r="A20" s="7">
        <v>20</v>
      </c>
    </row>
    <row r="22" spans="1:7" x14ac:dyDescent="0.25">
      <c r="A22" t="s">
        <v>18</v>
      </c>
    </row>
    <row r="24" spans="1:7" x14ac:dyDescent="0.25">
      <c r="A24" s="8" t="s">
        <v>19</v>
      </c>
      <c r="B24" s="8"/>
      <c r="C24" s="8"/>
      <c r="D24" s="8"/>
      <c r="E24" s="8"/>
      <c r="F24" s="8"/>
      <c r="G24" s="8"/>
    </row>
    <row r="25" spans="1:7" ht="15.75" x14ac:dyDescent="0.25">
      <c r="A25" t="s">
        <v>20</v>
      </c>
    </row>
    <row r="26" spans="1:7" x14ac:dyDescent="0.25">
      <c r="A26" s="7">
        <v>1</v>
      </c>
      <c r="B26" t="s">
        <v>21</v>
      </c>
    </row>
    <row r="28" spans="1:7" x14ac:dyDescent="0.25">
      <c r="A28" s="8" t="s">
        <v>22</v>
      </c>
      <c r="B28" s="8"/>
      <c r="C28" s="8"/>
      <c r="D28" s="8"/>
      <c r="E28" s="8"/>
      <c r="F28" s="8"/>
      <c r="G28" s="8"/>
    </row>
    <row r="29" spans="1:7" x14ac:dyDescent="0.25">
      <c r="A29" s="7">
        <v>0.75</v>
      </c>
      <c r="B29" t="s">
        <v>23</v>
      </c>
    </row>
    <row r="30" spans="1:7" x14ac:dyDescent="0.25">
      <c r="A30" s="7">
        <v>1</v>
      </c>
      <c r="B30" t="s">
        <v>24</v>
      </c>
    </row>
    <row r="32" spans="1:7" x14ac:dyDescent="0.25">
      <c r="A32" s="8" t="s">
        <v>25</v>
      </c>
      <c r="B32" s="8"/>
      <c r="C32" s="8"/>
      <c r="D32" s="8"/>
      <c r="E32" s="8"/>
      <c r="F32" s="8"/>
      <c r="G32" s="8"/>
    </row>
    <row r="33" spans="1:7" x14ac:dyDescent="0.25">
      <c r="A33" s="9">
        <v>1</v>
      </c>
      <c r="B33" s="1" t="s">
        <v>26</v>
      </c>
      <c r="C33" s="1" t="s">
        <v>27</v>
      </c>
      <c r="D33" s="1" t="s">
        <v>26</v>
      </c>
      <c r="E33" s="9">
        <v>25</v>
      </c>
    </row>
    <row r="35" spans="1:7" x14ac:dyDescent="0.25">
      <c r="A35" s="9">
        <v>14</v>
      </c>
      <c r="B35" s="88" t="s">
        <v>6</v>
      </c>
      <c r="C35" s="88"/>
    </row>
    <row r="36" spans="1:7" x14ac:dyDescent="0.25">
      <c r="A36" s="7" t="s">
        <v>28</v>
      </c>
      <c r="B36" s="7">
        <f>A35*10^A17</f>
        <v>140000</v>
      </c>
      <c r="C36" s="88" t="s">
        <v>29</v>
      </c>
      <c r="D36" s="88"/>
      <c r="E36" s="88"/>
    </row>
    <row r="38" spans="1:7" x14ac:dyDescent="0.25">
      <c r="A38" s="10" t="s">
        <v>30</v>
      </c>
      <c r="B38" s="10" t="s">
        <v>31</v>
      </c>
      <c r="C38" s="10">
        <f>2^17</f>
        <v>131072</v>
      </c>
      <c r="D38" s="89" t="s">
        <v>34</v>
      </c>
      <c r="E38" s="89"/>
    </row>
    <row r="39" spans="1:7" x14ac:dyDescent="0.25">
      <c r="A39" s="11" t="s">
        <v>32</v>
      </c>
      <c r="B39" s="11" t="s">
        <v>31</v>
      </c>
      <c r="C39" s="11">
        <f>2^18</f>
        <v>262144</v>
      </c>
      <c r="D39" s="90" t="s">
        <v>33</v>
      </c>
      <c r="E39" s="90"/>
    </row>
    <row r="41" spans="1:7" x14ac:dyDescent="0.25">
      <c r="A41" s="9">
        <v>18</v>
      </c>
      <c r="B41" s="88" t="s">
        <v>35</v>
      </c>
      <c r="C41" s="88"/>
      <c r="D41" s="88"/>
      <c r="E41" s="88"/>
    </row>
    <row r="43" spans="1:7" x14ac:dyDescent="0.25">
      <c r="A43" s="8" t="s">
        <v>36</v>
      </c>
      <c r="B43" s="8"/>
      <c r="C43" s="8"/>
      <c r="D43" s="8"/>
      <c r="E43" s="8"/>
      <c r="F43" s="8"/>
      <c r="G43" s="8"/>
    </row>
    <row r="45" spans="1:7" x14ac:dyDescent="0.25">
      <c r="A45">
        <v>0.5</v>
      </c>
      <c r="B45" t="s">
        <v>37</v>
      </c>
    </row>
    <row r="46" spans="1:7" x14ac:dyDescent="0.25">
      <c r="A46" s="12">
        <f>A20</f>
        <v>20</v>
      </c>
      <c r="B46" s="1" t="s">
        <v>38</v>
      </c>
      <c r="C46" s="12">
        <f>A41</f>
        <v>18</v>
      </c>
      <c r="D46" s="1" t="s">
        <v>31</v>
      </c>
      <c r="E46" s="13">
        <f>A46*C46</f>
        <v>360</v>
      </c>
      <c r="F46" t="s">
        <v>39</v>
      </c>
    </row>
    <row r="48" spans="1:7" x14ac:dyDescent="0.25">
      <c r="A48" s="12">
        <f>E46</f>
        <v>360</v>
      </c>
      <c r="B48" s="1" t="s">
        <v>204</v>
      </c>
      <c r="C48" s="12">
        <f>A45</f>
        <v>0.5</v>
      </c>
      <c r="D48" s="1" t="s">
        <v>31</v>
      </c>
      <c r="E48" s="12">
        <f>A48*(C48/100)</f>
        <v>1.8</v>
      </c>
      <c r="F48" t="s">
        <v>40</v>
      </c>
    </row>
    <row r="49" spans="1:18" x14ac:dyDescent="0.25">
      <c r="A49" s="12">
        <f>TRUNC(E48)</f>
        <v>1</v>
      </c>
      <c r="C49" t="s">
        <v>41</v>
      </c>
    </row>
    <row r="51" spans="1:18" x14ac:dyDescent="0.25">
      <c r="A51" s="8" t="s">
        <v>42</v>
      </c>
      <c r="B51" s="8"/>
      <c r="C51" s="8"/>
      <c r="D51" s="8"/>
      <c r="E51" s="8"/>
      <c r="F51" s="8"/>
      <c r="G51" s="8"/>
    </row>
    <row r="53" spans="1:18" x14ac:dyDescent="0.25">
      <c r="A53" s="25">
        <v>1</v>
      </c>
      <c r="B53" s="25">
        <v>0</v>
      </c>
      <c r="C53" s="25">
        <v>1</v>
      </c>
      <c r="D53" s="25">
        <v>1</v>
      </c>
      <c r="E53" s="25">
        <v>0</v>
      </c>
      <c r="F53" s="25">
        <v>1</v>
      </c>
      <c r="G53" s="25">
        <v>1</v>
      </c>
      <c r="H53" s="25">
        <v>0</v>
      </c>
      <c r="I53" s="25">
        <v>0</v>
      </c>
      <c r="J53" s="25">
        <v>0</v>
      </c>
      <c r="K53" s="25">
        <v>1</v>
      </c>
      <c r="L53" s="25">
        <v>1</v>
      </c>
      <c r="M53" s="25">
        <v>0</v>
      </c>
      <c r="N53" s="25">
        <v>1</v>
      </c>
      <c r="O53" s="25">
        <v>0</v>
      </c>
      <c r="P53" s="25">
        <v>1</v>
      </c>
      <c r="Q53" s="25">
        <v>0</v>
      </c>
      <c r="R53" s="25">
        <v>1</v>
      </c>
    </row>
    <row r="54" spans="1:18" ht="15.75" customHeight="1" x14ac:dyDescent="0.25">
      <c r="A54" s="25">
        <v>0</v>
      </c>
      <c r="B54" s="25">
        <v>1</v>
      </c>
      <c r="C54" s="25">
        <v>0</v>
      </c>
      <c r="D54" s="25">
        <v>0</v>
      </c>
      <c r="E54" s="25">
        <v>0</v>
      </c>
      <c r="F54" s="25">
        <v>1</v>
      </c>
      <c r="G54" s="25">
        <v>0</v>
      </c>
      <c r="H54" s="25">
        <v>1</v>
      </c>
      <c r="I54" s="25">
        <v>1</v>
      </c>
      <c r="J54" s="25">
        <v>0</v>
      </c>
      <c r="K54" s="25">
        <v>1</v>
      </c>
      <c r="L54" s="25">
        <v>1</v>
      </c>
      <c r="M54" s="25">
        <v>1</v>
      </c>
      <c r="N54" s="25">
        <v>0</v>
      </c>
      <c r="O54" s="25">
        <v>1</v>
      </c>
      <c r="P54" s="25">
        <v>1</v>
      </c>
      <c r="Q54" s="25">
        <v>0</v>
      </c>
      <c r="R54" s="25">
        <v>0</v>
      </c>
    </row>
    <row r="55" spans="1:18" ht="15.75" customHeight="1" x14ac:dyDescent="0.25">
      <c r="A55" s="25">
        <v>1</v>
      </c>
      <c r="B55" s="25">
        <v>0</v>
      </c>
      <c r="C55" s="25">
        <v>1</v>
      </c>
      <c r="D55" s="25">
        <v>1</v>
      </c>
      <c r="E55" s="25">
        <v>0</v>
      </c>
      <c r="F55" s="25">
        <v>0</v>
      </c>
      <c r="G55" s="25">
        <v>0</v>
      </c>
      <c r="H55" s="25">
        <v>1</v>
      </c>
      <c r="I55" s="25">
        <v>1</v>
      </c>
      <c r="J55" s="25">
        <v>0</v>
      </c>
      <c r="K55" s="25">
        <v>0</v>
      </c>
      <c r="L55" s="25">
        <v>0</v>
      </c>
      <c r="M55" s="25">
        <v>1</v>
      </c>
      <c r="N55" s="25">
        <v>1</v>
      </c>
      <c r="O55" s="25">
        <v>0</v>
      </c>
      <c r="P55" s="25">
        <v>0</v>
      </c>
      <c r="Q55" s="25">
        <v>1</v>
      </c>
      <c r="R55" s="25">
        <v>1</v>
      </c>
    </row>
    <row r="56" spans="1:18" ht="15.75" customHeight="1" x14ac:dyDescent="0.25">
      <c r="A56" s="25">
        <v>0</v>
      </c>
      <c r="B56" s="25">
        <v>1</v>
      </c>
      <c r="C56" s="25">
        <v>1</v>
      </c>
      <c r="D56" s="25">
        <v>1</v>
      </c>
      <c r="E56" s="25">
        <v>1</v>
      </c>
      <c r="F56" s="25">
        <v>1</v>
      </c>
      <c r="G56" s="25">
        <v>1</v>
      </c>
      <c r="H56" s="25">
        <v>1</v>
      </c>
      <c r="I56" s="25">
        <v>1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1</v>
      </c>
      <c r="Q56" s="25">
        <v>0</v>
      </c>
      <c r="R56" s="25">
        <v>1</v>
      </c>
    </row>
    <row r="57" spans="1:18" ht="15.75" customHeight="1" x14ac:dyDescent="0.25">
      <c r="A57" s="25">
        <v>1</v>
      </c>
      <c r="B57" s="25">
        <v>1</v>
      </c>
      <c r="C57" s="25">
        <v>0</v>
      </c>
      <c r="D57" s="25">
        <v>1</v>
      </c>
      <c r="E57" s="25">
        <v>1</v>
      </c>
      <c r="F57" s="25">
        <v>0</v>
      </c>
      <c r="G57" s="25">
        <v>0</v>
      </c>
      <c r="H57" s="25">
        <v>1</v>
      </c>
      <c r="I57" s="25">
        <v>0</v>
      </c>
      <c r="J57" s="25">
        <v>1</v>
      </c>
      <c r="K57" s="25">
        <v>1</v>
      </c>
      <c r="L57" s="25">
        <v>1</v>
      </c>
      <c r="M57" s="25">
        <v>1</v>
      </c>
      <c r="N57" s="25">
        <v>0</v>
      </c>
      <c r="O57" s="25">
        <v>1</v>
      </c>
      <c r="P57" s="25">
        <v>1</v>
      </c>
      <c r="Q57" s="25">
        <v>0</v>
      </c>
      <c r="R57" s="25">
        <v>0</v>
      </c>
    </row>
    <row r="58" spans="1:18" ht="15.75" customHeight="1" x14ac:dyDescent="0.25">
      <c r="A58" s="25">
        <v>1</v>
      </c>
      <c r="B58" s="25">
        <v>0</v>
      </c>
      <c r="C58" s="25">
        <v>0</v>
      </c>
      <c r="D58" s="25">
        <v>1</v>
      </c>
      <c r="E58" s="25">
        <v>1</v>
      </c>
      <c r="F58" s="25">
        <v>1</v>
      </c>
      <c r="G58" s="25">
        <v>0</v>
      </c>
      <c r="H58" s="25">
        <v>0</v>
      </c>
      <c r="I58" s="25">
        <v>1</v>
      </c>
      <c r="J58" s="25">
        <v>1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1</v>
      </c>
      <c r="R58" s="25">
        <v>0</v>
      </c>
    </row>
    <row r="59" spans="1:18" ht="15.75" customHeight="1" x14ac:dyDescent="0.25">
      <c r="A59" s="25">
        <v>1</v>
      </c>
      <c r="B59" s="25">
        <v>1</v>
      </c>
      <c r="C59" s="25">
        <v>0</v>
      </c>
      <c r="D59" s="25">
        <v>1</v>
      </c>
      <c r="E59" s="25">
        <v>1</v>
      </c>
      <c r="F59" s="25">
        <v>1</v>
      </c>
      <c r="G59" s="25">
        <v>0</v>
      </c>
      <c r="H59" s="25">
        <v>1</v>
      </c>
      <c r="I59" s="25">
        <v>0</v>
      </c>
      <c r="J59" s="25">
        <v>0</v>
      </c>
      <c r="K59" s="25">
        <v>1</v>
      </c>
      <c r="L59" s="25">
        <v>0</v>
      </c>
      <c r="M59" s="25">
        <v>0</v>
      </c>
      <c r="N59" s="25">
        <v>0</v>
      </c>
      <c r="O59" s="25">
        <v>1</v>
      </c>
      <c r="P59" s="25">
        <v>0</v>
      </c>
      <c r="Q59" s="25">
        <v>1</v>
      </c>
      <c r="R59" s="25">
        <v>1</v>
      </c>
    </row>
    <row r="60" spans="1:18" ht="15.75" customHeight="1" x14ac:dyDescent="0.25">
      <c r="A60" s="25">
        <v>0</v>
      </c>
      <c r="B60" s="25">
        <v>0</v>
      </c>
      <c r="C60" s="25">
        <v>1</v>
      </c>
      <c r="D60" s="25">
        <v>1</v>
      </c>
      <c r="E60" s="25">
        <v>1</v>
      </c>
      <c r="F60" s="25">
        <v>1</v>
      </c>
      <c r="G60" s="25">
        <v>0</v>
      </c>
      <c r="H60" s="25">
        <v>1</v>
      </c>
      <c r="I60" s="25">
        <v>1</v>
      </c>
      <c r="J60" s="25">
        <v>0</v>
      </c>
      <c r="K60" s="25">
        <v>1</v>
      </c>
      <c r="L60" s="25">
        <v>0</v>
      </c>
      <c r="M60" s="25">
        <v>0</v>
      </c>
      <c r="N60" s="25">
        <v>0</v>
      </c>
      <c r="O60" s="25">
        <v>1</v>
      </c>
      <c r="P60" s="25">
        <v>0</v>
      </c>
      <c r="Q60" s="25">
        <v>0</v>
      </c>
      <c r="R60" s="25">
        <v>0</v>
      </c>
    </row>
    <row r="61" spans="1:18" ht="15.75" customHeight="1" x14ac:dyDescent="0.25">
      <c r="A61" s="25">
        <v>1</v>
      </c>
      <c r="B61" s="25">
        <v>0</v>
      </c>
      <c r="C61" s="25">
        <v>1</v>
      </c>
      <c r="D61" s="25">
        <v>1</v>
      </c>
      <c r="E61" s="25">
        <v>1</v>
      </c>
      <c r="F61" s="25">
        <v>1</v>
      </c>
      <c r="G61" s="25">
        <v>1</v>
      </c>
      <c r="H61" s="25">
        <v>1</v>
      </c>
      <c r="I61" s="25">
        <v>0</v>
      </c>
      <c r="J61" s="25">
        <v>1</v>
      </c>
      <c r="K61" s="25">
        <v>0</v>
      </c>
      <c r="L61" s="25">
        <v>0</v>
      </c>
      <c r="M61" s="25">
        <v>1</v>
      </c>
      <c r="N61" s="25">
        <v>0</v>
      </c>
      <c r="O61" s="25">
        <v>1</v>
      </c>
      <c r="P61" s="25">
        <v>0</v>
      </c>
      <c r="Q61" s="25">
        <v>1</v>
      </c>
      <c r="R61" s="25">
        <v>0</v>
      </c>
    </row>
    <row r="62" spans="1:18" ht="15.75" customHeight="1" x14ac:dyDescent="0.25">
      <c r="A62" s="25">
        <v>1</v>
      </c>
      <c r="B62" s="25">
        <v>0</v>
      </c>
      <c r="C62" s="25">
        <v>1</v>
      </c>
      <c r="D62" s="25">
        <v>1</v>
      </c>
      <c r="E62" s="25">
        <v>0</v>
      </c>
      <c r="F62" s="25">
        <v>1</v>
      </c>
      <c r="G62" s="25">
        <v>1</v>
      </c>
      <c r="H62" s="25">
        <v>1</v>
      </c>
      <c r="I62" s="25">
        <v>0</v>
      </c>
      <c r="J62" s="25">
        <v>1</v>
      </c>
      <c r="K62" s="25">
        <v>1</v>
      </c>
      <c r="L62" s="25">
        <v>1</v>
      </c>
      <c r="M62" s="25">
        <v>0</v>
      </c>
      <c r="N62" s="25">
        <v>1</v>
      </c>
      <c r="O62" s="25">
        <v>1</v>
      </c>
      <c r="P62" s="25">
        <v>0</v>
      </c>
      <c r="Q62" s="25">
        <v>1</v>
      </c>
      <c r="R62" s="25">
        <v>0</v>
      </c>
    </row>
    <row r="63" spans="1:18" ht="15.75" customHeight="1" x14ac:dyDescent="0.25">
      <c r="A63" s="25">
        <v>0</v>
      </c>
      <c r="B63" s="25">
        <v>1</v>
      </c>
      <c r="C63" s="25">
        <v>1</v>
      </c>
      <c r="D63" s="25">
        <v>1</v>
      </c>
      <c r="E63" s="25">
        <v>0</v>
      </c>
      <c r="F63" s="25">
        <v>1</v>
      </c>
      <c r="G63" s="25">
        <v>0</v>
      </c>
      <c r="H63" s="25">
        <v>1</v>
      </c>
      <c r="I63" s="25">
        <v>0</v>
      </c>
      <c r="J63" s="25">
        <v>1</v>
      </c>
      <c r="K63" s="25">
        <v>0</v>
      </c>
      <c r="L63" s="25">
        <v>0</v>
      </c>
      <c r="M63" s="25">
        <v>0</v>
      </c>
      <c r="N63" s="25">
        <v>1</v>
      </c>
      <c r="O63" s="25">
        <v>1</v>
      </c>
      <c r="P63" s="25">
        <v>1</v>
      </c>
      <c r="Q63" s="25">
        <v>0</v>
      </c>
      <c r="R63" s="25">
        <v>0</v>
      </c>
    </row>
    <row r="64" spans="1:18" x14ac:dyDescent="0.25">
      <c r="A64" s="25">
        <v>0</v>
      </c>
      <c r="B64" s="25">
        <v>0</v>
      </c>
      <c r="C64" s="25">
        <v>0</v>
      </c>
      <c r="D64" s="25">
        <v>1</v>
      </c>
      <c r="E64" s="25">
        <v>1</v>
      </c>
      <c r="F64" s="25">
        <v>1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1</v>
      </c>
      <c r="R64" s="25">
        <v>1</v>
      </c>
    </row>
    <row r="65" spans="1:19" x14ac:dyDescent="0.25">
      <c r="A65" s="25">
        <v>0</v>
      </c>
      <c r="B65" s="25">
        <v>1</v>
      </c>
      <c r="C65" s="25">
        <v>0</v>
      </c>
      <c r="D65" s="25">
        <v>1</v>
      </c>
      <c r="E65" s="25">
        <v>0</v>
      </c>
      <c r="F65" s="25">
        <v>0</v>
      </c>
      <c r="G65" s="25">
        <v>1</v>
      </c>
      <c r="H65" s="25">
        <v>0</v>
      </c>
      <c r="I65" s="25">
        <v>0</v>
      </c>
      <c r="J65" s="25">
        <v>0</v>
      </c>
      <c r="K65" s="25">
        <v>0</v>
      </c>
      <c r="L65" s="25">
        <v>1</v>
      </c>
      <c r="M65" s="25">
        <v>0</v>
      </c>
      <c r="N65" s="25">
        <v>1</v>
      </c>
      <c r="O65" s="25">
        <v>0</v>
      </c>
      <c r="P65" s="25">
        <v>0</v>
      </c>
      <c r="Q65" s="25">
        <v>0</v>
      </c>
      <c r="R65" s="25">
        <v>1</v>
      </c>
    </row>
    <row r="66" spans="1:19" x14ac:dyDescent="0.25">
      <c r="A66" s="25">
        <v>1</v>
      </c>
      <c r="B66" s="25">
        <v>0</v>
      </c>
      <c r="C66" s="25">
        <v>0</v>
      </c>
      <c r="D66" s="25">
        <v>1</v>
      </c>
      <c r="E66" s="25">
        <v>1</v>
      </c>
      <c r="F66" s="25">
        <v>1</v>
      </c>
      <c r="G66" s="25">
        <v>1</v>
      </c>
      <c r="H66" s="25">
        <v>1</v>
      </c>
      <c r="I66" s="25">
        <v>0</v>
      </c>
      <c r="J66" s="25">
        <v>0</v>
      </c>
      <c r="K66" s="25">
        <v>0</v>
      </c>
      <c r="L66" s="25">
        <v>0</v>
      </c>
      <c r="M66" s="25">
        <v>1</v>
      </c>
      <c r="N66" s="25">
        <v>0</v>
      </c>
      <c r="O66" s="25">
        <v>1</v>
      </c>
      <c r="P66" s="25">
        <v>1</v>
      </c>
      <c r="Q66" s="25">
        <v>0</v>
      </c>
      <c r="R66" s="25">
        <v>0</v>
      </c>
    </row>
    <row r="67" spans="1:19" x14ac:dyDescent="0.25">
      <c r="A67" s="25">
        <v>1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1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1</v>
      </c>
      <c r="R67" s="25">
        <v>1</v>
      </c>
    </row>
    <row r="68" spans="1:19" x14ac:dyDescent="0.25">
      <c r="A68" s="25">
        <v>0</v>
      </c>
      <c r="B68" s="25">
        <v>0</v>
      </c>
      <c r="C68" s="25">
        <v>1</v>
      </c>
      <c r="D68" s="25">
        <v>1</v>
      </c>
      <c r="E68" s="25">
        <v>1</v>
      </c>
      <c r="F68" s="25">
        <v>0</v>
      </c>
      <c r="G68" s="25">
        <v>1</v>
      </c>
      <c r="H68" s="25">
        <v>1</v>
      </c>
      <c r="I68" s="25">
        <v>1</v>
      </c>
      <c r="J68" s="25">
        <v>0</v>
      </c>
      <c r="K68" s="25">
        <v>0</v>
      </c>
      <c r="L68" s="25">
        <v>0</v>
      </c>
      <c r="M68" s="25">
        <v>1</v>
      </c>
      <c r="N68" s="25">
        <v>1</v>
      </c>
      <c r="O68" s="25">
        <v>1</v>
      </c>
      <c r="P68" s="25">
        <v>0</v>
      </c>
      <c r="Q68" s="25">
        <v>0</v>
      </c>
      <c r="R68" s="25">
        <v>1</v>
      </c>
    </row>
    <row r="69" spans="1:19" x14ac:dyDescent="0.25">
      <c r="A69" s="25">
        <v>0</v>
      </c>
      <c r="B69" s="25">
        <v>1</v>
      </c>
      <c r="C69" s="25">
        <v>0</v>
      </c>
      <c r="D69" s="25">
        <v>1</v>
      </c>
      <c r="E69" s="25">
        <v>1</v>
      </c>
      <c r="F69" s="25">
        <v>0</v>
      </c>
      <c r="G69" s="25">
        <v>1</v>
      </c>
      <c r="H69" s="25">
        <v>0</v>
      </c>
      <c r="I69" s="25">
        <v>1</v>
      </c>
      <c r="J69" s="25">
        <v>0</v>
      </c>
      <c r="K69" s="25">
        <v>0</v>
      </c>
      <c r="L69" s="25">
        <v>1</v>
      </c>
      <c r="M69" s="25">
        <v>0</v>
      </c>
      <c r="N69" s="25">
        <v>0</v>
      </c>
      <c r="O69" s="25">
        <v>0</v>
      </c>
      <c r="P69" s="25">
        <v>0</v>
      </c>
      <c r="Q69" s="25">
        <v>1</v>
      </c>
      <c r="R69" s="25">
        <v>0</v>
      </c>
    </row>
    <row r="70" spans="1:19" x14ac:dyDescent="0.25">
      <c r="A70" s="25">
        <v>0</v>
      </c>
      <c r="B70" s="25">
        <v>1</v>
      </c>
      <c r="C70" s="25">
        <v>0</v>
      </c>
      <c r="D70" s="25">
        <v>1</v>
      </c>
      <c r="E70" s="25">
        <v>1</v>
      </c>
      <c r="F70" s="25">
        <v>0</v>
      </c>
      <c r="G70" s="25">
        <v>1</v>
      </c>
      <c r="H70" s="25">
        <v>0</v>
      </c>
      <c r="I70" s="25">
        <v>1</v>
      </c>
      <c r="J70" s="25">
        <v>0</v>
      </c>
      <c r="K70" s="25">
        <v>0</v>
      </c>
      <c r="L70" s="25">
        <v>1</v>
      </c>
      <c r="M70" s="25">
        <v>0</v>
      </c>
      <c r="N70" s="25">
        <v>1</v>
      </c>
      <c r="O70" s="25">
        <v>1</v>
      </c>
      <c r="P70" s="25">
        <v>0</v>
      </c>
      <c r="Q70" s="25">
        <v>1</v>
      </c>
      <c r="R70" s="25">
        <v>1</v>
      </c>
    </row>
    <row r="71" spans="1:19" x14ac:dyDescent="0.25">
      <c r="A71" s="25">
        <v>1</v>
      </c>
      <c r="B71" s="25">
        <v>0</v>
      </c>
      <c r="C71" s="25">
        <v>0</v>
      </c>
      <c r="D71" s="25">
        <v>0</v>
      </c>
      <c r="E71" s="25">
        <v>1</v>
      </c>
      <c r="F71" s="25">
        <v>0</v>
      </c>
      <c r="G71" s="25">
        <v>1</v>
      </c>
      <c r="H71" s="25">
        <v>0</v>
      </c>
      <c r="I71" s="25">
        <v>1</v>
      </c>
      <c r="J71" s="25">
        <v>1</v>
      </c>
      <c r="K71" s="25">
        <v>1</v>
      </c>
      <c r="L71" s="25">
        <v>0</v>
      </c>
      <c r="M71" s="25">
        <v>1</v>
      </c>
      <c r="N71" s="25">
        <v>1</v>
      </c>
      <c r="O71" s="25">
        <v>0</v>
      </c>
      <c r="P71" s="25">
        <v>0</v>
      </c>
      <c r="Q71" s="25">
        <v>1</v>
      </c>
      <c r="R71" s="25">
        <v>1</v>
      </c>
    </row>
    <row r="72" spans="1:19" x14ac:dyDescent="0.25">
      <c r="A72" s="25">
        <v>0</v>
      </c>
      <c r="B72" s="25">
        <v>0</v>
      </c>
      <c r="C72" s="25">
        <v>1</v>
      </c>
      <c r="D72" s="25">
        <v>0</v>
      </c>
      <c r="E72" s="25">
        <v>1</v>
      </c>
      <c r="F72" s="25">
        <v>1</v>
      </c>
      <c r="G72" s="25">
        <v>1</v>
      </c>
      <c r="H72" s="25">
        <v>0</v>
      </c>
      <c r="I72" s="25">
        <v>1</v>
      </c>
      <c r="J72" s="25">
        <v>1</v>
      </c>
      <c r="K72" s="25">
        <v>0</v>
      </c>
      <c r="L72" s="25">
        <v>1</v>
      </c>
      <c r="M72" s="25">
        <v>1</v>
      </c>
      <c r="N72" s="25">
        <v>1</v>
      </c>
      <c r="O72" s="25">
        <v>1</v>
      </c>
      <c r="P72" s="25">
        <v>0</v>
      </c>
      <c r="Q72" s="25">
        <v>1</v>
      </c>
      <c r="R72" s="25">
        <v>0</v>
      </c>
    </row>
    <row r="73" spans="1:19" x14ac:dyDescent="0.25"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9" x14ac:dyDescent="0.25"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9" x14ac:dyDescent="0.2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9" x14ac:dyDescent="0.25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9" ht="15.75" x14ac:dyDescent="0.25">
      <c r="A77" s="49" t="s">
        <v>44</v>
      </c>
      <c r="B77" s="50" t="s">
        <v>5</v>
      </c>
      <c r="C77" s="50" t="s">
        <v>43</v>
      </c>
      <c r="D77" s="49" t="s">
        <v>45</v>
      </c>
      <c r="E77" s="49" t="s">
        <v>1</v>
      </c>
      <c r="F77" s="49" t="s">
        <v>46</v>
      </c>
      <c r="G77" s="49" t="s">
        <v>2</v>
      </c>
      <c r="I77" s="61" t="s">
        <v>108</v>
      </c>
    </row>
    <row r="78" spans="1:19" ht="15.75" x14ac:dyDescent="0.25">
      <c r="A78" s="51"/>
      <c r="B78" s="51"/>
      <c r="C78" s="51"/>
      <c r="D78" s="51" t="s">
        <v>27</v>
      </c>
      <c r="E78" s="51" t="s">
        <v>3</v>
      </c>
      <c r="F78" s="51" t="s">
        <v>0</v>
      </c>
      <c r="G78" s="52" t="s">
        <v>4</v>
      </c>
    </row>
    <row r="79" spans="1:19" x14ac:dyDescent="0.25">
      <c r="A79" s="15">
        <v>1</v>
      </c>
      <c r="B79" s="18">
        <v>186581</v>
      </c>
      <c r="C79" s="16" t="str">
        <f>CONCATENATE(A53,B53,C53,D53,E53,F53,G53,H53,I53,J53,K53,L53,M53,N53,O53,P53,Q53,R53,)</f>
        <v>101101100011010101</v>
      </c>
      <c r="D79" s="17">
        <f t="shared" ref="D79:D85" si="0">$A$26+(B79*($A$35/(2^($A$41)-1)))</f>
        <v>10.964538438943629</v>
      </c>
      <c r="E79" s="18">
        <f>(D79-5)^2</f>
        <v>35.575718789636106</v>
      </c>
      <c r="F79" s="18">
        <f t="shared" ref="F79:F98" si="1">E79/$E$99</f>
        <v>9.7492591519471303E-2</v>
      </c>
      <c r="G79" s="18">
        <f>F79</f>
        <v>9.7492591519471303E-2</v>
      </c>
      <c r="I79" s="62" t="s">
        <v>109</v>
      </c>
      <c r="J79" s="62" t="s">
        <v>110</v>
      </c>
      <c r="K79" s="62" t="s">
        <v>111</v>
      </c>
      <c r="L79" s="62" t="s">
        <v>24</v>
      </c>
      <c r="O79" s="64" t="s">
        <v>109</v>
      </c>
      <c r="P79" s="65" t="s">
        <v>110</v>
      </c>
      <c r="Q79" s="66" t="s">
        <v>50</v>
      </c>
      <c r="R79" s="67" t="s">
        <v>111</v>
      </c>
    </row>
    <row r="80" spans="1:19" x14ac:dyDescent="0.25">
      <c r="A80" s="15">
        <v>2</v>
      </c>
      <c r="B80" s="18">
        <v>71404</v>
      </c>
      <c r="C80" s="16" t="str">
        <f t="shared" ref="C80:C98" si="2">CONCATENATE(A54,B54,C54,D54,E54,F54,G54,H54,I54,J54,K54,L54,M54,N54,O54,P54,Q54,R54,)</f>
        <v>010001011011101100</v>
      </c>
      <c r="D80" s="17">
        <f t="shared" si="0"/>
        <v>4.8133995567304861</v>
      </c>
      <c r="E80" s="18">
        <f t="shared" ref="E80:E98" si="3">(D80-5)^2</f>
        <v>3.4819725428379057E-2</v>
      </c>
      <c r="F80" s="18">
        <f t="shared" si="1"/>
        <v>9.5420848362395949E-5</v>
      </c>
      <c r="G80" s="18">
        <f>G79+F80</f>
        <v>9.7588012367833696E-2</v>
      </c>
      <c r="I80" s="63" t="s">
        <v>112</v>
      </c>
      <c r="J80" s="63">
        <v>0.12570000000000001</v>
      </c>
      <c r="K80" s="63" t="s">
        <v>122</v>
      </c>
      <c r="L80" s="8">
        <v>1</v>
      </c>
      <c r="M80" t="s">
        <v>113</v>
      </c>
      <c r="O80" s="24" t="s">
        <v>112</v>
      </c>
      <c r="P80" s="24">
        <v>0.19220000000000001</v>
      </c>
      <c r="Q80">
        <v>4</v>
      </c>
      <c r="R80" s="24" t="str">
        <f>$K$80</f>
        <v>recombinação</v>
      </c>
      <c r="S80" t="s">
        <v>113</v>
      </c>
    </row>
    <row r="81" spans="1:19" x14ac:dyDescent="0.25">
      <c r="A81" s="15">
        <v>3</v>
      </c>
      <c r="B81" s="18">
        <v>181811</v>
      </c>
      <c r="C81" s="16" t="str">
        <f t="shared" si="2"/>
        <v>101100011000110011</v>
      </c>
      <c r="D81" s="17">
        <f t="shared" si="0"/>
        <v>10.709791983764585</v>
      </c>
      <c r="E81" s="18">
        <f t="shared" si="3"/>
        <v>32.601724497862321</v>
      </c>
      <c r="F81" s="18">
        <f t="shared" si="1"/>
        <v>8.9342583015536117E-2</v>
      </c>
      <c r="G81" s="18">
        <f t="shared" ref="G81:G98" si="4">G80+F81</f>
        <v>0.18693059538336981</v>
      </c>
      <c r="I81" s="63" t="s">
        <v>114</v>
      </c>
      <c r="J81" s="63">
        <v>0.2145</v>
      </c>
      <c r="K81" s="63" t="s">
        <v>122</v>
      </c>
      <c r="L81" s="8">
        <v>3</v>
      </c>
      <c r="M81" t="s">
        <v>113</v>
      </c>
      <c r="O81" s="24" t="s">
        <v>112</v>
      </c>
      <c r="P81" s="24">
        <v>0.14249999999999999</v>
      </c>
      <c r="Q81">
        <v>3</v>
      </c>
      <c r="R81" s="24" t="str">
        <f>$K$80</f>
        <v>recombinação</v>
      </c>
      <c r="S81" t="s">
        <v>113</v>
      </c>
    </row>
    <row r="82" spans="1:19" x14ac:dyDescent="0.25">
      <c r="A82" s="15">
        <v>4</v>
      </c>
      <c r="B82" s="18">
        <v>130565</v>
      </c>
      <c r="C82" s="16" t="str">
        <f>CONCATENATE(A56,B56,C56,D56,E56,F56,G56,H56,I56,J56,K56,L56,M56,N56,O56,P56,Q56,R56,)</f>
        <v>011111111000000101</v>
      </c>
      <c r="D82" s="17">
        <f t="shared" si="0"/>
        <v>7.9729498785014279</v>
      </c>
      <c r="E82" s="18">
        <f t="shared" si="3"/>
        <v>8.8384309800816556</v>
      </c>
      <c r="F82" s="18">
        <f t="shared" si="1"/>
        <v>2.4221057803761527E-2</v>
      </c>
      <c r="G82" s="18">
        <f t="shared" si="4"/>
        <v>0.21115165318713133</v>
      </c>
      <c r="I82" s="63" t="s">
        <v>115</v>
      </c>
      <c r="J82" s="63">
        <v>0.77539999999999998</v>
      </c>
      <c r="K82" s="63" t="s">
        <v>123</v>
      </c>
      <c r="L82" s="8">
        <v>0</v>
      </c>
      <c r="M82" t="s">
        <v>113</v>
      </c>
      <c r="O82" s="8" t="s">
        <v>114</v>
      </c>
      <c r="P82" s="8">
        <v>0.24010000000000001</v>
      </c>
      <c r="Q82">
        <v>5</v>
      </c>
      <c r="R82" s="8" t="str">
        <f>$K$81</f>
        <v>recombinação</v>
      </c>
      <c r="S82" t="s">
        <v>113</v>
      </c>
    </row>
    <row r="83" spans="1:19" x14ac:dyDescent="0.25">
      <c r="A83" s="15">
        <v>5</v>
      </c>
      <c r="B83" s="18">
        <v>222700</v>
      </c>
      <c r="C83" s="16" t="str">
        <f t="shared" si="2"/>
        <v>110110010111101100</v>
      </c>
      <c r="D83" s="17">
        <f t="shared" si="0"/>
        <v>12.893508504899996</v>
      </c>
      <c r="E83" s="18">
        <f t="shared" si="3"/>
        <v>62.307476516928574</v>
      </c>
      <c r="F83" s="18">
        <f t="shared" si="1"/>
        <v>0.17074897045913215</v>
      </c>
      <c r="G83" s="18">
        <f t="shared" si="4"/>
        <v>0.38190062364626348</v>
      </c>
      <c r="I83" s="63" t="s">
        <v>116</v>
      </c>
      <c r="J83" s="63">
        <v>0.80120000000000002</v>
      </c>
      <c r="K83" s="63" t="s">
        <v>123</v>
      </c>
      <c r="L83" s="8">
        <v>0</v>
      </c>
      <c r="M83" t="s">
        <v>113</v>
      </c>
      <c r="O83" s="8" t="s">
        <v>114</v>
      </c>
      <c r="P83" s="8">
        <v>0.87450000000000006</v>
      </c>
      <c r="Q83">
        <v>14</v>
      </c>
      <c r="R83" s="8" t="str">
        <f>$K$81</f>
        <v>recombinação</v>
      </c>
      <c r="S83" t="s">
        <v>113</v>
      </c>
    </row>
    <row r="84" spans="1:19" x14ac:dyDescent="0.25">
      <c r="A84" s="15">
        <v>6</v>
      </c>
      <c r="B84" s="18">
        <v>160514</v>
      </c>
      <c r="C84" s="16" t="str">
        <f t="shared" si="2"/>
        <v>100111001100000010</v>
      </c>
      <c r="D84" s="17">
        <f t="shared" si="0"/>
        <v>9.5724051376538757</v>
      </c>
      <c r="E84" s="18">
        <f t="shared" si="3"/>
        <v>20.906888742843559</v>
      </c>
      <c r="F84" s="18">
        <f t="shared" si="1"/>
        <v>5.7293761967301876E-2</v>
      </c>
      <c r="G84" s="18">
        <f t="shared" si="4"/>
        <v>0.43919438561356539</v>
      </c>
      <c r="I84" s="63" t="s">
        <v>117</v>
      </c>
      <c r="J84" s="63">
        <v>0.46579999999999999</v>
      </c>
      <c r="K84" s="63" t="s">
        <v>122</v>
      </c>
      <c r="L84" s="8">
        <v>5</v>
      </c>
      <c r="M84" t="s">
        <v>113</v>
      </c>
      <c r="O84" s="24" t="s">
        <v>115</v>
      </c>
      <c r="P84" s="24">
        <v>0.23319999999999999</v>
      </c>
      <c r="Q84">
        <v>5</v>
      </c>
      <c r="R84" s="24" t="str">
        <f>$K$82</f>
        <v>cópia</v>
      </c>
      <c r="S84" t="s">
        <v>113</v>
      </c>
    </row>
    <row r="85" spans="1:19" s="14" customFormat="1" x14ac:dyDescent="0.25">
      <c r="A85" s="53">
        <v>7</v>
      </c>
      <c r="B85" s="54">
        <v>226443</v>
      </c>
      <c r="C85" s="55" t="str">
        <f t="shared" si="2"/>
        <v>110111010010001011</v>
      </c>
      <c r="D85" s="56">
        <f t="shared" si="0"/>
        <v>13.093407033565649</v>
      </c>
      <c r="E85" s="54">
        <f t="shared" si="3"/>
        <v>65.503237410969916</v>
      </c>
      <c r="F85" s="54">
        <f t="shared" si="1"/>
        <v>0.17950671371876903</v>
      </c>
      <c r="G85" s="54">
        <f t="shared" si="4"/>
        <v>0.61870109933233441</v>
      </c>
      <c r="I85" s="63" t="s">
        <v>118</v>
      </c>
      <c r="J85" s="63">
        <v>0.51449999999999996</v>
      </c>
      <c r="K85" s="63" t="s">
        <v>122</v>
      </c>
      <c r="L85" s="8">
        <v>14</v>
      </c>
      <c r="M85" t="s">
        <v>113</v>
      </c>
      <c r="O85" s="24" t="s">
        <v>115</v>
      </c>
      <c r="P85" s="24">
        <v>0.75629999999999997</v>
      </c>
      <c r="Q85">
        <v>10</v>
      </c>
      <c r="R85" s="24" t="str">
        <f>$K$82</f>
        <v>cópia</v>
      </c>
      <c r="S85" t="s">
        <v>113</v>
      </c>
    </row>
    <row r="86" spans="1:19" x14ac:dyDescent="0.25">
      <c r="A86" s="15">
        <v>8</v>
      </c>
      <c r="B86" s="18">
        <v>63112</v>
      </c>
      <c r="C86" s="16" t="str">
        <f t="shared" si="2"/>
        <v>001111011010001000</v>
      </c>
      <c r="D86" s="17">
        <f t="shared" ref="D86:D98" si="5">$A$26+(B86*($A$35/(2^($A$41)-1)))</f>
        <v>4.3705572912494324</v>
      </c>
      <c r="E86" s="18">
        <f t="shared" si="3"/>
        <v>0.39619812359925188</v>
      </c>
      <c r="F86" s="18">
        <f t="shared" si="1"/>
        <v>1.0857512690958047E-3</v>
      </c>
      <c r="G86" s="18">
        <f t="shared" si="4"/>
        <v>0.61978685060143024</v>
      </c>
      <c r="I86" s="63" t="s">
        <v>119</v>
      </c>
      <c r="J86" s="63">
        <v>0.89780000000000004</v>
      </c>
      <c r="K86" s="63" t="s">
        <v>123</v>
      </c>
      <c r="L86" s="8">
        <v>0</v>
      </c>
      <c r="M86" t="s">
        <v>113</v>
      </c>
      <c r="O86" s="8" t="s">
        <v>116</v>
      </c>
      <c r="P86" s="8">
        <v>0.6452</v>
      </c>
      <c r="Q86">
        <v>9</v>
      </c>
      <c r="R86" s="8" t="str">
        <f>$K$83</f>
        <v>cópia</v>
      </c>
      <c r="S86" t="s">
        <v>113</v>
      </c>
    </row>
    <row r="87" spans="1:19" x14ac:dyDescent="0.25">
      <c r="A87" s="15">
        <v>9</v>
      </c>
      <c r="B87" s="18">
        <v>195882</v>
      </c>
      <c r="C87" s="16" t="str">
        <f t="shared" si="2"/>
        <v>101111110100101010</v>
      </c>
      <c r="D87" s="17">
        <f t="shared" si="5"/>
        <v>11.46126732356004</v>
      </c>
      <c r="E87" s="18">
        <f t="shared" si="3"/>
        <v>41.74797542650473</v>
      </c>
      <c r="F87" s="18">
        <f t="shared" si="1"/>
        <v>0.11440719832221227</v>
      </c>
      <c r="G87" s="18">
        <f t="shared" si="4"/>
        <v>0.73419404892364248</v>
      </c>
      <c r="I87" s="63" t="s">
        <v>120</v>
      </c>
      <c r="J87" s="63">
        <v>0.66139999999999999</v>
      </c>
      <c r="K87" s="63" t="s">
        <v>122</v>
      </c>
      <c r="L87" s="8">
        <v>8</v>
      </c>
      <c r="M87" t="s">
        <v>113</v>
      </c>
      <c r="O87" s="8" t="s">
        <v>116</v>
      </c>
      <c r="P87" s="8">
        <v>0.93140000000000001</v>
      </c>
      <c r="Q87">
        <v>15</v>
      </c>
      <c r="R87" s="8" t="str">
        <f>$K$83</f>
        <v>cópia</v>
      </c>
      <c r="S87" t="s">
        <v>113</v>
      </c>
    </row>
    <row r="88" spans="1:19" x14ac:dyDescent="0.25">
      <c r="A88" s="15">
        <v>10</v>
      </c>
      <c r="B88" s="18">
        <v>187866</v>
      </c>
      <c r="C88" s="16" t="str">
        <f t="shared" si="2"/>
        <v>101101110111011010</v>
      </c>
      <c r="D88" s="17">
        <f t="shared" si="5"/>
        <v>11.033165104542176</v>
      </c>
      <c r="E88" s="18">
        <f t="shared" si="3"/>
        <v>36.399081178665405</v>
      </c>
      <c r="F88" s="18">
        <f t="shared" si="1"/>
        <v>9.9748954448939761E-2</v>
      </c>
      <c r="G88" s="18">
        <f t="shared" si="4"/>
        <v>0.8339430033725822</v>
      </c>
      <c r="I88" s="63" t="s">
        <v>121</v>
      </c>
      <c r="J88" s="63">
        <v>0.74519999999999997</v>
      </c>
      <c r="K88" s="63" t="s">
        <v>122</v>
      </c>
      <c r="L88" s="8">
        <v>17</v>
      </c>
      <c r="M88" t="s">
        <v>113</v>
      </c>
      <c r="O88" s="24" t="s">
        <v>117</v>
      </c>
      <c r="P88" s="24">
        <v>0.92310000000000003</v>
      </c>
      <c r="Q88">
        <v>14</v>
      </c>
      <c r="R88" s="24" t="str">
        <f>$K$84</f>
        <v>recombinação</v>
      </c>
      <c r="S88" t="s">
        <v>113</v>
      </c>
    </row>
    <row r="89" spans="1:19" x14ac:dyDescent="0.25">
      <c r="A89" s="15">
        <v>11</v>
      </c>
      <c r="B89" s="18">
        <v>120092</v>
      </c>
      <c r="C89" s="16" t="str">
        <f t="shared" si="2"/>
        <v>011101010100011100</v>
      </c>
      <c r="D89" s="17">
        <f t="shared" si="5"/>
        <v>7.4136292023819053</v>
      </c>
      <c r="E89" s="18">
        <f t="shared" si="3"/>
        <v>5.8256059265907121</v>
      </c>
      <c r="F89" s="18">
        <f t="shared" si="1"/>
        <v>1.5964636507076708E-2</v>
      </c>
      <c r="G89" s="18">
        <f t="shared" si="4"/>
        <v>0.84990763987965889</v>
      </c>
      <c r="O89" s="24" t="s">
        <v>117</v>
      </c>
      <c r="P89" s="24">
        <v>0.32050000000000001</v>
      </c>
      <c r="Q89">
        <v>5</v>
      </c>
      <c r="R89" s="24" t="str">
        <f>$K$84</f>
        <v>recombinação</v>
      </c>
      <c r="S89" t="s">
        <v>113</v>
      </c>
    </row>
    <row r="90" spans="1:19" x14ac:dyDescent="0.25">
      <c r="A90" s="15">
        <v>12</v>
      </c>
      <c r="B90" s="18">
        <v>29195</v>
      </c>
      <c r="C90" s="16" t="str">
        <f t="shared" si="2"/>
        <v>000111001000001011</v>
      </c>
      <c r="D90" s="17">
        <f t="shared" si="5"/>
        <v>2.5591871612059065</v>
      </c>
      <c r="E90" s="18">
        <f t="shared" si="3"/>
        <v>5.9575673140220813</v>
      </c>
      <c r="F90" s="18">
        <f t="shared" si="1"/>
        <v>1.6326266800965165E-2</v>
      </c>
      <c r="G90" s="18">
        <f t="shared" si="4"/>
        <v>0.86623390668062406</v>
      </c>
      <c r="O90" s="8" t="s">
        <v>118</v>
      </c>
      <c r="P90" s="8">
        <v>0.27879999999999999</v>
      </c>
      <c r="Q90">
        <v>5</v>
      </c>
      <c r="R90" s="8" t="str">
        <f>$K$85</f>
        <v>recombinação</v>
      </c>
      <c r="S90" t="s">
        <v>113</v>
      </c>
    </row>
    <row r="91" spans="1:19" x14ac:dyDescent="0.25">
      <c r="A91" s="15">
        <v>13</v>
      </c>
      <c r="B91" s="18">
        <v>84049</v>
      </c>
      <c r="C91" s="16" t="str">
        <f t="shared" si="2"/>
        <v>010100100001010001</v>
      </c>
      <c r="D91" s="17">
        <f t="shared" si="5"/>
        <v>5.4887179897994605</v>
      </c>
      <c r="E91" s="18">
        <f t="shared" si="3"/>
        <v>0.23884527355362553</v>
      </c>
      <c r="F91" s="18">
        <f t="shared" si="1"/>
        <v>6.5453757459156537E-4</v>
      </c>
      <c r="G91" s="18">
        <f t="shared" si="4"/>
        <v>0.86688844425521561</v>
      </c>
      <c r="O91" s="8" t="s">
        <v>118</v>
      </c>
      <c r="P91" s="8">
        <v>0.13250000000000001</v>
      </c>
      <c r="Q91">
        <v>3</v>
      </c>
      <c r="R91" s="8" t="str">
        <f>$K$85</f>
        <v>recombinação</v>
      </c>
      <c r="S91" t="s">
        <v>113</v>
      </c>
    </row>
    <row r="92" spans="1:19" x14ac:dyDescent="0.25">
      <c r="A92" s="15">
        <v>14</v>
      </c>
      <c r="B92" s="18">
        <v>162860</v>
      </c>
      <c r="C92" s="16" t="str">
        <f t="shared" si="2"/>
        <v>100111110000101100</v>
      </c>
      <c r="D92" s="17">
        <f t="shared" si="5"/>
        <v>9.6976955325909895</v>
      </c>
      <c r="E92" s="18">
        <f t="shared" si="3"/>
        <v>22.06834331692534</v>
      </c>
      <c r="F92" s="18">
        <f t="shared" si="1"/>
        <v>6.0476641195377052E-2</v>
      </c>
      <c r="G92" s="18">
        <f t="shared" si="4"/>
        <v>0.92736508545059271</v>
      </c>
      <c r="O92" s="24" t="s">
        <v>119</v>
      </c>
      <c r="P92" s="24">
        <v>9.1200000000000003E-2</v>
      </c>
      <c r="Q92">
        <v>1</v>
      </c>
      <c r="R92" s="24" t="str">
        <f>$K$86</f>
        <v>cópia</v>
      </c>
      <c r="S92" t="s">
        <v>113</v>
      </c>
    </row>
    <row r="93" spans="1:19" x14ac:dyDescent="0.25">
      <c r="A93" s="15">
        <v>15</v>
      </c>
      <c r="B93" s="18">
        <v>131471</v>
      </c>
      <c r="C93" s="16" t="str">
        <f t="shared" si="2"/>
        <v>100000000110001111</v>
      </c>
      <c r="D93" s="17">
        <f t="shared" si="5"/>
        <v>8.0213356831958116</v>
      </c>
      <c r="E93" s="18">
        <f t="shared" si="3"/>
        <v>9.1284693105523012</v>
      </c>
      <c r="F93" s="18">
        <f t="shared" si="1"/>
        <v>2.5015886114744288E-2</v>
      </c>
      <c r="G93" s="18">
        <f t="shared" si="4"/>
        <v>0.95238097156533696</v>
      </c>
      <c r="O93" s="24" t="s">
        <v>119</v>
      </c>
      <c r="P93" s="24">
        <v>0.17580000000000001</v>
      </c>
      <c r="Q93">
        <v>3</v>
      </c>
      <c r="R93" s="24" t="str">
        <f>$K$86</f>
        <v>cópia</v>
      </c>
      <c r="S93" t="s">
        <v>113</v>
      </c>
    </row>
    <row r="94" spans="1:19" x14ac:dyDescent="0.25">
      <c r="A94" s="15">
        <v>16</v>
      </c>
      <c r="B94" s="18">
        <v>60985</v>
      </c>
      <c r="C94" s="16" t="str">
        <f t="shared" si="2"/>
        <v>001110111000111001</v>
      </c>
      <c r="D94" s="17">
        <f t="shared" si="5"/>
        <v>4.2569628027450666</v>
      </c>
      <c r="E94" s="18">
        <f t="shared" si="3"/>
        <v>0.55210427650446692</v>
      </c>
      <c r="F94" s="18">
        <f t="shared" si="1"/>
        <v>1.5130003984932499E-3</v>
      </c>
      <c r="G94" s="18">
        <f t="shared" si="4"/>
        <v>0.95389397196383019</v>
      </c>
      <c r="O94" s="8" t="s">
        <v>120</v>
      </c>
      <c r="P94" s="8">
        <v>0.16889999999999999</v>
      </c>
      <c r="Q94">
        <v>3</v>
      </c>
      <c r="R94" s="8" t="str">
        <f>$K$87</f>
        <v>recombinação</v>
      </c>
      <c r="S94" t="s">
        <v>113</v>
      </c>
    </row>
    <row r="95" spans="1:19" x14ac:dyDescent="0.25">
      <c r="A95" s="15">
        <v>17</v>
      </c>
      <c r="B95" s="18">
        <v>92738</v>
      </c>
      <c r="C95" s="16" t="str">
        <f t="shared" si="2"/>
        <v>010110101001000010</v>
      </c>
      <c r="D95" s="17">
        <f t="shared" si="5"/>
        <v>5.9527624235627119</v>
      </c>
      <c r="E95" s="18">
        <f t="shared" si="3"/>
        <v>0.90775623575309239</v>
      </c>
      <c r="F95" s="18">
        <f t="shared" si="1"/>
        <v>2.4876379424640252E-3</v>
      </c>
      <c r="G95" s="18">
        <f t="shared" si="4"/>
        <v>0.95638160990629417</v>
      </c>
      <c r="O95" s="8" t="s">
        <v>120</v>
      </c>
      <c r="P95" s="8">
        <v>0.46539999999999998</v>
      </c>
      <c r="Q95">
        <v>7</v>
      </c>
      <c r="R95" s="8" t="str">
        <f>$K$87</f>
        <v>recombinação</v>
      </c>
      <c r="S95" t="s">
        <v>113</v>
      </c>
    </row>
    <row r="96" spans="1:19" x14ac:dyDescent="0.25">
      <c r="A96" s="15">
        <v>18</v>
      </c>
      <c r="B96" s="18">
        <v>92763</v>
      </c>
      <c r="C96" s="16" t="str">
        <f t="shared" si="2"/>
        <v>010110101001011011</v>
      </c>
      <c r="D96" s="17">
        <f t="shared" si="5"/>
        <v>5.9540975726988705</v>
      </c>
      <c r="E96" s="18">
        <f t="shared" si="3"/>
        <v>0.91030217822987647</v>
      </c>
      <c r="F96" s="18">
        <f t="shared" si="1"/>
        <v>2.4946149070445268E-3</v>
      </c>
      <c r="G96" s="18">
        <f t="shared" si="4"/>
        <v>0.95887622481333867</v>
      </c>
      <c r="O96" s="24" t="s">
        <v>121</v>
      </c>
      <c r="P96" s="24">
        <v>0.68520000000000003</v>
      </c>
      <c r="Q96">
        <v>9</v>
      </c>
      <c r="R96" s="24" t="str">
        <f>$K$88</f>
        <v>recombinação</v>
      </c>
      <c r="S96" t="s">
        <v>113</v>
      </c>
    </row>
    <row r="97" spans="1:19" x14ac:dyDescent="0.25">
      <c r="A97" s="15">
        <v>19</v>
      </c>
      <c r="B97" s="18">
        <v>142259</v>
      </c>
      <c r="C97" s="16" t="str">
        <f t="shared" si="2"/>
        <v>100010101110110011</v>
      </c>
      <c r="D97" s="17">
        <f t="shared" si="5"/>
        <v>8.5974792384309318</v>
      </c>
      <c r="E97" s="18">
        <f t="shared" si="3"/>
        <v>12.941856870941598</v>
      </c>
      <c r="F97" s="21">
        <f t="shared" si="1"/>
        <v>3.5466188972399344E-2</v>
      </c>
      <c r="G97" s="18">
        <f t="shared" si="4"/>
        <v>0.99434241378573807</v>
      </c>
      <c r="O97" s="24" t="s">
        <v>121</v>
      </c>
      <c r="P97" s="24">
        <v>0.59689999999999999</v>
      </c>
      <c r="Q97">
        <v>7</v>
      </c>
      <c r="R97" s="24" t="str">
        <f>$K$88</f>
        <v>recombinação</v>
      </c>
      <c r="S97" t="s">
        <v>113</v>
      </c>
    </row>
    <row r="98" spans="1:19" x14ac:dyDescent="0.25">
      <c r="A98" s="15">
        <v>20</v>
      </c>
      <c r="B98" s="18">
        <v>47994</v>
      </c>
      <c r="C98" s="16" t="str">
        <f t="shared" si="2"/>
        <v>001011101101111010</v>
      </c>
      <c r="D98" s="17">
        <f t="shared" si="5"/>
        <v>3.5631659056316591</v>
      </c>
      <c r="E98" s="20">
        <f t="shared" si="3"/>
        <v>2.0644922147392903</v>
      </c>
      <c r="F98" s="18">
        <f t="shared" si="1"/>
        <v>5.6575862142619841E-3</v>
      </c>
      <c r="G98" s="23">
        <f t="shared" si="4"/>
        <v>1</v>
      </c>
    </row>
    <row r="99" spans="1:19" x14ac:dyDescent="0.25">
      <c r="A99" s="14"/>
      <c r="B99" s="14"/>
      <c r="C99" s="14"/>
      <c r="D99" s="14"/>
      <c r="E99" s="59">
        <f>SUM(E79:E98)</f>
        <v>364.90689431033223</v>
      </c>
      <c r="F99" s="22"/>
      <c r="G99" s="14"/>
    </row>
    <row r="101" spans="1:19" x14ac:dyDescent="0.25">
      <c r="B101" s="14"/>
      <c r="C101" s="14"/>
      <c r="D101" s="14"/>
    </row>
    <row r="102" spans="1:19" x14ac:dyDescent="0.25">
      <c r="B102" s="14"/>
      <c r="C102" s="14" t="s">
        <v>47</v>
      </c>
      <c r="D102" s="19">
        <f>E99/$A$20</f>
        <v>18.245344715516612</v>
      </c>
    </row>
    <row r="104" spans="1:19" x14ac:dyDescent="0.25">
      <c r="C104" t="s">
        <v>48</v>
      </c>
    </row>
    <row r="105" spans="1:19" x14ac:dyDescent="0.25">
      <c r="C105" t="s">
        <v>49</v>
      </c>
      <c r="D105">
        <f>MAX(E79:E98)</f>
        <v>65.503237410969916</v>
      </c>
    </row>
    <row r="108" spans="1:19" x14ac:dyDescent="0.25">
      <c r="B108" s="87"/>
      <c r="C108" s="87"/>
      <c r="D108" s="87"/>
      <c r="E108" s="36"/>
      <c r="F108" s="36"/>
      <c r="G108" s="36"/>
      <c r="H108" s="36"/>
      <c r="I108" s="36"/>
      <c r="J108" s="36"/>
      <c r="K108" s="36"/>
    </row>
    <row r="110" spans="1:19" x14ac:dyDescent="0.25">
      <c r="B110" s="26" t="s">
        <v>50</v>
      </c>
      <c r="C110" s="24" t="s">
        <v>51</v>
      </c>
    </row>
    <row r="111" spans="1:19" x14ac:dyDescent="0.25">
      <c r="B111">
        <f>A79</f>
        <v>1</v>
      </c>
      <c r="C111" s="27" t="str">
        <f>C85</f>
        <v>110111010010001011</v>
      </c>
      <c r="E111" s="28" t="s">
        <v>52</v>
      </c>
    </row>
    <row r="112" spans="1:19" x14ac:dyDescent="0.25">
      <c r="B112">
        <f t="shared" ref="B112:B129" si="6">A80</f>
        <v>2</v>
      </c>
      <c r="C112" s="29" t="s">
        <v>53</v>
      </c>
      <c r="E112" s="8" t="s">
        <v>54</v>
      </c>
      <c r="F112" s="8"/>
      <c r="G112" s="8" t="s">
        <v>55</v>
      </c>
      <c r="H112" s="8"/>
      <c r="I112" s="8" t="s">
        <v>56</v>
      </c>
      <c r="J112" s="8"/>
      <c r="K112" s="8"/>
    </row>
    <row r="113" spans="2:11" x14ac:dyDescent="0.25">
      <c r="B113">
        <f t="shared" si="6"/>
        <v>3</v>
      </c>
      <c r="C113" s="29" t="s">
        <v>100</v>
      </c>
      <c r="E113" s="8" t="s">
        <v>54</v>
      </c>
      <c r="F113" s="8"/>
      <c r="G113" s="8" t="s">
        <v>55</v>
      </c>
      <c r="H113" s="8"/>
      <c r="I113" s="8" t="s">
        <v>57</v>
      </c>
      <c r="J113" s="8"/>
      <c r="K113" s="8"/>
    </row>
    <row r="114" spans="2:11" x14ac:dyDescent="0.25">
      <c r="B114">
        <f t="shared" si="6"/>
        <v>4</v>
      </c>
      <c r="C114" s="30" t="s">
        <v>58</v>
      </c>
      <c r="E114" s="31" t="s">
        <v>59</v>
      </c>
      <c r="F114" s="31"/>
      <c r="G114" s="31" t="s">
        <v>60</v>
      </c>
      <c r="H114" s="31"/>
      <c r="I114" s="31" t="s">
        <v>61</v>
      </c>
      <c r="J114" s="31"/>
      <c r="K114" s="31"/>
    </row>
    <row r="115" spans="2:11" x14ac:dyDescent="0.25">
      <c r="B115">
        <f t="shared" si="6"/>
        <v>5</v>
      </c>
      <c r="C115" s="30" t="s">
        <v>62</v>
      </c>
      <c r="E115" s="31" t="s">
        <v>59</v>
      </c>
      <c r="F115" s="31"/>
      <c r="G115" s="31" t="s">
        <v>60</v>
      </c>
      <c r="H115" s="31"/>
      <c r="I115" s="31" t="s">
        <v>63</v>
      </c>
      <c r="J115" s="31"/>
      <c r="K115" s="31"/>
    </row>
    <row r="116" spans="2:11" x14ac:dyDescent="0.25">
      <c r="B116">
        <f t="shared" si="6"/>
        <v>6</v>
      </c>
      <c r="C116" s="32" t="s">
        <v>64</v>
      </c>
      <c r="E116" s="33" t="s">
        <v>65</v>
      </c>
    </row>
    <row r="117" spans="2:11" x14ac:dyDescent="0.25">
      <c r="B117">
        <f t="shared" si="6"/>
        <v>7</v>
      </c>
      <c r="C117" s="32" t="s">
        <v>66</v>
      </c>
      <c r="E117" s="33" t="s">
        <v>67</v>
      </c>
    </row>
    <row r="118" spans="2:11" x14ac:dyDescent="0.25">
      <c r="B118">
        <f t="shared" si="6"/>
        <v>8</v>
      </c>
      <c r="C118" s="34" t="s">
        <v>68</v>
      </c>
      <c r="E118" s="35" t="s">
        <v>69</v>
      </c>
    </row>
    <row r="119" spans="2:11" x14ac:dyDescent="0.25">
      <c r="B119">
        <f t="shared" si="6"/>
        <v>9</v>
      </c>
      <c r="C119" s="34" t="s">
        <v>70</v>
      </c>
      <c r="E119" s="35" t="s">
        <v>71</v>
      </c>
    </row>
    <row r="120" spans="2:11" x14ac:dyDescent="0.25">
      <c r="B120">
        <f t="shared" si="6"/>
        <v>10</v>
      </c>
      <c r="C120" s="29" t="s">
        <v>62</v>
      </c>
      <c r="E120" s="8" t="s">
        <v>72</v>
      </c>
      <c r="F120" s="8"/>
      <c r="G120" s="8" t="s">
        <v>73</v>
      </c>
      <c r="H120" s="8"/>
      <c r="I120" s="8" t="s">
        <v>74</v>
      </c>
      <c r="J120" s="8"/>
      <c r="K120" s="8"/>
    </row>
    <row r="121" spans="2:11" x14ac:dyDescent="0.25">
      <c r="B121">
        <f t="shared" si="6"/>
        <v>11</v>
      </c>
      <c r="C121" s="29" t="s">
        <v>58</v>
      </c>
      <c r="E121" s="8" t="s">
        <v>72</v>
      </c>
      <c r="F121" s="8"/>
      <c r="G121" s="8" t="s">
        <v>73</v>
      </c>
      <c r="H121" s="8"/>
      <c r="I121" s="8" t="s">
        <v>75</v>
      </c>
      <c r="J121" s="8"/>
      <c r="K121" s="8"/>
    </row>
    <row r="122" spans="2:11" x14ac:dyDescent="0.25">
      <c r="B122">
        <f t="shared" si="6"/>
        <v>12</v>
      </c>
      <c r="C122" s="30" t="s">
        <v>76</v>
      </c>
      <c r="E122" s="31" t="s">
        <v>77</v>
      </c>
      <c r="F122" s="31"/>
      <c r="G122" s="31" t="s">
        <v>78</v>
      </c>
      <c r="H122" s="31"/>
      <c r="I122" s="31" t="s">
        <v>79</v>
      </c>
      <c r="J122" s="31"/>
      <c r="K122" s="31"/>
    </row>
    <row r="123" spans="2:11" x14ac:dyDescent="0.25">
      <c r="B123">
        <f t="shared" si="6"/>
        <v>13</v>
      </c>
      <c r="C123" s="30" t="s">
        <v>80</v>
      </c>
      <c r="E123" s="31" t="s">
        <v>77</v>
      </c>
      <c r="F123" s="31"/>
      <c r="G123" s="31" t="s">
        <v>78</v>
      </c>
      <c r="H123" s="31"/>
      <c r="I123" s="31" t="s">
        <v>81</v>
      </c>
      <c r="J123" s="31"/>
      <c r="K123" s="31"/>
    </row>
    <row r="124" spans="2:11" x14ac:dyDescent="0.25">
      <c r="B124">
        <f t="shared" si="6"/>
        <v>14</v>
      </c>
      <c r="C124" s="32" t="s">
        <v>82</v>
      </c>
      <c r="E124" s="33" t="s">
        <v>83</v>
      </c>
    </row>
    <row r="125" spans="2:11" x14ac:dyDescent="0.25">
      <c r="B125">
        <f>A93</f>
        <v>15</v>
      </c>
      <c r="C125" s="32" t="s">
        <v>84</v>
      </c>
      <c r="E125" s="33" t="s">
        <v>85</v>
      </c>
    </row>
    <row r="126" spans="2:11" x14ac:dyDescent="0.25">
      <c r="B126">
        <f t="shared" si="6"/>
        <v>16</v>
      </c>
      <c r="C126" s="29" t="s">
        <v>86</v>
      </c>
      <c r="E126" s="8" t="s">
        <v>87</v>
      </c>
      <c r="F126" s="8"/>
      <c r="G126" s="8" t="s">
        <v>88</v>
      </c>
      <c r="H126" s="8"/>
      <c r="I126" s="8" t="s">
        <v>89</v>
      </c>
      <c r="J126" s="8"/>
      <c r="K126" s="8"/>
    </row>
    <row r="127" spans="2:11" x14ac:dyDescent="0.25">
      <c r="B127">
        <f t="shared" si="6"/>
        <v>17</v>
      </c>
      <c r="C127" s="29" t="s">
        <v>90</v>
      </c>
      <c r="E127" s="8" t="s">
        <v>87</v>
      </c>
      <c r="F127" s="8"/>
      <c r="G127" s="8" t="s">
        <v>88</v>
      </c>
      <c r="H127" s="8"/>
      <c r="I127" s="8" t="s">
        <v>91</v>
      </c>
      <c r="J127" s="8"/>
      <c r="K127" s="8"/>
    </row>
    <row r="128" spans="2:11" x14ac:dyDescent="0.25">
      <c r="B128">
        <f t="shared" si="6"/>
        <v>18</v>
      </c>
      <c r="C128" s="30" t="s">
        <v>92</v>
      </c>
      <c r="E128" s="31" t="s">
        <v>93</v>
      </c>
      <c r="F128" s="31"/>
      <c r="G128" s="31" t="s">
        <v>94</v>
      </c>
      <c r="H128" s="31"/>
      <c r="I128" s="31" t="s">
        <v>95</v>
      </c>
      <c r="J128" s="31"/>
      <c r="K128" s="31"/>
    </row>
    <row r="129" spans="2:11" x14ac:dyDescent="0.25">
      <c r="B129">
        <f t="shared" si="6"/>
        <v>19</v>
      </c>
      <c r="C129" s="30" t="s">
        <v>96</v>
      </c>
      <c r="E129" s="31" t="s">
        <v>93</v>
      </c>
      <c r="F129" s="31"/>
      <c r="G129" s="31" t="s">
        <v>94</v>
      </c>
      <c r="H129" s="31"/>
      <c r="I129" s="31" t="s">
        <v>97</v>
      </c>
      <c r="J129" s="31"/>
      <c r="K129" s="31"/>
    </row>
    <row r="130" spans="2:11" x14ac:dyDescent="0.25">
      <c r="B130">
        <f>A98</f>
        <v>20</v>
      </c>
      <c r="C130" s="32" t="s">
        <v>98</v>
      </c>
      <c r="E130" s="33" t="s">
        <v>99</v>
      </c>
    </row>
    <row r="134" spans="2:11" x14ac:dyDescent="0.25">
      <c r="B134" s="92" t="s">
        <v>101</v>
      </c>
      <c r="C134" s="92"/>
    </row>
    <row r="135" spans="2:11" x14ac:dyDescent="0.25">
      <c r="B135" s="37" t="s">
        <v>50</v>
      </c>
      <c r="C135" s="37" t="s">
        <v>51</v>
      </c>
    </row>
    <row r="136" spans="2:11" x14ac:dyDescent="0.25">
      <c r="B136" s="38">
        <f>A79</f>
        <v>1</v>
      </c>
      <c r="C136" s="39" t="str">
        <f>C111</f>
        <v>110111010010001011</v>
      </c>
    </row>
    <row r="137" spans="2:11" x14ac:dyDescent="0.25">
      <c r="B137" s="38">
        <f t="shared" ref="B137:B155" si="7">A80</f>
        <v>2</v>
      </c>
      <c r="C137" s="40" t="s">
        <v>53</v>
      </c>
    </row>
    <row r="138" spans="2:11" x14ac:dyDescent="0.25">
      <c r="B138" s="38">
        <f t="shared" si="7"/>
        <v>3</v>
      </c>
      <c r="C138" s="40" t="s">
        <v>100</v>
      </c>
    </row>
    <row r="139" spans="2:11" x14ac:dyDescent="0.25">
      <c r="B139" s="38">
        <f t="shared" si="7"/>
        <v>4</v>
      </c>
      <c r="C139" s="41" t="s">
        <v>58</v>
      </c>
    </row>
    <row r="140" spans="2:11" x14ac:dyDescent="0.25">
      <c r="B140" s="38">
        <f t="shared" si="7"/>
        <v>5</v>
      </c>
      <c r="C140" s="41" t="s">
        <v>62</v>
      </c>
    </row>
    <row r="141" spans="2:11" x14ac:dyDescent="0.25">
      <c r="B141" s="38">
        <f t="shared" si="7"/>
        <v>6</v>
      </c>
      <c r="C141" s="42" t="s">
        <v>64</v>
      </c>
    </row>
    <row r="142" spans="2:11" x14ac:dyDescent="0.25">
      <c r="B142" s="38">
        <f t="shared" si="7"/>
        <v>7</v>
      </c>
      <c r="C142" s="42" t="s">
        <v>66</v>
      </c>
    </row>
    <row r="143" spans="2:11" x14ac:dyDescent="0.25">
      <c r="B143" s="38">
        <f t="shared" si="7"/>
        <v>8</v>
      </c>
      <c r="C143" s="43" t="s">
        <v>68</v>
      </c>
    </row>
    <row r="144" spans="2:11" x14ac:dyDescent="0.25">
      <c r="B144" s="38">
        <f t="shared" si="7"/>
        <v>9</v>
      </c>
      <c r="C144" s="43" t="s">
        <v>70</v>
      </c>
    </row>
    <row r="145" spans="2:11" x14ac:dyDescent="0.25">
      <c r="B145" s="38">
        <f t="shared" si="7"/>
        <v>10</v>
      </c>
      <c r="C145" s="40" t="s">
        <v>62</v>
      </c>
    </row>
    <row r="146" spans="2:11" x14ac:dyDescent="0.25">
      <c r="B146" s="38">
        <f t="shared" si="7"/>
        <v>11</v>
      </c>
      <c r="C146" s="40" t="s">
        <v>58</v>
      </c>
    </row>
    <row r="147" spans="2:11" x14ac:dyDescent="0.25">
      <c r="B147" s="38">
        <f t="shared" si="7"/>
        <v>12</v>
      </c>
      <c r="C147" s="41" t="s">
        <v>76</v>
      </c>
    </row>
    <row r="148" spans="2:11" x14ac:dyDescent="0.25">
      <c r="B148" s="38">
        <f t="shared" si="7"/>
        <v>13</v>
      </c>
      <c r="C148" s="41" t="s">
        <v>80</v>
      </c>
    </row>
    <row r="149" spans="2:11" x14ac:dyDescent="0.25">
      <c r="B149" s="38">
        <f t="shared" si="7"/>
        <v>14</v>
      </c>
      <c r="C149" s="42" t="s">
        <v>82</v>
      </c>
    </row>
    <row r="150" spans="2:11" x14ac:dyDescent="0.25">
      <c r="B150" s="38">
        <f t="shared" si="7"/>
        <v>15</v>
      </c>
      <c r="C150" s="42" t="s">
        <v>84</v>
      </c>
    </row>
    <row r="151" spans="2:11" x14ac:dyDescent="0.25">
      <c r="B151" s="38">
        <f t="shared" si="7"/>
        <v>16</v>
      </c>
      <c r="C151" s="40" t="s">
        <v>86</v>
      </c>
    </row>
    <row r="152" spans="2:11" x14ac:dyDescent="0.25">
      <c r="B152" s="38">
        <f t="shared" si="7"/>
        <v>17</v>
      </c>
      <c r="C152" s="40" t="s">
        <v>90</v>
      </c>
    </row>
    <row r="153" spans="2:11" x14ac:dyDescent="0.25">
      <c r="B153" s="38">
        <f t="shared" si="7"/>
        <v>18</v>
      </c>
      <c r="C153" s="41" t="s">
        <v>92</v>
      </c>
    </row>
    <row r="154" spans="2:11" x14ac:dyDescent="0.25">
      <c r="B154" s="38">
        <f t="shared" si="7"/>
        <v>19</v>
      </c>
      <c r="C154" s="41" t="s">
        <v>96</v>
      </c>
    </row>
    <row r="155" spans="2:11" x14ac:dyDescent="0.25">
      <c r="B155" s="38">
        <f t="shared" si="7"/>
        <v>20</v>
      </c>
      <c r="C155" s="44" t="s">
        <v>102</v>
      </c>
      <c r="E155" s="93" t="s">
        <v>103</v>
      </c>
      <c r="F155" s="93"/>
    </row>
    <row r="158" spans="2:11" x14ac:dyDescent="0.25">
      <c r="B158" s="87"/>
      <c r="C158" s="87"/>
      <c r="D158" s="87"/>
      <c r="E158" s="36"/>
      <c r="F158" s="36"/>
      <c r="G158" s="36"/>
      <c r="H158" s="36"/>
      <c r="I158" s="36"/>
      <c r="J158" s="36"/>
      <c r="K158" s="36"/>
    </row>
    <row r="160" spans="2:11" ht="18.75" x14ac:dyDescent="0.3">
      <c r="B160" s="45" t="s">
        <v>104</v>
      </c>
    </row>
    <row r="162" spans="1:19" ht="15.75" x14ac:dyDescent="0.25">
      <c r="A162" s="49" t="s">
        <v>44</v>
      </c>
      <c r="B162" s="50" t="s">
        <v>5</v>
      </c>
      <c r="C162" s="50" t="s">
        <v>43</v>
      </c>
      <c r="D162" s="49" t="s">
        <v>45</v>
      </c>
      <c r="E162" s="49" t="s">
        <v>1</v>
      </c>
      <c r="F162" s="49" t="s">
        <v>46</v>
      </c>
      <c r="G162" s="49" t="s">
        <v>2</v>
      </c>
    </row>
    <row r="163" spans="1:19" ht="15.75" x14ac:dyDescent="0.25">
      <c r="A163" s="51"/>
      <c r="B163" s="51"/>
      <c r="C163" s="51"/>
      <c r="D163" s="51" t="s">
        <v>27</v>
      </c>
      <c r="E163" s="51" t="s">
        <v>3</v>
      </c>
      <c r="F163" s="51" t="s">
        <v>0</v>
      </c>
      <c r="G163" s="52" t="s">
        <v>4</v>
      </c>
    </row>
    <row r="164" spans="1:19" x14ac:dyDescent="0.25">
      <c r="A164" s="2">
        <v>1</v>
      </c>
      <c r="B164" s="18">
        <v>226443</v>
      </c>
      <c r="C164" s="48" t="s">
        <v>105</v>
      </c>
      <c r="D164" s="38">
        <f>$A$26+(B164*($A$35/(2^($A$41)-1)))</f>
        <v>13.093407033565649</v>
      </c>
      <c r="E164" s="38">
        <f>(D164-5)^2</f>
        <v>65.503237410969916</v>
      </c>
      <c r="F164" s="38">
        <f>E164/$E$184</f>
        <v>7.6181147365935717E-2</v>
      </c>
      <c r="G164" s="38">
        <f>F164</f>
        <v>7.6181147365935717E-2</v>
      </c>
    </row>
    <row r="165" spans="1:19" x14ac:dyDescent="0.25">
      <c r="A165" s="2">
        <v>2</v>
      </c>
      <c r="B165" s="18">
        <v>50739</v>
      </c>
      <c r="C165" s="46" t="s">
        <v>53</v>
      </c>
      <c r="D165" s="38">
        <f t="shared" ref="D165:D183" si="8">$A$26+(B165*($A$35/(2^($A$41)-1)))</f>
        <v>3.7097652807818631</v>
      </c>
      <c r="E165" s="38">
        <f t="shared" ref="E165:E183" si="9">(D165-5)^2</f>
        <v>1.6647056306759047</v>
      </c>
      <c r="F165" s="38">
        <f t="shared" ref="F165:F183" si="10">E165/$E$184</f>
        <v>1.9360750702405048E-3</v>
      </c>
      <c r="G165" s="38">
        <f>G164+F165</f>
        <v>7.811722243617622E-2</v>
      </c>
    </row>
    <row r="166" spans="1:19" x14ac:dyDescent="0.25">
      <c r="A166" s="53">
        <v>3</v>
      </c>
      <c r="B166" s="54">
        <v>261632</v>
      </c>
      <c r="C166" s="57" t="s">
        <v>100</v>
      </c>
      <c r="D166" s="54">
        <f t="shared" si="8"/>
        <v>14.972709551656919</v>
      </c>
      <c r="E166" s="54">
        <f t="shared" si="9"/>
        <v>99.454935801709155</v>
      </c>
      <c r="F166" s="54">
        <f t="shared" si="10"/>
        <v>0.11566742988661532</v>
      </c>
      <c r="G166" s="54">
        <f t="shared" ref="G166:G183" si="11">G165+F166</f>
        <v>0.19378465232279155</v>
      </c>
      <c r="I166" t="s">
        <v>107</v>
      </c>
    </row>
    <row r="167" spans="1:19" x14ac:dyDescent="0.25">
      <c r="A167" s="2">
        <v>4</v>
      </c>
      <c r="B167" s="18">
        <v>228396</v>
      </c>
      <c r="C167" s="46" t="s">
        <v>58</v>
      </c>
      <c r="D167" s="38">
        <f t="shared" si="8"/>
        <v>13.197708884082351</v>
      </c>
      <c r="E167" s="38">
        <f t="shared" si="9"/>
        <v>67.2024309481627</v>
      </c>
      <c r="F167" s="38">
        <f t="shared" si="10"/>
        <v>7.8157332335969734E-2</v>
      </c>
      <c r="G167" s="38">
        <f t="shared" si="11"/>
        <v>0.27194198465876129</v>
      </c>
    </row>
    <row r="168" spans="1:19" x14ac:dyDescent="0.25">
      <c r="A168" s="2">
        <v>5</v>
      </c>
      <c r="B168" s="18">
        <v>157164</v>
      </c>
      <c r="C168" s="46" t="s">
        <v>62</v>
      </c>
      <c r="D168" s="38">
        <f t="shared" si="8"/>
        <v>9.3934951534086348</v>
      </c>
      <c r="E168" s="38">
        <f t="shared" si="9"/>
        <v>19.302799663025162</v>
      </c>
      <c r="F168" s="38">
        <f t="shared" si="10"/>
        <v>2.2449415995701397E-2</v>
      </c>
      <c r="G168" s="38">
        <f t="shared" si="11"/>
        <v>0.29439140065446268</v>
      </c>
    </row>
    <row r="169" spans="1:19" x14ac:dyDescent="0.25">
      <c r="A169" s="2">
        <v>6</v>
      </c>
      <c r="B169" s="18">
        <v>222700</v>
      </c>
      <c r="C169" s="46" t="s">
        <v>64</v>
      </c>
      <c r="D169" s="38">
        <f t="shared" si="8"/>
        <v>12.893508504899996</v>
      </c>
      <c r="E169" s="38">
        <f t="shared" si="9"/>
        <v>62.307476516928574</v>
      </c>
      <c r="F169" s="38">
        <f t="shared" si="10"/>
        <v>7.2464434402761069E-2</v>
      </c>
      <c r="G169" s="38">
        <f t="shared" si="11"/>
        <v>0.36685583505722374</v>
      </c>
    </row>
    <row r="170" spans="1:19" x14ac:dyDescent="0.25">
      <c r="A170" s="2">
        <v>7</v>
      </c>
      <c r="B170" s="18">
        <v>187866</v>
      </c>
      <c r="C170" s="46" t="s">
        <v>66</v>
      </c>
      <c r="D170" s="38">
        <f t="shared" si="8"/>
        <v>11.033165104542176</v>
      </c>
      <c r="E170" s="38">
        <f t="shared" si="9"/>
        <v>36.399081178665405</v>
      </c>
      <c r="F170" s="38">
        <f t="shared" si="10"/>
        <v>4.2332621666607596E-2</v>
      </c>
      <c r="G170" s="38">
        <f t="shared" si="11"/>
        <v>0.40918845672383136</v>
      </c>
      <c r="I170" s="61" t="s">
        <v>108</v>
      </c>
      <c r="O170" s="64" t="s">
        <v>109</v>
      </c>
      <c r="P170" s="65" t="s">
        <v>110</v>
      </c>
      <c r="Q170" s="66" t="s">
        <v>50</v>
      </c>
      <c r="R170" s="67" t="s">
        <v>111</v>
      </c>
    </row>
    <row r="171" spans="1:19" x14ac:dyDescent="0.25">
      <c r="A171" s="2">
        <v>8</v>
      </c>
      <c r="B171" s="18">
        <v>195882</v>
      </c>
      <c r="C171" s="46" t="s">
        <v>68</v>
      </c>
      <c r="D171" s="38">
        <f t="shared" si="8"/>
        <v>11.46126732356004</v>
      </c>
      <c r="E171" s="38">
        <f t="shared" si="9"/>
        <v>41.74797542650473</v>
      </c>
      <c r="F171" s="38">
        <f t="shared" si="10"/>
        <v>4.8553457720601031E-2</v>
      </c>
      <c r="G171" s="38">
        <f t="shared" si="11"/>
        <v>0.45774191444443241</v>
      </c>
      <c r="O171" s="24" t="s">
        <v>112</v>
      </c>
      <c r="P171" s="24">
        <v>0.59540000000000004</v>
      </c>
      <c r="Q171">
        <v>12</v>
      </c>
      <c r="R171" s="24" t="str">
        <f>$K$173</f>
        <v>recombinação</v>
      </c>
      <c r="S171" t="s">
        <v>113</v>
      </c>
    </row>
    <row r="172" spans="1:19" x14ac:dyDescent="0.25">
      <c r="A172" s="2">
        <v>9</v>
      </c>
      <c r="B172" s="18">
        <v>131471</v>
      </c>
      <c r="C172" s="46" t="s">
        <v>70</v>
      </c>
      <c r="D172" s="38">
        <f t="shared" si="8"/>
        <v>8.0213356831958116</v>
      </c>
      <c r="E172" s="38">
        <f t="shared" si="9"/>
        <v>9.1284693105523012</v>
      </c>
      <c r="F172" s="38">
        <f t="shared" si="10"/>
        <v>1.0616532758671618E-2</v>
      </c>
      <c r="G172" s="38">
        <f t="shared" si="11"/>
        <v>0.46835844720310404</v>
      </c>
      <c r="I172" s="62" t="s">
        <v>109</v>
      </c>
      <c r="J172" s="62" t="s">
        <v>110</v>
      </c>
      <c r="K172" s="62" t="s">
        <v>111</v>
      </c>
      <c r="L172" s="62" t="s">
        <v>24</v>
      </c>
      <c r="O172" s="24" t="s">
        <v>112</v>
      </c>
      <c r="P172" s="24">
        <v>0.36520000000000002</v>
      </c>
      <c r="Q172">
        <v>6</v>
      </c>
      <c r="R172" s="24" t="str">
        <f>$K$173</f>
        <v>recombinação</v>
      </c>
      <c r="S172" t="s">
        <v>113</v>
      </c>
    </row>
    <row r="173" spans="1:19" x14ac:dyDescent="0.25">
      <c r="A173" s="2">
        <v>10</v>
      </c>
      <c r="B173" s="18">
        <v>157164</v>
      </c>
      <c r="C173" s="46" t="s">
        <v>62</v>
      </c>
      <c r="D173" s="38">
        <f t="shared" si="8"/>
        <v>9.3934951534086348</v>
      </c>
      <c r="E173" s="38">
        <f t="shared" si="9"/>
        <v>19.302799663025162</v>
      </c>
      <c r="F173" s="38">
        <f t="shared" si="10"/>
        <v>2.2449415995701397E-2</v>
      </c>
      <c r="G173" s="38">
        <f t="shared" si="11"/>
        <v>0.49080786319880543</v>
      </c>
      <c r="I173" s="63" t="s">
        <v>112</v>
      </c>
      <c r="J173" s="63">
        <v>0.21129999999999999</v>
      </c>
      <c r="K173" s="63" t="s">
        <v>122</v>
      </c>
      <c r="L173" s="8">
        <v>4</v>
      </c>
      <c r="M173" t="s">
        <v>113</v>
      </c>
      <c r="O173" s="8" t="s">
        <v>114</v>
      </c>
      <c r="P173" s="8">
        <v>0.21540000000000001</v>
      </c>
      <c r="Q173">
        <v>4</v>
      </c>
      <c r="R173" s="8" t="str">
        <f>$K$174</f>
        <v>recombinação</v>
      </c>
      <c r="S173" t="s">
        <v>113</v>
      </c>
    </row>
    <row r="174" spans="1:19" x14ac:dyDescent="0.25">
      <c r="A174" s="2">
        <v>11</v>
      </c>
      <c r="B174" s="18">
        <v>228396</v>
      </c>
      <c r="C174" s="46" t="s">
        <v>58</v>
      </c>
      <c r="D174" s="38">
        <f t="shared" si="8"/>
        <v>13.197708884082351</v>
      </c>
      <c r="E174" s="38">
        <f t="shared" si="9"/>
        <v>67.2024309481627</v>
      </c>
      <c r="F174" s="38">
        <f t="shared" si="10"/>
        <v>7.8157332335969734E-2</v>
      </c>
      <c r="G174" s="38">
        <f t="shared" si="11"/>
        <v>0.5689651955347752</v>
      </c>
      <c r="I174" s="63" t="s">
        <v>114</v>
      </c>
      <c r="J174" s="63">
        <v>0.2999</v>
      </c>
      <c r="K174" s="63" t="s">
        <v>122</v>
      </c>
      <c r="L174" s="8">
        <v>7</v>
      </c>
      <c r="M174" t="s">
        <v>113</v>
      </c>
      <c r="O174" s="8" t="s">
        <v>114</v>
      </c>
      <c r="P174" s="8">
        <v>0.35210000000000002</v>
      </c>
      <c r="Q174">
        <v>6</v>
      </c>
      <c r="R174" s="8" t="str">
        <f>$K$174</f>
        <v>recombinação</v>
      </c>
      <c r="S174" t="s">
        <v>113</v>
      </c>
    </row>
    <row r="175" spans="1:19" x14ac:dyDescent="0.25">
      <c r="A175" s="2">
        <v>12</v>
      </c>
      <c r="B175" s="18">
        <v>222691</v>
      </c>
      <c r="C175" s="46" t="s">
        <v>76</v>
      </c>
      <c r="D175" s="38">
        <f t="shared" si="8"/>
        <v>12.893027851210979</v>
      </c>
      <c r="E175" s="38">
        <f t="shared" si="9"/>
        <v>62.299888659992206</v>
      </c>
      <c r="F175" s="38">
        <f t="shared" si="10"/>
        <v>7.2455609622943937E-2</v>
      </c>
      <c r="G175" s="38">
        <f t="shared" si="11"/>
        <v>0.64142080515771915</v>
      </c>
      <c r="I175" s="63" t="s">
        <v>115</v>
      </c>
      <c r="J175" s="63">
        <v>0.44579999999999997</v>
      </c>
      <c r="K175" s="63" t="s">
        <v>122</v>
      </c>
      <c r="L175" s="8">
        <v>8</v>
      </c>
      <c r="M175" t="s">
        <v>113</v>
      </c>
      <c r="O175" s="24" t="s">
        <v>115</v>
      </c>
      <c r="P175" s="24">
        <v>0.64249999999999996</v>
      </c>
      <c r="Q175">
        <v>13</v>
      </c>
      <c r="R175" s="24" t="str">
        <f>$K$175</f>
        <v>recombinação</v>
      </c>
      <c r="S175" t="s">
        <v>113</v>
      </c>
    </row>
    <row r="176" spans="1:19" x14ac:dyDescent="0.25">
      <c r="A176" s="2">
        <v>13</v>
      </c>
      <c r="B176" s="18">
        <v>181820</v>
      </c>
      <c r="C176" s="46" t="s">
        <v>80</v>
      </c>
      <c r="D176" s="38">
        <f t="shared" si="8"/>
        <v>10.710272637453603</v>
      </c>
      <c r="E176" s="38">
        <f t="shared" si="9"/>
        <v>32.607213594051323</v>
      </c>
      <c r="F176" s="38">
        <f t="shared" si="10"/>
        <v>3.79226285933916E-2</v>
      </c>
      <c r="G176" s="38">
        <f t="shared" si="11"/>
        <v>0.67934343375111073</v>
      </c>
      <c r="I176" s="63" t="s">
        <v>116</v>
      </c>
      <c r="J176" s="63">
        <v>0.20250000000000001</v>
      </c>
      <c r="K176" s="63" t="s">
        <v>122</v>
      </c>
      <c r="L176" s="8">
        <v>3</v>
      </c>
      <c r="M176" t="s">
        <v>113</v>
      </c>
      <c r="O176" s="24" t="s">
        <v>115</v>
      </c>
      <c r="P176" s="24">
        <v>0.24540000000000001</v>
      </c>
      <c r="Q176">
        <v>4</v>
      </c>
      <c r="R176" s="24" t="str">
        <f>$K$175</f>
        <v>recombinação</v>
      </c>
      <c r="S176" t="s">
        <v>113</v>
      </c>
    </row>
    <row r="177" spans="1:19" x14ac:dyDescent="0.25">
      <c r="A177" s="2">
        <v>14</v>
      </c>
      <c r="B177" s="18">
        <v>186581</v>
      </c>
      <c r="C177" s="46" t="s">
        <v>82</v>
      </c>
      <c r="D177" s="38">
        <f t="shared" si="8"/>
        <v>10.964538438943629</v>
      </c>
      <c r="E177" s="38">
        <f t="shared" si="9"/>
        <v>35.575718789636106</v>
      </c>
      <c r="F177" s="38">
        <f t="shared" si="10"/>
        <v>4.137504011837552E-2</v>
      </c>
      <c r="G177" s="38">
        <f t="shared" si="11"/>
        <v>0.72071847386948629</v>
      </c>
      <c r="I177" s="63" t="s">
        <v>117</v>
      </c>
      <c r="J177" s="63">
        <v>0.9325</v>
      </c>
      <c r="K177" s="63" t="s">
        <v>123</v>
      </c>
      <c r="L177" s="8">
        <v>0</v>
      </c>
      <c r="M177" t="s">
        <v>113</v>
      </c>
      <c r="O177" s="8" t="s">
        <v>116</v>
      </c>
      <c r="P177" s="8">
        <v>0.57450000000000001</v>
      </c>
      <c r="Q177">
        <v>12</v>
      </c>
      <c r="R177" s="8" t="str">
        <f>$K$176</f>
        <v>recombinação</v>
      </c>
      <c r="S177" t="s">
        <v>113</v>
      </c>
    </row>
    <row r="178" spans="1:19" x14ac:dyDescent="0.25">
      <c r="A178" s="2">
        <v>15</v>
      </c>
      <c r="B178" s="18">
        <v>181811</v>
      </c>
      <c r="C178" s="46" t="s">
        <v>84</v>
      </c>
      <c r="D178" s="38">
        <f t="shared" si="8"/>
        <v>10.709791983764585</v>
      </c>
      <c r="E178" s="38">
        <f t="shared" si="9"/>
        <v>32.601724497862321</v>
      </c>
      <c r="F178" s="38">
        <f t="shared" si="10"/>
        <v>3.791624470059167E-2</v>
      </c>
      <c r="G178" s="38">
        <f t="shared" si="11"/>
        <v>0.75863471857007791</v>
      </c>
      <c r="I178" s="63" t="s">
        <v>118</v>
      </c>
      <c r="J178" s="63">
        <v>0.55449999999999999</v>
      </c>
      <c r="K178" s="63" t="s">
        <v>122</v>
      </c>
      <c r="L178" s="8">
        <v>15</v>
      </c>
      <c r="M178" t="s">
        <v>113</v>
      </c>
      <c r="O178" s="8" t="s">
        <v>116</v>
      </c>
      <c r="P178" s="8">
        <v>0.81540000000000001</v>
      </c>
      <c r="Q178">
        <v>17</v>
      </c>
      <c r="R178" s="8" t="str">
        <f>$K$176</f>
        <v>recombinação</v>
      </c>
      <c r="S178" t="s">
        <v>113</v>
      </c>
    </row>
    <row r="179" spans="1:19" s="14" customFormat="1" x14ac:dyDescent="0.25">
      <c r="A179" s="15">
        <v>16</v>
      </c>
      <c r="B179" s="18">
        <v>181387</v>
      </c>
      <c r="C179" s="58" t="s">
        <v>86</v>
      </c>
      <c r="D179" s="38">
        <f t="shared" si="8"/>
        <v>10.687147854415338</v>
      </c>
      <c r="E179" s="38">
        <f t="shared" si="9"/>
        <v>32.343650717980985</v>
      </c>
      <c r="F179" s="38">
        <f t="shared" si="10"/>
        <v>3.761610141861807E-2</v>
      </c>
      <c r="G179" s="38">
        <f t="shared" si="11"/>
        <v>0.79625081998869596</v>
      </c>
      <c r="I179" s="63" t="s">
        <v>119</v>
      </c>
      <c r="J179" s="63">
        <v>0.83520000000000005</v>
      </c>
      <c r="K179" s="63" t="s">
        <v>123</v>
      </c>
      <c r="L179" s="8">
        <v>0</v>
      </c>
      <c r="M179" t="s">
        <v>113</v>
      </c>
      <c r="O179" s="24" t="s">
        <v>117</v>
      </c>
      <c r="P179" s="24">
        <v>0.63239999999999996</v>
      </c>
      <c r="Q179">
        <v>12</v>
      </c>
      <c r="R179" s="24" t="str">
        <f>$K$177</f>
        <v>cópia</v>
      </c>
      <c r="S179" t="s">
        <v>113</v>
      </c>
    </row>
    <row r="180" spans="1:19" x14ac:dyDescent="0.25">
      <c r="A180" s="2">
        <v>17</v>
      </c>
      <c r="B180" s="18">
        <v>226867</v>
      </c>
      <c r="C180" s="46" t="s">
        <v>90</v>
      </c>
      <c r="D180" s="38">
        <f t="shared" si="8"/>
        <v>13.116051162914896</v>
      </c>
      <c r="E180" s="38">
        <f t="shared" si="9"/>
        <v>65.87028647905224</v>
      </c>
      <c r="F180" s="38">
        <f t="shared" si="10"/>
        <v>7.6608030375865027E-2</v>
      </c>
      <c r="G180" s="38">
        <f t="shared" si="11"/>
        <v>0.87285885036456101</v>
      </c>
      <c r="I180" s="63" t="s">
        <v>120</v>
      </c>
      <c r="J180" s="63">
        <v>3.2199999999999999E-2</v>
      </c>
      <c r="K180" s="63" t="s">
        <v>122</v>
      </c>
      <c r="L180" s="8">
        <v>9</v>
      </c>
      <c r="M180" t="s">
        <v>113</v>
      </c>
      <c r="O180" s="24" t="s">
        <v>117</v>
      </c>
      <c r="P180" s="24">
        <v>0.1328</v>
      </c>
      <c r="Q180">
        <v>3</v>
      </c>
      <c r="R180" s="24" t="str">
        <f>$K$177</f>
        <v>cópia</v>
      </c>
      <c r="S180" t="s">
        <v>113</v>
      </c>
    </row>
    <row r="181" spans="1:19" x14ac:dyDescent="0.25">
      <c r="A181" s="2">
        <v>18</v>
      </c>
      <c r="B181" s="18">
        <v>195883</v>
      </c>
      <c r="C181" s="46" t="s">
        <v>92</v>
      </c>
      <c r="D181" s="38">
        <f t="shared" si="8"/>
        <v>11.461320729525488</v>
      </c>
      <c r="E181" s="38">
        <f t="shared" si="9"/>
        <v>41.748665569795783</v>
      </c>
      <c r="F181" s="38">
        <f t="shared" si="10"/>
        <v>4.8554260366544005E-2</v>
      </c>
      <c r="G181" s="38">
        <f t="shared" si="11"/>
        <v>0.92141311073110499</v>
      </c>
      <c r="I181" s="63" t="s">
        <v>121</v>
      </c>
      <c r="J181" s="63">
        <v>0.72540000000000004</v>
      </c>
      <c r="K181" s="63" t="s">
        <v>122</v>
      </c>
      <c r="L181" s="8">
        <v>11</v>
      </c>
      <c r="M181" t="s">
        <v>113</v>
      </c>
      <c r="O181" s="8" t="s">
        <v>118</v>
      </c>
      <c r="P181" s="8">
        <v>0.13569999999999999</v>
      </c>
      <c r="Q181">
        <v>3</v>
      </c>
      <c r="R181" s="8" t="str">
        <f>$K$178</f>
        <v>recombinação</v>
      </c>
      <c r="S181" t="s">
        <v>113</v>
      </c>
    </row>
    <row r="182" spans="1:19" s="14" customFormat="1" x14ac:dyDescent="0.25">
      <c r="A182" s="15">
        <v>19</v>
      </c>
      <c r="B182" s="18">
        <v>226442</v>
      </c>
      <c r="C182" s="58" t="s">
        <v>96</v>
      </c>
      <c r="D182" s="18">
        <f t="shared" si="8"/>
        <v>13.093353627600202</v>
      </c>
      <c r="E182" s="18">
        <f t="shared" si="9"/>
        <v>65.502372941389339</v>
      </c>
      <c r="F182" s="18">
        <f t="shared" si="10"/>
        <v>7.618014197617004E-2</v>
      </c>
      <c r="G182" s="18">
        <f t="shared" si="11"/>
        <v>0.99759325270727506</v>
      </c>
      <c r="O182" s="8" t="s">
        <v>118</v>
      </c>
      <c r="P182" s="8">
        <v>0.74660000000000004</v>
      </c>
      <c r="Q182">
        <v>15</v>
      </c>
      <c r="R182" s="8" t="str">
        <f>$K$178</f>
        <v>recombinação</v>
      </c>
      <c r="S182" t="s">
        <v>113</v>
      </c>
    </row>
    <row r="183" spans="1:19" x14ac:dyDescent="0.25">
      <c r="A183" s="2">
        <v>20</v>
      </c>
      <c r="B183" s="18">
        <v>47962</v>
      </c>
      <c r="C183" s="47" t="s">
        <v>106</v>
      </c>
      <c r="D183" s="38">
        <f t="shared" si="8"/>
        <v>3.5614569147373762</v>
      </c>
      <c r="E183" s="38">
        <f t="shared" si="9"/>
        <v>2.0694062081569085</v>
      </c>
      <c r="F183" s="38">
        <f t="shared" si="10"/>
        <v>2.4067472927251357E-3</v>
      </c>
      <c r="G183" s="38">
        <f t="shared" si="11"/>
        <v>1.0000000000000002</v>
      </c>
      <c r="O183" s="24" t="s">
        <v>119</v>
      </c>
      <c r="P183" s="24">
        <v>0.31990000000000002</v>
      </c>
      <c r="Q183">
        <v>6</v>
      </c>
      <c r="R183" s="24" t="str">
        <f>$K$179</f>
        <v>cópia</v>
      </c>
      <c r="S183" t="s">
        <v>113</v>
      </c>
    </row>
    <row r="184" spans="1:19" x14ac:dyDescent="0.25">
      <c r="D184" s="22"/>
      <c r="E184" s="59">
        <f>SUM(E164:E183)</f>
        <v>859.83526995629882</v>
      </c>
      <c r="O184" s="24" t="s">
        <v>119</v>
      </c>
      <c r="P184" s="24">
        <v>0.66220000000000001</v>
      </c>
      <c r="Q184">
        <v>13</v>
      </c>
      <c r="R184" s="24" t="str">
        <f>$K$179</f>
        <v>cópia</v>
      </c>
      <c r="S184" t="s">
        <v>113</v>
      </c>
    </row>
    <row r="185" spans="1:19" x14ac:dyDescent="0.25">
      <c r="O185" s="8" t="s">
        <v>120</v>
      </c>
      <c r="P185" s="8">
        <v>0.16739999999999999</v>
      </c>
      <c r="Q185">
        <v>3</v>
      </c>
      <c r="R185" s="8" t="str">
        <f>$K$180</f>
        <v>recombinação</v>
      </c>
      <c r="S185" t="s">
        <v>113</v>
      </c>
    </row>
    <row r="186" spans="1:19" x14ac:dyDescent="0.25">
      <c r="O186" s="8" t="s">
        <v>120</v>
      </c>
      <c r="P186" s="8">
        <v>0.45860000000000001</v>
      </c>
      <c r="Q186">
        <v>9</v>
      </c>
      <c r="R186" s="8" t="str">
        <f>$K$180</f>
        <v>recombinação</v>
      </c>
      <c r="S186" t="s">
        <v>113</v>
      </c>
    </row>
    <row r="187" spans="1:19" x14ac:dyDescent="0.25">
      <c r="C187" s="14" t="s">
        <v>47</v>
      </c>
      <c r="D187" s="60">
        <f>E184/$A$20</f>
        <v>42.991763497814944</v>
      </c>
      <c r="O187" s="24" t="s">
        <v>121</v>
      </c>
      <c r="P187" s="24">
        <v>0.84470000000000001</v>
      </c>
      <c r="Q187">
        <v>17</v>
      </c>
      <c r="R187" s="24" t="str">
        <f>$K$181</f>
        <v>recombinação</v>
      </c>
      <c r="S187" t="s">
        <v>113</v>
      </c>
    </row>
    <row r="188" spans="1:19" x14ac:dyDescent="0.25">
      <c r="O188" s="24" t="s">
        <v>121</v>
      </c>
      <c r="P188" s="24">
        <v>6.54E-2</v>
      </c>
      <c r="Q188">
        <v>1</v>
      </c>
      <c r="R188" s="24" t="str">
        <f>$K$181</f>
        <v>recombinação</v>
      </c>
      <c r="S188" t="s">
        <v>113</v>
      </c>
    </row>
    <row r="189" spans="1:19" x14ac:dyDescent="0.25">
      <c r="C189" t="s">
        <v>48</v>
      </c>
    </row>
    <row r="190" spans="1:19" x14ac:dyDescent="0.25">
      <c r="C190" t="s">
        <v>49</v>
      </c>
      <c r="D190" s="60">
        <f>MAX(E164:E183)</f>
        <v>99.454935801709155</v>
      </c>
    </row>
    <row r="192" spans="1:19" s="14" customFormat="1" x14ac:dyDescent="0.25">
      <c r="B192" s="91"/>
      <c r="C192" s="91"/>
      <c r="D192" s="91"/>
    </row>
    <row r="193" spans="2:11" x14ac:dyDescent="0.25">
      <c r="B193" s="61" t="s">
        <v>124</v>
      </c>
    </row>
    <row r="194" spans="2:11" x14ac:dyDescent="0.25">
      <c r="B194" s="68" t="s">
        <v>50</v>
      </c>
      <c r="C194" s="24" t="s">
        <v>51</v>
      </c>
    </row>
    <row r="195" spans="2:11" x14ac:dyDescent="0.25">
      <c r="B195">
        <v>1</v>
      </c>
      <c r="C195" s="69" t="s">
        <v>125</v>
      </c>
      <c r="E195" s="70" t="s">
        <v>126</v>
      </c>
    </row>
    <row r="196" spans="2:11" x14ac:dyDescent="0.25">
      <c r="B196">
        <v>2</v>
      </c>
      <c r="C196" s="29" t="s">
        <v>64</v>
      </c>
      <c r="E196" s="8" t="s">
        <v>127</v>
      </c>
      <c r="F196" s="8"/>
      <c r="G196" s="8" t="s">
        <v>128</v>
      </c>
      <c r="H196" s="8"/>
      <c r="I196" s="8" t="s">
        <v>129</v>
      </c>
      <c r="J196" s="8"/>
      <c r="K196" s="8"/>
    </row>
    <row r="197" spans="2:11" x14ac:dyDescent="0.25">
      <c r="B197">
        <v>3</v>
      </c>
      <c r="C197" s="29" t="s">
        <v>76</v>
      </c>
      <c r="E197" s="8" t="s">
        <v>127</v>
      </c>
      <c r="F197" s="8"/>
      <c r="G197" s="8" t="s">
        <v>128</v>
      </c>
      <c r="H197" s="8"/>
      <c r="I197" s="8" t="s">
        <v>130</v>
      </c>
      <c r="J197" s="8"/>
      <c r="K197" s="8"/>
    </row>
    <row r="198" spans="2:11" x14ac:dyDescent="0.25">
      <c r="B198">
        <v>4</v>
      </c>
      <c r="C198" s="30" t="s">
        <v>131</v>
      </c>
      <c r="E198" s="71" t="s">
        <v>132</v>
      </c>
      <c r="F198" s="71"/>
      <c r="G198" s="71" t="s">
        <v>133</v>
      </c>
      <c r="H198" s="71"/>
      <c r="I198" s="71" t="s">
        <v>134</v>
      </c>
      <c r="J198" s="71"/>
      <c r="K198" s="71"/>
    </row>
    <row r="199" spans="2:11" x14ac:dyDescent="0.25">
      <c r="B199">
        <v>5</v>
      </c>
      <c r="C199" s="30" t="s">
        <v>135</v>
      </c>
      <c r="E199" s="71" t="s">
        <v>132</v>
      </c>
      <c r="F199" s="71"/>
      <c r="G199" s="71" t="s">
        <v>133</v>
      </c>
      <c r="H199" s="71"/>
      <c r="I199" s="71" t="s">
        <v>136</v>
      </c>
      <c r="J199" s="71"/>
      <c r="K199" s="71"/>
    </row>
    <row r="200" spans="2:11" x14ac:dyDescent="0.25">
      <c r="B200">
        <v>6</v>
      </c>
      <c r="C200" s="32" t="s">
        <v>137</v>
      </c>
      <c r="E200" s="8" t="s">
        <v>138</v>
      </c>
      <c r="F200" s="8"/>
      <c r="G200" s="8" t="s">
        <v>88</v>
      </c>
      <c r="H200" s="8"/>
      <c r="I200" s="8" t="s">
        <v>139</v>
      </c>
      <c r="J200" s="8"/>
      <c r="K200" s="8"/>
    </row>
    <row r="201" spans="2:11" x14ac:dyDescent="0.25">
      <c r="B201">
        <v>7</v>
      </c>
      <c r="C201" s="32" t="s">
        <v>140</v>
      </c>
      <c r="E201" s="8" t="s">
        <v>138</v>
      </c>
      <c r="F201" s="8"/>
      <c r="G201" s="8" t="s">
        <v>88</v>
      </c>
      <c r="H201" s="8"/>
      <c r="I201" s="8" t="s">
        <v>141</v>
      </c>
      <c r="J201" s="8"/>
      <c r="K201" s="8"/>
    </row>
    <row r="202" spans="2:11" x14ac:dyDescent="0.25">
      <c r="B202">
        <v>8</v>
      </c>
      <c r="C202" s="72" t="s">
        <v>90</v>
      </c>
      <c r="E202" s="71" t="s">
        <v>142</v>
      </c>
      <c r="F202" s="71"/>
      <c r="G202" s="71" t="s">
        <v>60</v>
      </c>
      <c r="H202" s="71"/>
      <c r="I202" s="71" t="s">
        <v>143</v>
      </c>
      <c r="J202" s="71"/>
      <c r="K202" s="71"/>
    </row>
    <row r="203" spans="2:11" x14ac:dyDescent="0.25">
      <c r="B203">
        <v>9</v>
      </c>
      <c r="C203" s="72" t="s">
        <v>76</v>
      </c>
      <c r="E203" s="71" t="s">
        <v>142</v>
      </c>
      <c r="F203" s="71"/>
      <c r="G203" s="71" t="s">
        <v>60</v>
      </c>
      <c r="H203" s="71"/>
      <c r="I203" s="71" t="s">
        <v>144</v>
      </c>
      <c r="J203" s="71"/>
      <c r="K203" s="71"/>
    </row>
    <row r="204" spans="2:11" x14ac:dyDescent="0.25">
      <c r="B204">
        <v>10</v>
      </c>
      <c r="C204" s="32" t="s">
        <v>76</v>
      </c>
      <c r="E204" s="33" t="s">
        <v>145</v>
      </c>
    </row>
    <row r="205" spans="2:11" x14ac:dyDescent="0.25">
      <c r="B205">
        <v>11</v>
      </c>
      <c r="C205" s="32" t="s">
        <v>125</v>
      </c>
      <c r="E205" s="33" t="s">
        <v>85</v>
      </c>
    </row>
    <row r="206" spans="2:11" x14ac:dyDescent="0.25">
      <c r="B206">
        <v>12</v>
      </c>
      <c r="C206" s="29" t="s">
        <v>146</v>
      </c>
      <c r="E206" s="8" t="s">
        <v>147</v>
      </c>
      <c r="F206" s="8"/>
      <c r="G206" s="8" t="s">
        <v>148</v>
      </c>
      <c r="H206" s="8"/>
      <c r="I206" s="8" t="s">
        <v>149</v>
      </c>
      <c r="J206" s="8"/>
      <c r="K206" s="8"/>
    </row>
    <row r="207" spans="2:11" x14ac:dyDescent="0.25">
      <c r="B207">
        <v>13</v>
      </c>
      <c r="C207" s="29" t="s">
        <v>150</v>
      </c>
      <c r="E207" s="8" t="s">
        <v>147</v>
      </c>
      <c r="F207" s="8"/>
      <c r="G207" s="8" t="s">
        <v>148</v>
      </c>
      <c r="H207" s="8"/>
      <c r="I207" s="8" t="s">
        <v>151</v>
      </c>
      <c r="J207" s="8"/>
      <c r="K207" s="8"/>
    </row>
    <row r="208" spans="2:11" x14ac:dyDescent="0.25">
      <c r="B208">
        <v>14</v>
      </c>
      <c r="C208" s="32" t="s">
        <v>64</v>
      </c>
      <c r="E208" s="33" t="s">
        <v>152</v>
      </c>
    </row>
    <row r="209" spans="2:11" x14ac:dyDescent="0.25">
      <c r="B209">
        <v>15</v>
      </c>
      <c r="C209" s="32" t="s">
        <v>80</v>
      </c>
      <c r="E209" s="33" t="s">
        <v>153</v>
      </c>
    </row>
    <row r="210" spans="2:11" x14ac:dyDescent="0.25">
      <c r="B210">
        <v>16</v>
      </c>
      <c r="C210" s="29" t="s">
        <v>154</v>
      </c>
      <c r="E210" s="8" t="s">
        <v>155</v>
      </c>
      <c r="F210" s="8"/>
      <c r="G210" s="8" t="s">
        <v>156</v>
      </c>
      <c r="H210" s="8"/>
      <c r="I210" s="8" t="s">
        <v>157</v>
      </c>
      <c r="J210" s="8"/>
      <c r="K210" s="8"/>
    </row>
    <row r="211" spans="2:11" x14ac:dyDescent="0.25">
      <c r="B211">
        <v>17</v>
      </c>
      <c r="C211" s="29" t="s">
        <v>158</v>
      </c>
      <c r="E211" s="8" t="s">
        <v>155</v>
      </c>
      <c r="F211" s="8"/>
      <c r="G211" s="8" t="s">
        <v>156</v>
      </c>
      <c r="H211" s="8"/>
      <c r="I211" s="8" t="s">
        <v>159</v>
      </c>
      <c r="J211" s="8"/>
      <c r="K211" s="8"/>
    </row>
    <row r="212" spans="2:11" x14ac:dyDescent="0.25">
      <c r="B212">
        <v>18</v>
      </c>
      <c r="C212" s="30" t="s">
        <v>160</v>
      </c>
      <c r="E212" s="71" t="s">
        <v>161</v>
      </c>
      <c r="F212" s="71"/>
      <c r="G212" s="71" t="s">
        <v>162</v>
      </c>
      <c r="H212" s="71"/>
      <c r="I212" s="71" t="s">
        <v>163</v>
      </c>
      <c r="J212" s="71"/>
      <c r="K212" s="71"/>
    </row>
    <row r="213" spans="2:11" x14ac:dyDescent="0.25">
      <c r="B213">
        <v>19</v>
      </c>
      <c r="C213" s="30" t="s">
        <v>164</v>
      </c>
      <c r="E213" s="71" t="s">
        <v>161</v>
      </c>
      <c r="F213" s="71"/>
      <c r="G213" s="71" t="s">
        <v>162</v>
      </c>
      <c r="H213" s="71"/>
      <c r="I213" s="71" t="s">
        <v>165</v>
      </c>
      <c r="J213" s="71"/>
      <c r="K213" s="71"/>
    </row>
    <row r="214" spans="2:11" x14ac:dyDescent="0.25">
      <c r="B214">
        <v>20</v>
      </c>
      <c r="C214" s="32" t="s">
        <v>106</v>
      </c>
      <c r="E214" s="33" t="s">
        <v>99</v>
      </c>
    </row>
    <row r="219" spans="2:11" x14ac:dyDescent="0.25">
      <c r="B219" s="61" t="s">
        <v>166</v>
      </c>
    </row>
    <row r="220" spans="2:11" x14ac:dyDescent="0.25">
      <c r="B220" t="s">
        <v>167</v>
      </c>
    </row>
    <row r="221" spans="2:11" x14ac:dyDescent="0.25">
      <c r="B221">
        <v>1</v>
      </c>
      <c r="C221" s="69" t="s">
        <v>125</v>
      </c>
    </row>
    <row r="222" spans="2:11" x14ac:dyDescent="0.25">
      <c r="B222">
        <v>2</v>
      </c>
      <c r="C222" s="29" t="s">
        <v>64</v>
      </c>
    </row>
    <row r="223" spans="2:11" x14ac:dyDescent="0.25">
      <c r="B223">
        <v>3</v>
      </c>
      <c r="C223" s="29" t="s">
        <v>76</v>
      </c>
    </row>
    <row r="224" spans="2:11" x14ac:dyDescent="0.25">
      <c r="B224">
        <v>4</v>
      </c>
      <c r="C224" s="30" t="s">
        <v>131</v>
      </c>
    </row>
    <row r="225" spans="2:3" x14ac:dyDescent="0.25">
      <c r="B225">
        <v>5</v>
      </c>
      <c r="C225" s="30" t="s">
        <v>135</v>
      </c>
    </row>
    <row r="226" spans="2:3" x14ac:dyDescent="0.25">
      <c r="B226">
        <v>6</v>
      </c>
      <c r="C226" s="32" t="s">
        <v>137</v>
      </c>
    </row>
    <row r="227" spans="2:3" x14ac:dyDescent="0.25">
      <c r="B227">
        <v>7</v>
      </c>
      <c r="C227" s="32" t="s">
        <v>140</v>
      </c>
    </row>
    <row r="228" spans="2:3" x14ac:dyDescent="0.25">
      <c r="B228">
        <v>8</v>
      </c>
      <c r="C228" s="72" t="s">
        <v>90</v>
      </c>
    </row>
    <row r="229" spans="2:3" x14ac:dyDescent="0.25">
      <c r="B229">
        <v>9</v>
      </c>
      <c r="C229" s="72" t="s">
        <v>76</v>
      </c>
    </row>
    <row r="230" spans="2:3" x14ac:dyDescent="0.25">
      <c r="B230">
        <v>10</v>
      </c>
      <c r="C230" s="32" t="s">
        <v>76</v>
      </c>
    </row>
    <row r="231" spans="2:3" x14ac:dyDescent="0.25">
      <c r="B231">
        <v>11</v>
      </c>
      <c r="C231" s="32" t="s">
        <v>168</v>
      </c>
    </row>
    <row r="232" spans="2:3" x14ac:dyDescent="0.25">
      <c r="B232">
        <v>12</v>
      </c>
      <c r="C232" s="29" t="s">
        <v>146</v>
      </c>
    </row>
    <row r="233" spans="2:3" x14ac:dyDescent="0.25">
      <c r="B233">
        <v>13</v>
      </c>
      <c r="C233" s="29" t="s">
        <v>150</v>
      </c>
    </row>
    <row r="234" spans="2:3" x14ac:dyDescent="0.25">
      <c r="B234">
        <v>14</v>
      </c>
      <c r="C234" s="32" t="s">
        <v>64</v>
      </c>
    </row>
    <row r="235" spans="2:3" x14ac:dyDescent="0.25">
      <c r="B235">
        <v>15</v>
      </c>
      <c r="C235" s="32" t="s">
        <v>80</v>
      </c>
    </row>
    <row r="236" spans="2:3" x14ac:dyDescent="0.25">
      <c r="B236">
        <v>16</v>
      </c>
      <c r="C236" s="29" t="s">
        <v>154</v>
      </c>
    </row>
    <row r="237" spans="2:3" x14ac:dyDescent="0.25">
      <c r="B237">
        <v>17</v>
      </c>
      <c r="C237" s="29" t="s">
        <v>158</v>
      </c>
    </row>
    <row r="238" spans="2:3" x14ac:dyDescent="0.25">
      <c r="B238">
        <v>18</v>
      </c>
      <c r="C238" s="30" t="s">
        <v>160</v>
      </c>
    </row>
    <row r="239" spans="2:3" x14ac:dyDescent="0.25">
      <c r="B239">
        <v>19</v>
      </c>
      <c r="C239" s="30" t="s">
        <v>164</v>
      </c>
    </row>
    <row r="240" spans="2:3" x14ac:dyDescent="0.25">
      <c r="B240">
        <v>20</v>
      </c>
      <c r="C240" s="32" t="s">
        <v>106</v>
      </c>
    </row>
    <row r="243" spans="1:11" x14ac:dyDescent="0.25">
      <c r="B243" s="87"/>
      <c r="C243" s="87"/>
      <c r="D243" s="87"/>
      <c r="E243" s="36"/>
      <c r="F243" s="36"/>
      <c r="G243" s="36"/>
      <c r="H243" s="36"/>
      <c r="I243" s="36"/>
      <c r="J243" s="36"/>
      <c r="K243" s="36"/>
    </row>
    <row r="245" spans="1:11" ht="18.75" x14ac:dyDescent="0.3">
      <c r="B245" s="45" t="s">
        <v>169</v>
      </c>
    </row>
    <row r="247" spans="1:11" ht="15.75" x14ac:dyDescent="0.25">
      <c r="A247" s="49" t="s">
        <v>44</v>
      </c>
      <c r="B247" s="50" t="s">
        <v>5</v>
      </c>
      <c r="C247" s="50" t="s">
        <v>43</v>
      </c>
      <c r="D247" s="49" t="s">
        <v>45</v>
      </c>
      <c r="E247" s="49" t="s">
        <v>1</v>
      </c>
      <c r="F247" s="49" t="s">
        <v>46</v>
      </c>
      <c r="G247" s="49" t="s">
        <v>2</v>
      </c>
    </row>
    <row r="248" spans="1:11" ht="15.75" x14ac:dyDescent="0.25">
      <c r="A248" s="51"/>
      <c r="B248" s="51"/>
      <c r="C248" s="51"/>
      <c r="D248" s="51" t="s">
        <v>27</v>
      </c>
      <c r="E248" s="51" t="s">
        <v>3</v>
      </c>
      <c r="F248" s="51" t="s">
        <v>0</v>
      </c>
      <c r="G248" s="52" t="s">
        <v>4</v>
      </c>
    </row>
    <row r="249" spans="1:11" x14ac:dyDescent="0.25">
      <c r="A249" s="2">
        <v>1</v>
      </c>
      <c r="B249" s="18">
        <v>261632</v>
      </c>
      <c r="C249" s="73" t="s">
        <v>125</v>
      </c>
      <c r="D249" s="38">
        <f>$A$26+(B249*($A$35/(2^($A$41)-1)))</f>
        <v>14.972709551656919</v>
      </c>
      <c r="E249" s="38">
        <f>(D249-5)^2</f>
        <v>99.454935801709155</v>
      </c>
      <c r="F249" s="38">
        <f>E249/$E$184</f>
        <v>0.11566742988661532</v>
      </c>
      <c r="G249" s="38">
        <f>F249</f>
        <v>0.11566742988661532</v>
      </c>
    </row>
    <row r="250" spans="1:11" x14ac:dyDescent="0.25">
      <c r="A250" s="2">
        <v>2</v>
      </c>
      <c r="B250" s="18">
        <v>222700</v>
      </c>
      <c r="C250" s="73" t="s">
        <v>64</v>
      </c>
      <c r="D250" s="38">
        <f t="shared" ref="D250:D268" si="12">$A$26+(B250*($A$35/(2^($A$41)-1)))</f>
        <v>12.893508504899996</v>
      </c>
      <c r="E250" s="38">
        <f t="shared" ref="E250:E268" si="13">(D250-5)^2</f>
        <v>62.307476516928574</v>
      </c>
      <c r="F250" s="38">
        <f t="shared" ref="F250:F268" si="14">E250/$E$184</f>
        <v>7.2464434402761069E-2</v>
      </c>
      <c r="G250" s="38">
        <f>G249+F250</f>
        <v>0.18813186428937639</v>
      </c>
    </row>
    <row r="251" spans="1:11" s="14" customFormat="1" x14ac:dyDescent="0.25">
      <c r="A251" s="15">
        <v>3</v>
      </c>
      <c r="B251" s="18">
        <v>222691</v>
      </c>
      <c r="C251" s="73" t="s">
        <v>76</v>
      </c>
      <c r="D251" s="18">
        <f t="shared" si="12"/>
        <v>12.893027851210979</v>
      </c>
      <c r="E251" s="18">
        <f t="shared" si="13"/>
        <v>62.299888659992206</v>
      </c>
      <c r="F251" s="18">
        <f t="shared" si="14"/>
        <v>7.2455609622943937E-2</v>
      </c>
      <c r="G251" s="18">
        <f t="shared" ref="G251:G268" si="15">G250+F251</f>
        <v>0.26058747391232034</v>
      </c>
    </row>
    <row r="252" spans="1:11" x14ac:dyDescent="0.25">
      <c r="A252" s="2">
        <v>4</v>
      </c>
      <c r="B252" s="18">
        <v>228844</v>
      </c>
      <c r="C252" s="73" t="s">
        <v>131</v>
      </c>
      <c r="D252" s="38">
        <f t="shared" si="12"/>
        <v>13.221634756602311</v>
      </c>
      <c r="E252" s="38">
        <f t="shared" si="13"/>
        <v>67.595278070971148</v>
      </c>
      <c r="F252" s="38">
        <f t="shared" si="14"/>
        <v>7.8614218831017116E-2</v>
      </c>
      <c r="G252" s="38">
        <f t="shared" si="15"/>
        <v>0.33920169274333745</v>
      </c>
    </row>
    <row r="253" spans="1:11" x14ac:dyDescent="0.25">
      <c r="A253" s="2">
        <v>5</v>
      </c>
      <c r="B253" s="18">
        <v>222252</v>
      </c>
      <c r="C253" s="73" t="s">
        <v>135</v>
      </c>
      <c r="D253" s="38">
        <f t="shared" si="12"/>
        <v>12.869582632380036</v>
      </c>
      <c r="E253" s="38">
        <f t="shared" si="13"/>
        <v>61.930330807857494</v>
      </c>
      <c r="F253" s="38">
        <f t="shared" si="14"/>
        <v>7.2025808863371135E-2</v>
      </c>
      <c r="G253" s="38">
        <f t="shared" si="15"/>
        <v>0.41122750160670857</v>
      </c>
    </row>
    <row r="254" spans="1:11" x14ac:dyDescent="0.25">
      <c r="A254" s="2">
        <v>6</v>
      </c>
      <c r="B254" s="18">
        <v>181292</v>
      </c>
      <c r="C254" s="73" t="s">
        <v>137</v>
      </c>
      <c r="D254" s="38">
        <f t="shared" si="12"/>
        <v>10.682074287697935</v>
      </c>
      <c r="E254" s="38">
        <f t="shared" si="13"/>
        <v>32.285968210917993</v>
      </c>
      <c r="F254" s="38">
        <f t="shared" si="14"/>
        <v>3.7549015885983521E-2</v>
      </c>
      <c r="G254" s="38">
        <f t="shared" si="15"/>
        <v>0.4487765174926921</v>
      </c>
    </row>
    <row r="255" spans="1:11" x14ac:dyDescent="0.25">
      <c r="A255" s="2">
        <v>7</v>
      </c>
      <c r="B255" s="18">
        <v>228924</v>
      </c>
      <c r="C255" s="73" t="s">
        <v>140</v>
      </c>
      <c r="D255" s="38">
        <f t="shared" si="12"/>
        <v>13.225907233838019</v>
      </c>
      <c r="E255" s="38">
        <f t="shared" si="13"/>
        <v>67.665549819708644</v>
      </c>
      <c r="F255" s="38">
        <f t="shared" si="14"/>
        <v>7.8695945821282434E-2</v>
      </c>
      <c r="G255" s="38">
        <f t="shared" si="15"/>
        <v>0.52747246331397457</v>
      </c>
      <c r="I255" s="61" t="s">
        <v>108</v>
      </c>
    </row>
    <row r="256" spans="1:11" x14ac:dyDescent="0.25">
      <c r="A256" s="2">
        <v>8</v>
      </c>
      <c r="B256" s="18">
        <v>226867</v>
      </c>
      <c r="C256" s="73" t="s">
        <v>90</v>
      </c>
      <c r="D256" s="38">
        <f t="shared" si="12"/>
        <v>13.116051162914896</v>
      </c>
      <c r="E256" s="38">
        <f t="shared" si="13"/>
        <v>65.87028647905224</v>
      </c>
      <c r="F256" s="38">
        <f t="shared" si="14"/>
        <v>7.6608030375865027E-2</v>
      </c>
      <c r="G256" s="38">
        <f t="shared" si="15"/>
        <v>0.60408049368983963</v>
      </c>
    </row>
    <row r="257" spans="1:19" x14ac:dyDescent="0.25">
      <c r="A257" s="2">
        <v>9</v>
      </c>
      <c r="B257" s="18">
        <v>222691</v>
      </c>
      <c r="C257" s="73" t="s">
        <v>76</v>
      </c>
      <c r="D257" s="38">
        <f t="shared" si="12"/>
        <v>12.893027851210979</v>
      </c>
      <c r="E257" s="38">
        <f t="shared" si="13"/>
        <v>62.299888659992206</v>
      </c>
      <c r="F257" s="38">
        <f t="shared" si="14"/>
        <v>7.2455609622943937E-2</v>
      </c>
      <c r="G257" s="38">
        <f t="shared" si="15"/>
        <v>0.67653610331278358</v>
      </c>
      <c r="I257" s="62" t="s">
        <v>109</v>
      </c>
      <c r="J257" s="62" t="s">
        <v>110</v>
      </c>
      <c r="K257" s="62" t="s">
        <v>111</v>
      </c>
      <c r="L257" s="62" t="s">
        <v>24</v>
      </c>
      <c r="O257" s="64" t="s">
        <v>109</v>
      </c>
      <c r="P257" s="65" t="s">
        <v>110</v>
      </c>
      <c r="Q257" s="66" t="s">
        <v>50</v>
      </c>
      <c r="R257" s="67" t="s">
        <v>111</v>
      </c>
    </row>
    <row r="258" spans="1:19" x14ac:dyDescent="0.25">
      <c r="A258" s="2">
        <v>10</v>
      </c>
      <c r="B258" s="18">
        <v>222691</v>
      </c>
      <c r="C258" s="73" t="s">
        <v>76</v>
      </c>
      <c r="D258" s="38">
        <f t="shared" si="12"/>
        <v>12.893027851210979</v>
      </c>
      <c r="E258" s="38">
        <f t="shared" si="13"/>
        <v>62.299888659992206</v>
      </c>
      <c r="F258" s="38">
        <f t="shared" si="14"/>
        <v>7.2455609622943937E-2</v>
      </c>
      <c r="G258" s="38">
        <f t="shared" si="15"/>
        <v>0.74899171293572753</v>
      </c>
      <c r="I258" s="63" t="s">
        <v>112</v>
      </c>
      <c r="J258" s="63">
        <v>0.92249999999999999</v>
      </c>
      <c r="K258" s="63" t="s">
        <v>123</v>
      </c>
      <c r="L258" s="8">
        <v>0</v>
      </c>
      <c r="M258" t="s">
        <v>113</v>
      </c>
      <c r="O258" s="24" t="s">
        <v>112</v>
      </c>
      <c r="P258" s="24">
        <v>0.59540000000000004</v>
      </c>
      <c r="Q258">
        <v>12</v>
      </c>
      <c r="R258" s="24" t="str">
        <f>$K$258</f>
        <v>cópia</v>
      </c>
      <c r="S258" t="s">
        <v>113</v>
      </c>
    </row>
    <row r="259" spans="1:19" x14ac:dyDescent="0.25">
      <c r="A259" s="2">
        <v>11</v>
      </c>
      <c r="B259" s="18">
        <v>261120</v>
      </c>
      <c r="C259" s="73" t="s">
        <v>170</v>
      </c>
      <c r="D259" s="38">
        <f t="shared" si="12"/>
        <v>14.945365697348393</v>
      </c>
      <c r="E259" s="38">
        <f t="shared" si="13"/>
        <v>98.910298853994092</v>
      </c>
      <c r="F259" s="38">
        <f t="shared" si="14"/>
        <v>0.1150340097807586</v>
      </c>
      <c r="G259" s="38">
        <f t="shared" si="15"/>
        <v>0.86402572271648614</v>
      </c>
      <c r="I259" s="63" t="s">
        <v>114</v>
      </c>
      <c r="J259" s="63">
        <v>0.8659</v>
      </c>
      <c r="K259" s="63" t="s">
        <v>123</v>
      </c>
      <c r="L259" s="8">
        <v>0</v>
      </c>
      <c r="M259" t="s">
        <v>113</v>
      </c>
      <c r="O259" s="24" t="s">
        <v>112</v>
      </c>
      <c r="P259" s="24">
        <v>0.36520000000000002</v>
      </c>
      <c r="Q259">
        <v>6</v>
      </c>
      <c r="R259" s="24" t="str">
        <f>$K$258</f>
        <v>cópia</v>
      </c>
      <c r="S259" t="s">
        <v>113</v>
      </c>
    </row>
    <row r="260" spans="1:19" x14ac:dyDescent="0.25">
      <c r="A260" s="2">
        <v>12</v>
      </c>
      <c r="B260" s="18">
        <v>261635</v>
      </c>
      <c r="C260" s="73" t="s">
        <v>146</v>
      </c>
      <c r="D260" s="38">
        <f t="shared" si="12"/>
        <v>14.972869769553258</v>
      </c>
      <c r="E260" s="38">
        <f t="shared" si="13"/>
        <v>99.458131440469245</v>
      </c>
      <c r="F260" s="38">
        <f t="shared" si="14"/>
        <v>0.11567114645753507</v>
      </c>
      <c r="G260" s="38">
        <f t="shared" si="15"/>
        <v>0.97969686917402121</v>
      </c>
      <c r="I260" s="63" t="s">
        <v>115</v>
      </c>
      <c r="J260" s="63">
        <v>0.3987</v>
      </c>
      <c r="K260" s="63" t="s">
        <v>122</v>
      </c>
      <c r="L260" s="8">
        <v>12</v>
      </c>
      <c r="M260" t="s">
        <v>113</v>
      </c>
      <c r="O260" s="8" t="s">
        <v>114</v>
      </c>
      <c r="P260" s="8">
        <v>0.21540000000000001</v>
      </c>
      <c r="Q260">
        <v>4</v>
      </c>
      <c r="R260" s="8" t="str">
        <f>$K$259</f>
        <v>cópia</v>
      </c>
      <c r="S260" t="s">
        <v>113</v>
      </c>
    </row>
    <row r="261" spans="1:19" x14ac:dyDescent="0.25">
      <c r="A261" s="2">
        <v>13</v>
      </c>
      <c r="B261" s="18">
        <v>181808</v>
      </c>
      <c r="C261" s="73" t="s">
        <v>150</v>
      </c>
      <c r="D261" s="38">
        <f t="shared" si="12"/>
        <v>10.709631765868247</v>
      </c>
      <c r="E261" s="38">
        <f t="shared" si="13"/>
        <v>32.599894901811759</v>
      </c>
      <c r="F261" s="38">
        <f t="shared" si="14"/>
        <v>3.7914116855742204E-2</v>
      </c>
      <c r="G261" s="38">
        <f t="shared" si="15"/>
        <v>1.0176109860297635</v>
      </c>
      <c r="I261" s="63" t="s">
        <v>116</v>
      </c>
      <c r="J261" s="63">
        <v>0.6593</v>
      </c>
      <c r="K261" s="63" t="s">
        <v>122</v>
      </c>
      <c r="L261" s="8">
        <v>4</v>
      </c>
      <c r="M261" t="s">
        <v>113</v>
      </c>
      <c r="O261" s="8" t="s">
        <v>114</v>
      </c>
      <c r="P261" s="8">
        <v>0.35210000000000002</v>
      </c>
      <c r="Q261">
        <v>6</v>
      </c>
      <c r="R261" s="8" t="str">
        <f>$K$259</f>
        <v>cópia</v>
      </c>
      <c r="S261" t="s">
        <v>113</v>
      </c>
    </row>
    <row r="262" spans="1:19" x14ac:dyDescent="0.25">
      <c r="A262" s="2">
        <v>14</v>
      </c>
      <c r="B262" s="18">
        <v>222700</v>
      </c>
      <c r="C262" s="73" t="s">
        <v>64</v>
      </c>
      <c r="D262" s="38">
        <f t="shared" si="12"/>
        <v>12.893508504899996</v>
      </c>
      <c r="E262" s="38">
        <f t="shared" si="13"/>
        <v>62.307476516928574</v>
      </c>
      <c r="F262" s="38">
        <f t="shared" si="14"/>
        <v>7.2464434402761069E-2</v>
      </c>
      <c r="G262" s="38">
        <f t="shared" si="15"/>
        <v>1.0900754204325245</v>
      </c>
      <c r="I262" s="63" t="s">
        <v>117</v>
      </c>
      <c r="J262" s="63">
        <v>0.27510000000000001</v>
      </c>
      <c r="K262" s="63" t="s">
        <v>122</v>
      </c>
      <c r="L262" s="8">
        <v>5</v>
      </c>
      <c r="M262" t="s">
        <v>113</v>
      </c>
      <c r="O262" s="24" t="s">
        <v>115</v>
      </c>
      <c r="P262" s="24">
        <v>0.64249999999999996</v>
      </c>
      <c r="Q262">
        <v>13</v>
      </c>
      <c r="R262" s="24" t="str">
        <f>$K$260</f>
        <v>recombinação</v>
      </c>
      <c r="S262" t="s">
        <v>113</v>
      </c>
    </row>
    <row r="263" spans="1:19" x14ac:dyDescent="0.25">
      <c r="A263" s="2">
        <v>15</v>
      </c>
      <c r="B263" s="18">
        <v>181820</v>
      </c>
      <c r="C263" s="73" t="s">
        <v>80</v>
      </c>
      <c r="D263" s="38">
        <f t="shared" si="12"/>
        <v>10.710272637453603</v>
      </c>
      <c r="E263" s="38">
        <f t="shared" si="13"/>
        <v>32.607213594051323</v>
      </c>
      <c r="F263" s="38">
        <f t="shared" si="14"/>
        <v>3.79226285933916E-2</v>
      </c>
      <c r="G263" s="38">
        <f t="shared" si="15"/>
        <v>1.127998049025916</v>
      </c>
      <c r="I263" s="63" t="s">
        <v>118</v>
      </c>
      <c r="J263" s="63">
        <v>5.4399999999999997E-2</v>
      </c>
      <c r="K263" s="63" t="s">
        <v>122</v>
      </c>
      <c r="L263" s="8">
        <v>2</v>
      </c>
      <c r="M263" t="s">
        <v>113</v>
      </c>
      <c r="O263" s="24" t="s">
        <v>115</v>
      </c>
      <c r="P263" s="24">
        <v>0.24540000000000001</v>
      </c>
      <c r="Q263">
        <v>4</v>
      </c>
      <c r="R263" s="24" t="str">
        <f>$K$260</f>
        <v>recombinação</v>
      </c>
      <c r="S263" t="s">
        <v>113</v>
      </c>
    </row>
    <row r="264" spans="1:19" x14ac:dyDescent="0.25">
      <c r="A264" s="74">
        <v>16</v>
      </c>
      <c r="B264" s="75">
        <v>262031</v>
      </c>
      <c r="C264" s="76" t="s">
        <v>154</v>
      </c>
      <c r="D264" s="75">
        <f t="shared" si="12"/>
        <v>14.99401853187001</v>
      </c>
      <c r="E264" s="75">
        <f t="shared" si="13"/>
        <v>99.880406415361193</v>
      </c>
      <c r="F264" s="75">
        <f t="shared" si="14"/>
        <v>0.11616225794091654</v>
      </c>
      <c r="G264" s="75">
        <f t="shared" si="15"/>
        <v>1.2441603069668326</v>
      </c>
      <c r="I264" s="63" t="s">
        <v>119</v>
      </c>
      <c r="J264" s="63">
        <v>0.30959999999999999</v>
      </c>
      <c r="K264" s="63" t="s">
        <v>122</v>
      </c>
      <c r="L264" s="8">
        <v>9</v>
      </c>
      <c r="M264" t="s">
        <v>113</v>
      </c>
      <c r="O264" s="8" t="s">
        <v>116</v>
      </c>
      <c r="P264" s="8">
        <v>0.57450000000000001</v>
      </c>
      <c r="Q264">
        <v>12</v>
      </c>
      <c r="R264" s="8" t="str">
        <f>$K$261</f>
        <v>recombinação</v>
      </c>
      <c r="S264" t="s">
        <v>113</v>
      </c>
    </row>
    <row r="265" spans="1:19" x14ac:dyDescent="0.25">
      <c r="A265" s="2">
        <v>17</v>
      </c>
      <c r="B265" s="18">
        <v>131072</v>
      </c>
      <c r="C265" s="73" t="s">
        <v>158</v>
      </c>
      <c r="D265" s="38">
        <f t="shared" si="12"/>
        <v>8.0000267029827228</v>
      </c>
      <c r="E265" s="38">
        <f t="shared" si="13"/>
        <v>9.0001602186093859</v>
      </c>
      <c r="F265" s="38">
        <f t="shared" si="14"/>
        <v>1.0467307556558851E-2</v>
      </c>
      <c r="G265" s="38">
        <f t="shared" si="15"/>
        <v>1.2546276145233914</v>
      </c>
      <c r="I265" s="63" t="s">
        <v>120</v>
      </c>
      <c r="J265" s="63">
        <v>0.88219999999999998</v>
      </c>
      <c r="K265" s="63" t="s">
        <v>123</v>
      </c>
      <c r="L265" s="8">
        <v>0</v>
      </c>
      <c r="M265" t="s">
        <v>113</v>
      </c>
      <c r="O265" s="8" t="s">
        <v>116</v>
      </c>
      <c r="P265" s="8">
        <v>0.81540000000000001</v>
      </c>
      <c r="Q265">
        <v>17</v>
      </c>
      <c r="R265" s="8" t="str">
        <f>$K$261</f>
        <v>recombinação</v>
      </c>
      <c r="S265" t="s">
        <v>113</v>
      </c>
    </row>
    <row r="266" spans="1:19" x14ac:dyDescent="0.25">
      <c r="A266" s="2">
        <v>18</v>
      </c>
      <c r="B266" s="18">
        <v>226827</v>
      </c>
      <c r="C266" s="73" t="s">
        <v>160</v>
      </c>
      <c r="D266" s="38">
        <f t="shared" si="12"/>
        <v>13.113914924297044</v>
      </c>
      <c r="E266" s="38">
        <f t="shared" si="13"/>
        <v>65.835615398730297</v>
      </c>
      <c r="F266" s="38">
        <f t="shared" si="14"/>
        <v>7.656770744246906E-2</v>
      </c>
      <c r="G266" s="38">
        <f t="shared" si="15"/>
        <v>1.3311953219658605</v>
      </c>
      <c r="I266" s="63" t="s">
        <v>121</v>
      </c>
      <c r="J266" s="63">
        <v>0.20319999999999999</v>
      </c>
      <c r="K266" s="63" t="s">
        <v>122</v>
      </c>
      <c r="L266" s="8">
        <v>13</v>
      </c>
      <c r="M266" t="s">
        <v>113</v>
      </c>
      <c r="O266" s="24" t="s">
        <v>117</v>
      </c>
      <c r="P266" s="24">
        <v>0.63239999999999996</v>
      </c>
      <c r="Q266">
        <v>12</v>
      </c>
      <c r="R266" s="24" t="str">
        <f>$K$262</f>
        <v>recombinação</v>
      </c>
      <c r="S266" t="s">
        <v>113</v>
      </c>
    </row>
    <row r="267" spans="1:19" x14ac:dyDescent="0.25">
      <c r="A267" s="15">
        <v>19</v>
      </c>
      <c r="B267" s="18">
        <v>226483</v>
      </c>
      <c r="C267" s="73" t="s">
        <v>164</v>
      </c>
      <c r="D267" s="18">
        <f t="shared" si="12"/>
        <v>13.095543272183502</v>
      </c>
      <c r="E267" s="18">
        <f t="shared" si="13"/>
        <v>65.53782087179556</v>
      </c>
      <c r="F267" s="18">
        <f t="shared" si="14"/>
        <v>7.6221368396677341E-2</v>
      </c>
      <c r="G267" s="18">
        <f t="shared" si="15"/>
        <v>1.4074166903625378</v>
      </c>
      <c r="O267" s="24" t="s">
        <v>117</v>
      </c>
      <c r="P267" s="24">
        <v>0.1328</v>
      </c>
      <c r="Q267">
        <v>3</v>
      </c>
      <c r="R267" s="24" t="str">
        <f>$K$262</f>
        <v>recombinação</v>
      </c>
      <c r="S267" t="s">
        <v>113</v>
      </c>
    </row>
    <row r="268" spans="1:19" x14ac:dyDescent="0.25">
      <c r="A268" s="2">
        <v>20</v>
      </c>
      <c r="B268" s="18">
        <v>47962</v>
      </c>
      <c r="C268" s="73" t="s">
        <v>106</v>
      </c>
      <c r="D268" s="38">
        <f t="shared" si="12"/>
        <v>3.5614569147373762</v>
      </c>
      <c r="E268" s="38">
        <f t="shared" si="13"/>
        <v>2.0694062081569085</v>
      </c>
      <c r="F268" s="38">
        <f t="shared" si="14"/>
        <v>2.4067472927251357E-3</v>
      </c>
      <c r="G268" s="38">
        <f t="shared" si="15"/>
        <v>1.409823437655263</v>
      </c>
      <c r="O268" s="8" t="s">
        <v>118</v>
      </c>
      <c r="P268" s="8">
        <v>0.13569999999999999</v>
      </c>
      <c r="Q268">
        <v>3</v>
      </c>
      <c r="R268" s="8" t="str">
        <f>$K$263</f>
        <v>recombinação</v>
      </c>
      <c r="S268" t="s">
        <v>113</v>
      </c>
    </row>
    <row r="269" spans="1:19" x14ac:dyDescent="0.25">
      <c r="D269" s="22"/>
      <c r="E269" s="59">
        <f>SUM(E249:E268)</f>
        <v>1212.2159161070301</v>
      </c>
      <c r="O269" s="8" t="s">
        <v>118</v>
      </c>
      <c r="P269" s="8">
        <v>0.74660000000000004</v>
      </c>
      <c r="Q269">
        <v>15</v>
      </c>
      <c r="R269" s="8" t="str">
        <f>$K$263</f>
        <v>recombinação</v>
      </c>
      <c r="S269" t="s">
        <v>113</v>
      </c>
    </row>
    <row r="270" spans="1:19" x14ac:dyDescent="0.25">
      <c r="O270" s="24" t="s">
        <v>119</v>
      </c>
      <c r="P270" s="24">
        <v>0.31990000000000002</v>
      </c>
      <c r="Q270">
        <v>6</v>
      </c>
      <c r="R270" s="24" t="str">
        <f>$K$264</f>
        <v>recombinação</v>
      </c>
      <c r="S270" t="s">
        <v>113</v>
      </c>
    </row>
    <row r="271" spans="1:19" x14ac:dyDescent="0.25">
      <c r="O271" s="24" t="s">
        <v>119</v>
      </c>
      <c r="P271" s="24">
        <v>0.66220000000000001</v>
      </c>
      <c r="Q271">
        <v>13</v>
      </c>
      <c r="R271" s="24" t="str">
        <f>$K$264</f>
        <v>recombinação</v>
      </c>
      <c r="S271" t="s">
        <v>113</v>
      </c>
    </row>
    <row r="272" spans="1:19" x14ac:dyDescent="0.25">
      <c r="O272" s="8" t="s">
        <v>120</v>
      </c>
      <c r="P272" s="8">
        <v>0.16739999999999999</v>
      </c>
      <c r="Q272">
        <v>3</v>
      </c>
      <c r="R272" s="8" t="str">
        <f>$K$265</f>
        <v>cópia</v>
      </c>
      <c r="S272" t="s">
        <v>113</v>
      </c>
    </row>
    <row r="273" spans="2:19" x14ac:dyDescent="0.25">
      <c r="C273" s="14" t="s">
        <v>47</v>
      </c>
      <c r="D273" s="60">
        <f>E269/$A$20</f>
        <v>60.610795805351508</v>
      </c>
      <c r="O273" s="8" t="s">
        <v>120</v>
      </c>
      <c r="P273" s="8">
        <v>0.45860000000000001</v>
      </c>
      <c r="Q273">
        <v>9</v>
      </c>
      <c r="R273" s="8" t="str">
        <f>$K$265</f>
        <v>cópia</v>
      </c>
      <c r="S273" t="s">
        <v>113</v>
      </c>
    </row>
    <row r="274" spans="2:19" x14ac:dyDescent="0.25">
      <c r="O274" s="24" t="s">
        <v>121</v>
      </c>
      <c r="P274" s="24">
        <v>0.84470000000000001</v>
      </c>
      <c r="Q274">
        <v>17</v>
      </c>
      <c r="R274" s="24" t="str">
        <f>$K$266</f>
        <v>recombinação</v>
      </c>
      <c r="S274" t="s">
        <v>113</v>
      </c>
    </row>
    <row r="275" spans="2:19" x14ac:dyDescent="0.25">
      <c r="C275" t="s">
        <v>48</v>
      </c>
      <c r="O275" s="24" t="s">
        <v>121</v>
      </c>
      <c r="P275" s="24">
        <v>6.54E-2</v>
      </c>
      <c r="Q275">
        <v>1</v>
      </c>
      <c r="R275" s="24" t="str">
        <f>$K$266</f>
        <v>recombinação</v>
      </c>
      <c r="S275" t="s">
        <v>113</v>
      </c>
    </row>
    <row r="276" spans="2:19" x14ac:dyDescent="0.25">
      <c r="C276" t="s">
        <v>49</v>
      </c>
      <c r="D276" s="60">
        <f>MAX(E249:E268)</f>
        <v>99.880406415361193</v>
      </c>
    </row>
    <row r="279" spans="2:19" x14ac:dyDescent="0.25">
      <c r="B279" s="61" t="s">
        <v>124</v>
      </c>
    </row>
    <row r="280" spans="2:19" x14ac:dyDescent="0.25">
      <c r="B280" s="68" t="s">
        <v>50</v>
      </c>
      <c r="C280" s="24" t="s">
        <v>51</v>
      </c>
    </row>
    <row r="281" spans="2:19" x14ac:dyDescent="0.25">
      <c r="B281">
        <v>1</v>
      </c>
      <c r="C281" s="69" t="s">
        <v>154</v>
      </c>
      <c r="E281" s="70" t="s">
        <v>126</v>
      </c>
    </row>
    <row r="282" spans="2:19" x14ac:dyDescent="0.25">
      <c r="B282">
        <v>2</v>
      </c>
      <c r="C282" s="32" t="s">
        <v>146</v>
      </c>
      <c r="E282" s="33" t="s">
        <v>145</v>
      </c>
    </row>
    <row r="283" spans="2:19" x14ac:dyDescent="0.25">
      <c r="B283">
        <v>3</v>
      </c>
      <c r="C283" s="32" t="s">
        <v>137</v>
      </c>
      <c r="E283" s="33" t="s">
        <v>152</v>
      </c>
    </row>
    <row r="284" spans="2:19" x14ac:dyDescent="0.25">
      <c r="B284">
        <v>4</v>
      </c>
      <c r="C284" s="77" t="s">
        <v>131</v>
      </c>
      <c r="E284" s="78" t="s">
        <v>171</v>
      </c>
    </row>
    <row r="285" spans="2:19" x14ac:dyDescent="0.25">
      <c r="B285">
        <v>5</v>
      </c>
      <c r="C285" s="77" t="s">
        <v>137</v>
      </c>
      <c r="E285" s="78" t="s">
        <v>152</v>
      </c>
    </row>
    <row r="286" spans="2:19" x14ac:dyDescent="0.25">
      <c r="B286">
        <v>6</v>
      </c>
      <c r="C286" s="79" t="s">
        <v>172</v>
      </c>
      <c r="E286" s="80" t="s">
        <v>138</v>
      </c>
      <c r="F286" s="80"/>
      <c r="G286" s="80" t="s">
        <v>173</v>
      </c>
      <c r="H286" s="80"/>
      <c r="I286" s="80" t="s">
        <v>174</v>
      </c>
      <c r="J286" s="80"/>
      <c r="K286" s="80"/>
    </row>
    <row r="287" spans="2:19" x14ac:dyDescent="0.25">
      <c r="B287">
        <v>7</v>
      </c>
      <c r="C287" s="79" t="s">
        <v>175</v>
      </c>
      <c r="E287" s="80" t="s">
        <v>138</v>
      </c>
      <c r="F287" s="80"/>
      <c r="G287" s="80" t="s">
        <v>173</v>
      </c>
      <c r="H287" s="80"/>
      <c r="I287" s="80" t="s">
        <v>176</v>
      </c>
      <c r="J287" s="80"/>
      <c r="K287" s="80"/>
    </row>
    <row r="288" spans="2:19" x14ac:dyDescent="0.25">
      <c r="B288">
        <v>8</v>
      </c>
      <c r="C288" s="81" t="s">
        <v>177</v>
      </c>
      <c r="E288" s="82" t="s">
        <v>142</v>
      </c>
      <c r="F288" s="82"/>
      <c r="G288" s="82" t="s">
        <v>128</v>
      </c>
      <c r="H288" s="82"/>
      <c r="I288" s="82" t="s">
        <v>178</v>
      </c>
      <c r="J288" s="82"/>
      <c r="K288" s="82"/>
    </row>
    <row r="289" spans="2:11" x14ac:dyDescent="0.25">
      <c r="B289">
        <v>9</v>
      </c>
      <c r="C289" s="81" t="s">
        <v>179</v>
      </c>
      <c r="E289" s="82" t="s">
        <v>142</v>
      </c>
      <c r="F289" s="82"/>
      <c r="G289" s="82" t="s">
        <v>128</v>
      </c>
      <c r="H289" s="82"/>
      <c r="I289" s="82" t="s">
        <v>180</v>
      </c>
      <c r="J289" s="82"/>
      <c r="K289" s="82"/>
    </row>
    <row r="290" spans="2:11" x14ac:dyDescent="0.25">
      <c r="B290">
        <v>10</v>
      </c>
      <c r="C290" s="79" t="s">
        <v>181</v>
      </c>
      <c r="E290" s="80" t="s">
        <v>182</v>
      </c>
      <c r="F290" s="80"/>
      <c r="G290" s="80" t="s">
        <v>73</v>
      </c>
      <c r="H290" s="80"/>
      <c r="I290" s="80" t="s">
        <v>183</v>
      </c>
      <c r="J290" s="80"/>
      <c r="K290" s="80"/>
    </row>
    <row r="291" spans="2:11" x14ac:dyDescent="0.25">
      <c r="B291">
        <v>11</v>
      </c>
      <c r="C291" s="79" t="s">
        <v>184</v>
      </c>
      <c r="E291" s="80" t="s">
        <v>182</v>
      </c>
      <c r="F291" s="80"/>
      <c r="G291" s="80" t="s">
        <v>73</v>
      </c>
      <c r="H291" s="80"/>
      <c r="I291" s="80" t="s">
        <v>185</v>
      </c>
      <c r="J291" s="80"/>
      <c r="K291" s="80"/>
    </row>
    <row r="292" spans="2:11" x14ac:dyDescent="0.25">
      <c r="B292">
        <v>12</v>
      </c>
      <c r="C292" s="81" t="s">
        <v>186</v>
      </c>
      <c r="E292" s="82" t="s">
        <v>147</v>
      </c>
      <c r="F292" s="82"/>
      <c r="G292" s="82" t="s">
        <v>187</v>
      </c>
      <c r="H292" s="82"/>
      <c r="I292" s="82" t="s">
        <v>188</v>
      </c>
      <c r="J292" s="82"/>
      <c r="K292" s="82"/>
    </row>
    <row r="293" spans="2:11" x14ac:dyDescent="0.25">
      <c r="B293">
        <v>13</v>
      </c>
      <c r="C293" s="81" t="s">
        <v>189</v>
      </c>
      <c r="E293" s="82" t="s">
        <v>147</v>
      </c>
      <c r="F293" s="82"/>
      <c r="G293" s="82" t="s">
        <v>187</v>
      </c>
      <c r="H293" s="82"/>
      <c r="I293" s="82" t="s">
        <v>190</v>
      </c>
      <c r="J293" s="82"/>
      <c r="K293" s="82"/>
    </row>
    <row r="294" spans="2:11" x14ac:dyDescent="0.25">
      <c r="B294">
        <v>14</v>
      </c>
      <c r="C294" s="79" t="s">
        <v>191</v>
      </c>
      <c r="E294" s="80" t="s">
        <v>192</v>
      </c>
      <c r="F294" s="80"/>
      <c r="G294" s="80" t="s">
        <v>156</v>
      </c>
      <c r="H294" s="80"/>
      <c r="I294" s="80" t="s">
        <v>193</v>
      </c>
      <c r="J294" s="80"/>
      <c r="K294" s="80"/>
    </row>
    <row r="295" spans="2:11" x14ac:dyDescent="0.25">
      <c r="B295">
        <v>15</v>
      </c>
      <c r="C295" s="79" t="s">
        <v>172</v>
      </c>
      <c r="E295" s="80" t="s">
        <v>192</v>
      </c>
      <c r="F295" s="80"/>
      <c r="G295" s="80" t="s">
        <v>156</v>
      </c>
      <c r="H295" s="80"/>
      <c r="I295" s="80" t="s">
        <v>194</v>
      </c>
      <c r="J295" s="80"/>
      <c r="K295" s="80"/>
    </row>
    <row r="296" spans="2:11" x14ac:dyDescent="0.25">
      <c r="B296">
        <v>16</v>
      </c>
      <c r="C296" s="32" t="s">
        <v>76</v>
      </c>
      <c r="E296" s="33" t="s">
        <v>85</v>
      </c>
    </row>
    <row r="297" spans="2:11" x14ac:dyDescent="0.25">
      <c r="B297">
        <v>17</v>
      </c>
      <c r="C297" s="32" t="s">
        <v>76</v>
      </c>
      <c r="E297" s="33" t="s">
        <v>69</v>
      </c>
    </row>
    <row r="298" spans="2:11" x14ac:dyDescent="0.25">
      <c r="B298">
        <v>18</v>
      </c>
      <c r="C298" s="81" t="s">
        <v>158</v>
      </c>
      <c r="E298" s="82" t="s">
        <v>161</v>
      </c>
      <c r="F298" s="82"/>
      <c r="G298" s="82" t="s">
        <v>195</v>
      </c>
      <c r="H298" s="82"/>
      <c r="I298" s="82" t="s">
        <v>196</v>
      </c>
      <c r="J298" s="82"/>
      <c r="K298" s="82"/>
    </row>
    <row r="299" spans="2:11" x14ac:dyDescent="0.25">
      <c r="B299">
        <v>19</v>
      </c>
      <c r="C299" s="81" t="s">
        <v>125</v>
      </c>
      <c r="E299" s="82" t="s">
        <v>161</v>
      </c>
      <c r="F299" s="82"/>
      <c r="G299" s="82" t="s">
        <v>195</v>
      </c>
      <c r="H299" s="82"/>
      <c r="I299" s="82" t="s">
        <v>197</v>
      </c>
      <c r="J299" s="82"/>
      <c r="K299" s="82"/>
    </row>
    <row r="300" spans="2:11" x14ac:dyDescent="0.25">
      <c r="B300">
        <v>20</v>
      </c>
      <c r="C300" s="32" t="s">
        <v>106</v>
      </c>
      <c r="E300" s="33" t="s">
        <v>99</v>
      </c>
    </row>
    <row r="302" spans="2:11" x14ac:dyDescent="0.25">
      <c r="B302" s="61"/>
    </row>
    <row r="304" spans="2:11" x14ac:dyDescent="0.25">
      <c r="C304" s="61" t="s">
        <v>166</v>
      </c>
    </row>
    <row r="305" spans="3:4" x14ac:dyDescent="0.25">
      <c r="C305" t="s">
        <v>198</v>
      </c>
    </row>
    <row r="306" spans="3:4" x14ac:dyDescent="0.25">
      <c r="C306">
        <v>1</v>
      </c>
      <c r="D306" s="69" t="s">
        <v>154</v>
      </c>
    </row>
    <row r="307" spans="3:4" x14ac:dyDescent="0.25">
      <c r="C307">
        <v>2</v>
      </c>
      <c r="D307" s="32" t="s">
        <v>146</v>
      </c>
    </row>
    <row r="308" spans="3:4" x14ac:dyDescent="0.25">
      <c r="C308">
        <v>3</v>
      </c>
      <c r="D308" s="32" t="s">
        <v>137</v>
      </c>
    </row>
    <row r="309" spans="3:4" x14ac:dyDescent="0.25">
      <c r="C309">
        <v>4</v>
      </c>
      <c r="D309" s="77" t="s">
        <v>131</v>
      </c>
    </row>
    <row r="310" spans="3:4" x14ac:dyDescent="0.25">
      <c r="C310">
        <v>5</v>
      </c>
      <c r="D310" s="77" t="s">
        <v>137</v>
      </c>
    </row>
    <row r="311" spans="3:4" x14ac:dyDescent="0.25">
      <c r="C311">
        <v>6</v>
      </c>
      <c r="D311" s="79" t="s">
        <v>199</v>
      </c>
    </row>
    <row r="312" spans="3:4" x14ac:dyDescent="0.25">
      <c r="C312">
        <v>7</v>
      </c>
      <c r="D312" s="79" t="s">
        <v>175</v>
      </c>
    </row>
    <row r="313" spans="3:4" x14ac:dyDescent="0.25">
      <c r="C313">
        <v>8</v>
      </c>
      <c r="D313" s="81" t="s">
        <v>177</v>
      </c>
    </row>
    <row r="314" spans="3:4" x14ac:dyDescent="0.25">
      <c r="C314">
        <v>9</v>
      </c>
      <c r="D314" s="81" t="s">
        <v>179</v>
      </c>
    </row>
    <row r="315" spans="3:4" x14ac:dyDescent="0.25">
      <c r="C315">
        <v>10</v>
      </c>
      <c r="D315" s="79" t="s">
        <v>181</v>
      </c>
    </row>
    <row r="316" spans="3:4" x14ac:dyDescent="0.25">
      <c r="C316">
        <v>11</v>
      </c>
      <c r="D316" s="79" t="s">
        <v>184</v>
      </c>
    </row>
    <row r="317" spans="3:4" x14ac:dyDescent="0.25">
      <c r="C317">
        <v>12</v>
      </c>
      <c r="D317" s="81" t="s">
        <v>186</v>
      </c>
    </row>
    <row r="318" spans="3:4" x14ac:dyDescent="0.25">
      <c r="C318">
        <v>13</v>
      </c>
      <c r="D318" s="81" t="s">
        <v>189</v>
      </c>
    </row>
    <row r="319" spans="3:4" x14ac:dyDescent="0.25">
      <c r="C319">
        <v>14</v>
      </c>
      <c r="D319" s="79" t="s">
        <v>191</v>
      </c>
    </row>
    <row r="320" spans="3:4" x14ac:dyDescent="0.25">
      <c r="C320">
        <v>15</v>
      </c>
      <c r="D320" s="79" t="s">
        <v>172</v>
      </c>
    </row>
    <row r="321" spans="2:6" x14ac:dyDescent="0.25">
      <c r="C321">
        <v>16</v>
      </c>
      <c r="D321" s="32" t="s">
        <v>76</v>
      </c>
    </row>
    <row r="322" spans="2:6" x14ac:dyDescent="0.25">
      <c r="C322">
        <v>17</v>
      </c>
      <c r="D322" s="32" t="s">
        <v>76</v>
      </c>
    </row>
    <row r="323" spans="2:6" x14ac:dyDescent="0.25">
      <c r="C323">
        <v>18</v>
      </c>
      <c r="D323" s="81" t="s">
        <v>158</v>
      </c>
    </row>
    <row r="324" spans="2:6" x14ac:dyDescent="0.25">
      <c r="C324">
        <v>19</v>
      </c>
      <c r="D324" s="81" t="s">
        <v>125</v>
      </c>
    </row>
    <row r="325" spans="2:6" x14ac:dyDescent="0.25">
      <c r="C325">
        <v>20</v>
      </c>
      <c r="D325" s="32" t="s">
        <v>106</v>
      </c>
    </row>
    <row r="329" spans="2:6" x14ac:dyDescent="0.25">
      <c r="B329" s="83" t="s">
        <v>200</v>
      </c>
      <c r="C329" s="84" t="s">
        <v>1</v>
      </c>
      <c r="D329" s="85" t="s">
        <v>201</v>
      </c>
    </row>
    <row r="330" spans="2:6" x14ac:dyDescent="0.25">
      <c r="B330" s="8">
        <v>1</v>
      </c>
      <c r="C330" s="71">
        <f>D105</f>
        <v>65.503237410969916</v>
      </c>
      <c r="D330" s="24">
        <f>D102</f>
        <v>18.245344715516612</v>
      </c>
    </row>
    <row r="331" spans="2:6" x14ac:dyDescent="0.25">
      <c r="B331" s="8">
        <v>2</v>
      </c>
      <c r="C331" s="71">
        <f>D190</f>
        <v>99.454935801709155</v>
      </c>
      <c r="D331" s="24">
        <f>D187</f>
        <v>42.991763497814944</v>
      </c>
    </row>
    <row r="332" spans="2:6" x14ac:dyDescent="0.25">
      <c r="B332" s="8">
        <v>3</v>
      </c>
      <c r="C332" s="71">
        <f>D276</f>
        <v>99.880406415361193</v>
      </c>
      <c r="D332" s="24">
        <f>D273</f>
        <v>60.610795805351508</v>
      </c>
    </row>
    <row r="335" spans="2:6" x14ac:dyDescent="0.25">
      <c r="B335" s="86" t="s">
        <v>202</v>
      </c>
      <c r="C335" s="86"/>
      <c r="D335" s="86"/>
      <c r="E335" s="14"/>
      <c r="F335" s="14"/>
    </row>
    <row r="336" spans="2:6" x14ac:dyDescent="0.25">
      <c r="B336" s="86" t="s">
        <v>203</v>
      </c>
      <c r="C336" s="86"/>
      <c r="D336" s="86"/>
      <c r="E336" s="14"/>
      <c r="F336" s="14"/>
    </row>
  </sheetData>
  <mergeCells count="11">
    <mergeCell ref="B243:D243"/>
    <mergeCell ref="B35:C35"/>
    <mergeCell ref="D38:E38"/>
    <mergeCell ref="D39:E39"/>
    <mergeCell ref="B41:E41"/>
    <mergeCell ref="B192:D192"/>
    <mergeCell ref="B134:C134"/>
    <mergeCell ref="E155:F155"/>
    <mergeCell ref="B158:D158"/>
    <mergeCell ref="B108:D108"/>
    <mergeCell ref="C36:E3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</dc:creator>
  <cp:lastModifiedBy>Vagner</cp:lastModifiedBy>
  <dcterms:created xsi:type="dcterms:W3CDTF">2015-06-05T18:19:34Z</dcterms:created>
  <dcterms:modified xsi:type="dcterms:W3CDTF">2021-01-31T22:18:57Z</dcterms:modified>
</cp:coreProperties>
</file>