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7" activeTab="12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Atual" sheetId="15" r:id="rId15"/>
    <sheet name="DashboardMensal" sheetId="16" r:id="rId16"/>
  </sheets>
  <definedNames>
    <definedName name="SegmentaçãodeDados_Ano_Competência">#N/A</definedName>
    <definedName name="SegmentaçãodeDados_Ano_Competência1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10" r:id="rId17"/>
    <pivotCache cacheId="20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7" l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L5" i="8" l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N16" i="9" l="1"/>
  <c r="N22" i="9" s="1"/>
  <c r="C16" i="9"/>
  <c r="C22" i="9" s="1"/>
  <c r="D16" i="9"/>
  <c r="E16" i="9"/>
  <c r="E22" i="9" s="1"/>
  <c r="F16" i="9"/>
  <c r="F22" i="9" s="1"/>
  <c r="G16" i="9"/>
  <c r="G22" i="9" s="1"/>
  <c r="H16" i="9"/>
  <c r="H22" i="9" s="1"/>
  <c r="I16" i="9"/>
  <c r="I22" i="9" s="1"/>
  <c r="J16" i="9"/>
  <c r="J22" i="9" s="1"/>
  <c r="K16" i="9"/>
  <c r="K22" i="9" s="1"/>
  <c r="L16" i="9"/>
  <c r="L22" i="9" s="1"/>
  <c r="M16" i="9"/>
  <c r="M22" i="9" s="1"/>
  <c r="N17" i="9"/>
  <c r="N23" i="9" s="1"/>
  <c r="C15" i="9"/>
  <c r="C17" i="9"/>
  <c r="C23" i="9" s="1"/>
  <c r="C26" i="9" s="1"/>
  <c r="D22" i="9"/>
  <c r="N25" i="9"/>
  <c r="N24" i="9"/>
  <c r="D17" i="9"/>
  <c r="D23" i="9" s="1"/>
  <c r="E17" i="9"/>
  <c r="E23" i="9" s="1"/>
  <c r="F17" i="9"/>
  <c r="F23" i="9" s="1"/>
  <c r="G17" i="9"/>
  <c r="G23" i="9" s="1"/>
  <c r="H17" i="9"/>
  <c r="H23" i="9" s="1"/>
  <c r="I17" i="9"/>
  <c r="I23" i="9" s="1"/>
  <c r="J17" i="9"/>
  <c r="J23" i="9" s="1"/>
  <c r="K17" i="9"/>
  <c r="K23" i="9" s="1"/>
  <c r="L17" i="9"/>
  <c r="L23" i="9" s="1"/>
  <c r="M17" i="9"/>
  <c r="M23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M24" i="9" l="1"/>
  <c r="M25" i="9"/>
  <c r="L24" i="9"/>
  <c r="L25" i="9"/>
  <c r="K24" i="9"/>
  <c r="K25" i="9"/>
  <c r="J24" i="9"/>
  <c r="J25" i="9"/>
  <c r="I24" i="9"/>
  <c r="I25" i="9"/>
  <c r="H24" i="9"/>
  <c r="H25" i="9"/>
  <c r="G24" i="9"/>
  <c r="G25" i="9"/>
  <c r="F24" i="9"/>
  <c r="F25" i="9"/>
  <c r="E24" i="9"/>
  <c r="E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D25" i="9"/>
  <c r="D24" i="9"/>
  <c r="C24" i="9"/>
  <c r="C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N10" i="9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<sst xmlns="http://schemas.openxmlformats.org/spreadsheetml/2006/main" count="1640" uniqueCount="550">
  <si>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</si>
  <si>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</si>
  <si>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</si>
  <si>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</si>
  <si>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</si>
  <si>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</si>
  <si>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</si>
  <si>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</si>
  <si>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</si>
  <si>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</si>
  <si>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</si>
  <si>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</si>
  <si>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</si>
  <si>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</si>
  <si>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</si>
  <si>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</si>
  <si>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</si>
  <si>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DASHBOARD FINANCEIRO - POSIÇÃO ATUAL</t>
  </si>
  <si>
    <t>DASHBOARD FINANCEIRO - POSIÇÃO MENSAL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</si>
  <si>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</si>
  <si>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</si>
  <si>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</si>
  <si>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</si>
  <si>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</si>
  <si>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</si>
  <si>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</si>
  <si>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</si>
  <si>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</si>
  <si>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</si>
  <si>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</si>
  <si>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</si>
  <si>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</si>
  <si>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</si>
  <si>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</si>
  <si>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</si>
  <si>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</si>
  <si>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</si>
  <si>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</si>
  <si>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</si>
  <si>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</si>
  <si>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</si>
  <si>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</si>
  <si>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</si>
  <si>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</si>
  <si>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</si>
  <si>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</si>
  <si>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</si>
  <si>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</si>
  <si>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</si>
  <si>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</si>
  <si>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</si>
  <si>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</si>
  <si>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</si>
  <si>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</si>
  <si>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</si>
  <si>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</si>
  <si>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</si>
  <si>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</si>
  <si>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</si>
  <si>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</si>
  <si>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</si>
  <si>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</si>
  <si>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</si>
  <si>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</si>
  <si>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</si>
  <si>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</si>
  <si>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</si>
  <si>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</si>
  <si>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</si>
  <si>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</si>
  <si>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</si>
  <si>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</si>
  <si>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</si>
  <si>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</si>
  <si>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</si>
  <si>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</si>
  <si>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</si>
  <si>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</si>
  <si>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</si>
  <si>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</si>
  <si>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</si>
  <si>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</si>
  <si>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</si>
  <si>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</si>
  <si>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</si>
  <si>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</si>
  <si>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</si>
  <si>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</si>
  <si>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</si>
  <si>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</si>
  <si>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</si>
  <si>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</si>
  <si>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</si>
  <si>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</si>
  <si>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</si>
  <si>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</si>
  <si>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</si>
  <si>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</si>
  <si>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</si>
  <si>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</si>
  <si>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</si>
  <si>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</si>
  <si>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</si>
  <si>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</si>
  <si>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</si>
  <si>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</si>
  <si>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</si>
  <si>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</si>
  <si>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</si>
  <si>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</si>
  <si>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</si>
  <si>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</si>
  <si>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</si>
  <si>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</si>
  <si>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</si>
  <si>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</si>
  <si>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</si>
  <si>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</si>
  <si>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</si>
  <si>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</si>
  <si>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</si>
  <si>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</si>
  <si>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</si>
  <si>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</si>
  <si>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</si>
  <si>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</si>
  <si>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</si>
  <si>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</si>
  <si>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</si>
  <si>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</si>
  <si>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</si>
  <si>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</si>
  <si>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</si>
  <si>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</si>
  <si>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</si>
  <si>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</si>
  <si>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</si>
  <si>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</si>
  <si>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</si>
  <si>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</si>
  <si>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</si>
  <si>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</si>
  <si>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</si>
  <si>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</si>
  <si>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</si>
  <si>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</si>
  <si>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</si>
  <si>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</si>
  <si>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</si>
  <si>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</si>
  <si>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</si>
  <si>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</si>
  <si>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</si>
  <si>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</si>
  <si>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</si>
  <si>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</si>
  <si>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</si>
  <si>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</si>
  <si>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</si>
  <si>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</si>
  <si>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</si>
  <si>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</si>
  <si>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</si>
  <si>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</si>
  <si>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</si>
  <si>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</si>
  <si>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</si>
  <si>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</si>
  <si>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</si>
  <si>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</si>
  <si>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</si>
  <si>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</si>
  <si>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</si>
  <si>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</si>
  <si>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</si>
  <si>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</si>
  <si>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</si>
  <si>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</si>
  <si>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</si>
  <si>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</si>
  <si>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</si>
  <si>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</si>
  <si>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</si>
  <si>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</si>
  <si>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</si>
  <si>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</si>
  <si>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</si>
  <si>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</si>
  <si>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</si>
  <si>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</si>
  <si>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</si>
  <si>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</si>
  <si>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</si>
  <si>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</si>
  <si>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</si>
  <si>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</si>
  <si>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</si>
  <si>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</si>
  <si>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</si>
  <si>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</si>
  <si>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</si>
  <si>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</si>
  <si>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</si>
  <si>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</si>
  <si>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</si>
  <si>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</si>
  <si>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</si>
  <si>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</si>
  <si>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</si>
  <si>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</si>
  <si>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</si>
  <si>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</si>
  <si>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</si>
  <si>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</si>
  <si>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</si>
  <si>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</si>
  <si>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</si>
  <si>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</si>
  <si>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</si>
  <si>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</si>
  <si>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</si>
  <si>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</si>
  <si>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</si>
  <si>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</si>
  <si>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</si>
  <si>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</si>
  <si>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</si>
  <si>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</si>
  <si>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</si>
  <si>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</si>
  <si>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</si>
  <si>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</si>
  <si>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</si>
  <si>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</si>
  <si>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</si>
  <si>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</si>
  <si>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</si>
  <si>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</si>
  <si>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</si>
  <si>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</si>
  <si>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</si>
  <si>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</si>
  <si>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</si>
  <si>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</si>
  <si>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</si>
  <si>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</si>
  <si>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</si>
  <si>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</si>
  <si>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</si>
  <si>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</si>
  <si>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</si>
  <si>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</si>
  <si>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</si>
  <si>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</si>
  <si>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</si>
  <si>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</si>
  <si>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</si>
  <si>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</si>
  <si>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</si>
  <si>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</si>
  <si>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</si>
  <si>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</si>
  <si>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</si>
  <si>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</si>
  <si>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</si>
  <si>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</si>
  <si>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</si>
  <si>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</si>
  <si>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</si>
  <si>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</si>
  <si>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</si>
  <si>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</si>
  <si>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</si>
  <si>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</si>
  <si>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</si>
  <si>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</si>
  <si>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</si>
  <si>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</si>
  <si>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</si>
  <si>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</si>
  <si>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</si>
  <si>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</si>
  <si>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</si>
  <si>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</si>
  <si>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</si>
  <si>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</si>
  <si>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</si>
  <si>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</si>
  <si>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</si>
  <si>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</si>
  <si>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</si>
  <si>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</si>
  <si>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</si>
  <si>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</si>
  <si>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</si>
  <si>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</si>
  <si>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</si>
  <si>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</si>
  <si>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</si>
  <si>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</si>
  <si>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</si>
  <si>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</si>
  <si>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</si>
  <si>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</si>
  <si>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</si>
  <si>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</si>
  <si>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</si>
  <si>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</si>
  <si>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</si>
  <si>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</si>
  <si>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</si>
  <si>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</si>
  <si>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</si>
  <si>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</si>
  <si>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</si>
  <si>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</si>
  <si>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</si>
  <si>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</si>
  <si>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</si>
  <si>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</si>
  <si>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</si>
  <si>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</si>
  <si>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</si>
  <si>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</si>
  <si>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</si>
  <si>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</si>
  <si>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</si>
  <si>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</si>
  <si>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</si>
  <si>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</si>
  <si>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</si>
  <si>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</si>
  <si>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</si>
  <si>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</si>
  <si>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</si>
  <si>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</si>
  <si>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</si>
  <si>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</si>
  <si>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</si>
  <si>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</si>
  <si>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</si>
  <si>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</si>
  <si>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</si>
  <si>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</si>
  <si>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</si>
  <si>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</si>
  <si>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</si>
  <si>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</si>
  <si>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</si>
  <si>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</si>
  <si>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</si>
  <si>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</si>
  <si>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</si>
  <si>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</si>
  <si>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</si>
  <si>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</si>
  <si>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</si>
  <si>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</si>
  <si>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</si>
  <si>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</si>
  <si>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</si>
  <si>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</si>
  <si>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</si>
  <si>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</si>
  <si>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</si>
  <si>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</si>
  <si>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</si>
  <si>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</si>
  <si>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</si>
  <si>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</si>
  <si>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</si>
  <si>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</si>
  <si>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</si>
  <si>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</si>
  <si>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</si>
  <si>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</si>
  <si>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</si>
  <si>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</si>
  <si>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</si>
  <si>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</si>
  <si>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</si>
  <si>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</si>
  <si>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</si>
  <si>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</si>
  <si>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</si>
  <si>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</si>
  <si>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</si>
  <si>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</si>
  <si>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</si>
  <si>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</si>
  <si>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</si>
  <si>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</si>
  <si>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</si>
  <si>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</si>
  <si>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</si>
  <si>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</si>
  <si>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</si>
  <si>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</si>
  <si>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</si>
  <si>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</si>
  <si>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</si>
  <si>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</si>
  <si>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</si>
  <si>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</si>
  <si>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</si>
  <si>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</si>
  <si>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</si>
  <si>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</si>
  <si>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</si>
  <si>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</si>
  <si>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</si>
  <si>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</si>
  <si>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</si>
  <si>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</si>
  <si>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</si>
  <si>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</si>
  <si>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</si>
  <si>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</si>
  <si>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</si>
  <si>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</si>
  <si>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</si>
  <si>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</si>
  <si>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</si>
  <si>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</si>
  <si>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</si>
  <si>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</si>
  <si>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</si>
  <si>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</si>
  <si>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</si>
  <si>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</si>
  <si>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</si>
  <si>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</si>
  <si>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</si>
  <si>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</si>
  <si>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</si>
  <si>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</si>
  <si>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</si>
  <si>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</si>
  <si>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</si>
  <si>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</si>
  <si>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</si>
  <si>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</si>
  <si>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</si>
  <si>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</si>
  <si>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</si>
  <si>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</si>
  <si>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</si>
  <si>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</si>
  <si>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</si>
  <si>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</si>
  <si>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</si>
  <si>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</si>
  <si>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</si>
  <si>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</si>
  <si>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</si>
  <si>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</si>
  <si>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</si>
  <si>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</si>
  <si>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</si>
  <si>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</si>
  <si>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</si>
  <si>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</si>
  <si>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</si>
  <si>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</si>
  <si>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</si>
  <si>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</si>
  <si>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</si>
  <si>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</si>
  <si>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</si>
  <si>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</si>
  <si>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</si>
  <si>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</si>
  <si>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</si>
  <si>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</si>
  <si>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</si>
  <si>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</si>
  <si>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</si>
  <si>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</si>
  <si>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</si>
  <si>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</si>
  <si>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</si>
  <si>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</si>
  <si>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</si>
  <si>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</si>
  <si>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</si>
  <si>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</si>
  <si>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</si>
  <si>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</si>
  <si>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</si>
  <si>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</si>
  <si>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</si>
  <si>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</si>
  <si>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</si>
  <si>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</si>
  <si>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</si>
  <si>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</si>
  <si>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</si>
  <si>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</si>
  <si>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</si>
  <si>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</si>
  <si>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</si>
  <si>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</si>
  <si>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</si>
  <si>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</si>
  <si>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</si>
  <si>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</si>
  <si>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</si>
  <si>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</si>
  <si>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</si>
  <si>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</si>
  <si>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</si>
  <si>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</si>
  <si>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</si>
  <si>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</si>
  <si>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</si>
  <si>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</si>
  <si>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</si>
  <si>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</si>
  <si>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</si>
  <si>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</si>
  <si>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</si>
  <si>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</si>
  <si>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</si>
  <si>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</si>
  <si>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</si>
  <si>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</si>
  <si>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</si>
  <si>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</si>
  <si>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</si>
  <si>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</si>
  <si>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</si>
  <si>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</si>
  <si>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</si>
  <si>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</si>
  <si>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</si>
  <si>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</si>
  <si>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</si>
  <si>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</si>
  <si>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</si>
  <si>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</si>
  <si>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</si>
  <si>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</si>
  <si>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</si>
  <si>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</si>
  <si>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</si>
  <si>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</si>
  <si>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</si>
  <si>
    <t>Ano Previsto</t>
  </si>
  <si>
    <t>Mês Previsto</t>
  </si>
  <si>
    <t>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</si>
</sst>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#,##0.00_ ;[Red]\-#,##0.00\ 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Fill="1"/>
    <xf numFmtId="0" fontId="2" fillId="4" borderId="0" xfId="0" applyFont="1" applyFill="1"/>
    <xf numFmtId="0" fontId="5" fillId="2" borderId="0" xfId="0" applyFont="1" applyFill="1" applyAlignment="1">
      <alignment vertical="center" wrapText="1"/>
    </xf>
    <xf numFmtId="0" fontId="6" fillId="4" borderId="0" xfId="0" applyFont="1" applyFill="1"/>
    <xf numFmtId="0" fontId="5" fillId="4" borderId="1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2" fillId="0" borderId="4" xfId="0" applyFont="1" applyBorder="1"/>
    <xf numFmtId="0" fontId="5" fillId="4" borderId="0" xfId="0" applyFont="1" applyFill="1" applyBorder="1"/>
    <xf numFmtId="0" fontId="6" fillId="4" borderId="5" xfId="0" applyFont="1" applyFill="1" applyBorder="1" applyAlignment="1">
      <alignment horizontal="center" vertical="center"/>
    </xf>
    <xf numFmtId="44" fontId="3" fillId="2" borderId="0" xfId="0" applyNumberFormat="1" applyFont="1" applyFill="1" applyAlignment="1">
      <alignment horizontal="right" vertical="center"/>
    </xf>
    <xf numFmtId="44" fontId="2" fillId="4" borderId="0" xfId="0" applyNumberFormat="1" applyFont="1" applyFill="1"/>
    <xf numFmtId="44" fontId="2" fillId="0" borderId="0" xfId="0" applyNumberFormat="1" applyFont="1"/>
    <xf numFmtId="14" fontId="4" fillId="2" borderId="0" xfId="0" applyNumberFormat="1" applyFont="1" applyFill="1" applyAlignment="1">
      <alignment vertical="center"/>
    </xf>
    <xf numFmtId="14" fontId="6" fillId="4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44" fontId="6" fillId="4" borderId="0" xfId="0" applyNumberFormat="1" applyFont="1" applyFill="1" applyAlignment="1">
      <alignment horizontal="center" vertical="center" wrapText="1"/>
    </xf>
    <xf numFmtId="14" fontId="2" fillId="0" borderId="0" xfId="0" applyNumberFormat="1" applyFont="1" applyAlignment="1"/>
    <xf numFmtId="14" fontId="2" fillId="2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4" borderId="0" xfId="0" applyNumberFormat="1" applyFont="1" applyFill="1" applyAlignment="1"/>
    <xf numFmtId="0" fontId="5" fillId="4" borderId="0" xfId="0" applyFont="1" applyFill="1" applyBorder="1" applyAlignment="1">
      <alignment horizontal="center" vertical="center" wrapText="1"/>
    </xf>
    <xf numFmtId="44" fontId="5" fillId="4" borderId="0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/>
    </xf>
    <xf numFmtId="14" fontId="2" fillId="2" borderId="0" xfId="0" applyNumberFormat="1" applyFont="1" applyFill="1" applyAlignment="1">
      <alignment horizontal="left" vertical="center"/>
    </xf>
    <xf numFmtId="14" fontId="2" fillId="4" borderId="0" xfId="0" applyNumberFormat="1" applyFont="1" applyFill="1" applyAlignment="1">
      <alignment horizontal="left" vertical="center"/>
    </xf>
    <xf numFmtId="14" fontId="5" fillId="4" borderId="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Alignment="1">
      <alignment horizontal="left" vertical="center"/>
    </xf>
    <xf numFmtId="44" fontId="2" fillId="0" borderId="0" xfId="0" applyNumberFormat="1" applyFont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8" fillId="0" borderId="0" xfId="0" applyFont="1"/>
    <xf numFmtId="0" fontId="7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9" fillId="0" borderId="0" xfId="0" applyFont="1"/>
    <xf numFmtId="0" fontId="7" fillId="8" borderId="6" xfId="0" applyFont="1" applyFill="1" applyBorder="1" applyAlignment="1">
      <alignment horizontal="left" vertical="center"/>
    </xf>
    <xf numFmtId="0" fontId="2" fillId="8" borderId="6" xfId="0" applyFont="1" applyFill="1" applyBorder="1" applyAlignment="1">
      <alignment horizontal="center" vertical="center"/>
    </xf>
    <xf numFmtId="0" fontId="10" fillId="0" borderId="0" xfId="0" applyFont="1"/>
    <xf numFmtId="0" fontId="7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horizontal="center" vertical="center"/>
    </xf>
    <xf numFmtId="164" fontId="2" fillId="9" borderId="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/>
    <xf numFmtId="0" fontId="6" fillId="4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  <xf numFmtId="0" fontId="5" fillId="4" borderId="0" xfId="0" applyNumberFormat="1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left"/>
    </xf>
    <xf numFmtId="164" fontId="11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2" fillId="8" borderId="0" xfId="0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 wrapText="1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Atual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Mens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220980</xdr:rowOff>
    </xdr:from>
    <xdr:to>
      <xdr:col>6</xdr:col>
      <xdr:colOff>525780</xdr:colOff>
      <xdr:row>4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2</xdr:row>
      <xdr:rowOff>220980</xdr:rowOff>
    </xdr:from>
    <xdr:to>
      <xdr:col>10</xdr:col>
      <xdr:colOff>262890</xdr:colOff>
      <xdr:row>4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3</xdr:row>
      <xdr:rowOff>0</xdr:rowOff>
    </xdr:from>
    <xdr:to>
      <xdr:col>14</xdr:col>
      <xdr:colOff>0</xdr:colOff>
      <xdr:row>4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5</xdr:row>
      <xdr:rowOff>0</xdr:rowOff>
    </xdr:from>
    <xdr:to>
      <xdr:col>6</xdr:col>
      <xdr:colOff>533400</xdr:colOff>
      <xdr:row>6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518160</xdr:colOff>
      <xdr:row>8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518160</xdr:colOff>
      <xdr:row>10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518160</xdr:colOff>
      <xdr:row>12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518160</xdr:colOff>
      <xdr:row>14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518160</xdr:colOff>
      <xdr:row>16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5</xdr:row>
      <xdr:rowOff>7620</xdr:rowOff>
    </xdr:from>
    <xdr:to>
      <xdr:col>10</xdr:col>
      <xdr:colOff>281940</xdr:colOff>
      <xdr:row>6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7</xdr:row>
      <xdr:rowOff>3048</xdr:rowOff>
    </xdr:from>
    <xdr:to>
      <xdr:col>10</xdr:col>
      <xdr:colOff>281940</xdr:colOff>
      <xdr:row>8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8</xdr:row>
      <xdr:rowOff>227076</xdr:rowOff>
    </xdr:from>
    <xdr:to>
      <xdr:col>10</xdr:col>
      <xdr:colOff>281940</xdr:colOff>
      <xdr:row>10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10</xdr:row>
      <xdr:rowOff>222504</xdr:rowOff>
    </xdr:from>
    <xdr:to>
      <xdr:col>10</xdr:col>
      <xdr:colOff>281940</xdr:colOff>
      <xdr:row>12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12</xdr:row>
      <xdr:rowOff>217932</xdr:rowOff>
    </xdr:from>
    <xdr:to>
      <xdr:col>10</xdr:col>
      <xdr:colOff>281940</xdr:colOff>
      <xdr:row>14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14</xdr:row>
      <xdr:rowOff>213360</xdr:rowOff>
    </xdr:from>
    <xdr:to>
      <xdr:col>10</xdr:col>
      <xdr:colOff>281940</xdr:colOff>
      <xdr:row>16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4</xdr:row>
      <xdr:rowOff>220980</xdr:rowOff>
    </xdr:from>
    <xdr:to>
      <xdr:col>14</xdr:col>
      <xdr:colOff>15240</xdr:colOff>
      <xdr:row>6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Posição Atual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6</xdr:row>
      <xdr:rowOff>220980</xdr:rowOff>
    </xdr:from>
    <xdr:to>
      <xdr:col>14</xdr:col>
      <xdr:colOff>22860</xdr:colOff>
      <xdr:row>8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Posição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0</xdr:rowOff>
    </xdr:from>
    <xdr:to>
      <xdr:col>2</xdr:col>
      <xdr:colOff>7620</xdr:colOff>
      <xdr:row>17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930061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1905000</xdr:colOff>
      <xdr:row>2</xdr:row>
      <xdr:rowOff>15241</xdr:rowOff>
    </xdr:from>
    <xdr:to>
      <xdr:col>4</xdr:col>
      <xdr:colOff>418080</xdr:colOff>
      <xdr:row>2</xdr:row>
      <xdr:rowOff>922441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</xdr:row>
      <xdr:rowOff>15241</xdr:rowOff>
    </xdr:from>
    <xdr:to>
      <xdr:col>1</xdr:col>
      <xdr:colOff>1851660</xdr:colOff>
      <xdr:row>2</xdr:row>
      <xdr:rowOff>922020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46761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1943100</xdr:colOff>
      <xdr:row>2</xdr:row>
      <xdr:rowOff>15241</xdr:rowOff>
    </xdr:from>
    <xdr:to>
      <xdr:col>4</xdr:col>
      <xdr:colOff>456180</xdr:colOff>
      <xdr:row>2</xdr:row>
      <xdr:rowOff>922441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1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15241</xdr:rowOff>
    </xdr:from>
    <xdr:to>
      <xdr:col>1</xdr:col>
      <xdr:colOff>1844040</xdr:colOff>
      <xdr:row>2</xdr:row>
      <xdr:rowOff>922441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46761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0</xdr:rowOff>
    </xdr:from>
    <xdr:to>
      <xdr:col>4</xdr:col>
      <xdr:colOff>425700</xdr:colOff>
      <xdr:row>2</xdr:row>
      <xdr:rowOff>907200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3152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0</xdr:rowOff>
    </xdr:from>
    <xdr:to>
      <xdr:col>1</xdr:col>
      <xdr:colOff>1844040</xdr:colOff>
      <xdr:row>2</xdr:row>
      <xdr:rowOff>907200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152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2.699772685184" createdVersion="5" refreshedVersion="5" minRefreshableVersion="3" recordCount="229">
  <cacheSource type="worksheet">
    <worksheetSource name="TblRegistroSaidas"/>
  </cacheSource>
  <cacheFields count="13">
    <cacheField name="Data do Caixa Realizado (Regime de Caixa)" numFmtId="14">
      <sharedItems containsDate="1" containsMixedTypes="1" minDate="2017-09-02T08:36:39" maxDate="2019-10-03T12:11:49"/>
    </cacheField>
    <cacheField name="Data da Competência (Data Nota Fiscal Emitida)" numFmtId="14">
      <sharedItems containsSemiMixedTypes="0" containsNonDate="0" containsDate="1" containsString="0" minDate="2017-08-10T00:00:00" maxDate="2019-07-01T00:00:00"/>
    </cacheField>
    <cacheField name="Data do Caixa Previsto (Data de Vencimento)" numFmtId="14">
      <sharedItems containsSemiMixedTypes="0" containsNonDate="0" containsDate="1" containsString="0" minDate="2017-09-02T08:36:39" maxDate="2019-08-20T22:17:49"/>
    </cacheField>
    <cacheField name="Plano de Conta Nível 01" numFmtId="0">
      <sharedItems count="1">
        <s v="Compras de Mercadorias"/>
      </sharedItems>
    </cacheField>
    <cacheField name="Plano de Conta Nivel 0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12.721971412037" createdVersion="5" refreshedVersion="5" minRefreshableVersion="3" recordCount="231">
  <cacheSource type="worksheet">
    <worksheetSource name="TblRegistroEntradas"/>
  </cacheSource>
  <cacheFields count="13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</r>
  <r>
    <s v=""/>
    <d v="2017-09-10T00:00:00"/>
    <d v="2017-10-05T22:54:12"/>
    <x v="0"/>
    <x v="1"/>
    <s v="NF2421"/>
    <n v="4983"/>
    <x v="4"/>
    <n v="0"/>
    <x v="1"/>
    <x v="0"/>
    <x v="2"/>
    <x v="0"/>
  </r>
  <r>
    <d v="2017-09-19T13:14:44"/>
    <d v="2017-09-12T00:00:00"/>
    <d v="2017-09-19T13:14:44"/>
    <x v="0"/>
    <x v="3"/>
    <s v="NF9787"/>
    <n v="2502"/>
    <x v="0"/>
    <n v="2017"/>
    <x v="1"/>
    <x v="0"/>
    <x v="1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</r>
  <r>
    <s v=""/>
    <d v="2017-10-09T00:00:00"/>
    <d v="2017-11-04T07:09:50"/>
    <x v="0"/>
    <x v="0"/>
    <s v="NF5012"/>
    <n v="1171"/>
    <x v="4"/>
    <n v="0"/>
    <x v="2"/>
    <x v="0"/>
    <x v="3"/>
    <x v="0"/>
  </r>
  <r>
    <d v="2018-02-03T23:03:18"/>
    <d v="2017-10-11T00:00:00"/>
    <d v="2017-11-21T21:49:29"/>
    <x v="0"/>
    <x v="1"/>
    <s v="NF7669"/>
    <n v="2587"/>
    <x v="5"/>
    <n v="2018"/>
    <x v="2"/>
    <x v="0"/>
    <x v="3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x v="1"/>
  </r>
  <r>
    <d v="2017-12-12T05:58:37"/>
    <d v="2017-11-16T00:00:00"/>
    <d v="2017-12-12T05:58:37"/>
    <x v="0"/>
    <x v="1"/>
    <s v="NF7848"/>
    <n v="3714"/>
    <x v="3"/>
    <n v="2017"/>
    <x v="3"/>
    <x v="0"/>
    <x v="4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x v="1"/>
  </r>
  <r>
    <d v="2018-02-20T06:05:43"/>
    <d v="2017-11-19T00:00:00"/>
    <d v="2017-12-21T15:01:36"/>
    <x v="0"/>
    <x v="2"/>
    <s v="NF7540"/>
    <n v="4831"/>
    <x v="5"/>
    <n v="2018"/>
    <x v="3"/>
    <x v="0"/>
    <x v="4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x v="1"/>
  </r>
  <r>
    <d v="2018-01-22T15:22:36"/>
    <d v="2017-11-24T00:00:00"/>
    <d v="2018-01-22T15:22:36"/>
    <x v="0"/>
    <x v="0"/>
    <s v="NF6190"/>
    <n v="3992"/>
    <x v="6"/>
    <n v="2018"/>
    <x v="3"/>
    <x v="0"/>
    <x v="5"/>
    <x v="1"/>
  </r>
  <r>
    <s v=""/>
    <d v="2017-11-29T00:00:00"/>
    <d v="2018-01-26T12:01:24"/>
    <x v="0"/>
    <x v="3"/>
    <s v="NF4129"/>
    <n v="1284"/>
    <x v="4"/>
    <n v="0"/>
    <x v="3"/>
    <x v="0"/>
    <x v="5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x v="1"/>
  </r>
  <r>
    <d v="2017-12-15T22:54:22"/>
    <d v="2017-12-04T00:00:00"/>
    <d v="2017-12-15T22:54:22"/>
    <x v="0"/>
    <x v="3"/>
    <s v="NF1550"/>
    <n v="3008"/>
    <x v="3"/>
    <n v="2017"/>
    <x v="4"/>
    <x v="0"/>
    <x v="4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x v="1"/>
  </r>
  <r>
    <d v="2018-01-03T00:39:23"/>
    <d v="2017-12-13T00:00:00"/>
    <d v="2018-01-03T00:39:23"/>
    <x v="0"/>
    <x v="3"/>
    <s v="NF8396"/>
    <n v="284"/>
    <x v="6"/>
    <n v="2018"/>
    <x v="4"/>
    <x v="0"/>
    <x v="5"/>
    <x v="1"/>
  </r>
  <r>
    <d v="2017-12-17T18:42:03"/>
    <d v="2017-12-14T00:00:00"/>
    <d v="2017-12-17T18:42:03"/>
    <x v="0"/>
    <x v="1"/>
    <s v="NF2432"/>
    <n v="2046"/>
    <x v="3"/>
    <n v="2017"/>
    <x v="4"/>
    <x v="0"/>
    <x v="4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x v="1"/>
  </r>
  <r>
    <d v="2018-01-23T01:19:12"/>
    <d v="2017-12-17T00:00:00"/>
    <d v="2018-01-23T01:19:12"/>
    <x v="0"/>
    <x v="0"/>
    <s v="NF8944"/>
    <n v="3149"/>
    <x v="6"/>
    <n v="2018"/>
    <x v="4"/>
    <x v="0"/>
    <x v="5"/>
    <x v="1"/>
  </r>
  <r>
    <d v="2018-01-25T11:04:56"/>
    <d v="2017-12-19T00:00:00"/>
    <d v="2018-01-25T11:04:56"/>
    <x v="0"/>
    <x v="1"/>
    <s v="NF2816"/>
    <n v="668"/>
    <x v="6"/>
    <n v="2018"/>
    <x v="4"/>
    <x v="0"/>
    <x v="5"/>
    <x v="1"/>
  </r>
  <r>
    <d v="2018-01-17T06:21:52"/>
    <d v="2017-12-20T00:00:00"/>
    <d v="2018-01-17T06:21:52"/>
    <x v="0"/>
    <x v="2"/>
    <s v="NF6358"/>
    <n v="3721"/>
    <x v="6"/>
    <n v="2018"/>
    <x v="4"/>
    <x v="0"/>
    <x v="5"/>
    <x v="1"/>
  </r>
  <r>
    <d v="2018-05-02T19:49:33"/>
    <d v="2017-12-22T00:00:00"/>
    <d v="2018-02-02T19:42:39"/>
    <x v="0"/>
    <x v="0"/>
    <s v="NF8459"/>
    <n v="3114"/>
    <x v="8"/>
    <n v="2018"/>
    <x v="4"/>
    <x v="0"/>
    <x v="6"/>
    <x v="1"/>
  </r>
  <r>
    <d v="2018-03-12T12:37:55"/>
    <d v="2017-12-26T00:00:00"/>
    <d v="2018-02-19T00:57:48"/>
    <x v="0"/>
    <x v="1"/>
    <s v="NF5737"/>
    <n v="1436"/>
    <x v="7"/>
    <n v="2018"/>
    <x v="4"/>
    <x v="0"/>
    <x v="6"/>
    <x v="1"/>
  </r>
  <r>
    <d v="2018-01-01T16:21:35"/>
    <d v="2017-12-30T00:00:00"/>
    <d v="2018-01-01T16:21:35"/>
    <x v="0"/>
    <x v="1"/>
    <s v="NF8895"/>
    <n v="3192"/>
    <x v="6"/>
    <n v="2018"/>
    <x v="4"/>
    <x v="0"/>
    <x v="5"/>
    <x v="1"/>
  </r>
  <r>
    <d v="2018-02-13T01:41:49"/>
    <d v="2017-12-31T00:00:00"/>
    <d v="2018-02-13T01:41:49"/>
    <x v="0"/>
    <x v="2"/>
    <s v="NF2196"/>
    <n v="2687"/>
    <x v="5"/>
    <n v="2018"/>
    <x v="4"/>
    <x v="0"/>
    <x v="6"/>
    <x v="1"/>
  </r>
  <r>
    <d v="2018-02-28T18:26:30"/>
    <d v="2018-01-03T00:00:00"/>
    <d v="2018-02-28T18:26:30"/>
    <x v="0"/>
    <x v="1"/>
    <s v="NF1631"/>
    <n v="1561"/>
    <x v="5"/>
    <n v="2018"/>
    <x v="5"/>
    <x v="1"/>
    <x v="6"/>
    <x v="1"/>
  </r>
  <r>
    <d v="2018-01-13T12:51:39"/>
    <d v="2018-01-09T00:00:00"/>
    <d v="2018-01-13T12:51:39"/>
    <x v="0"/>
    <x v="1"/>
    <s v="NF9340"/>
    <n v="1573"/>
    <x v="6"/>
    <n v="2018"/>
    <x v="5"/>
    <x v="1"/>
    <x v="5"/>
    <x v="1"/>
  </r>
  <r>
    <d v="2018-02-16T15:16:57"/>
    <d v="2018-01-17T00:00:00"/>
    <d v="2018-02-16T15:16:57"/>
    <x v="0"/>
    <x v="1"/>
    <s v="NF6851"/>
    <n v="1364"/>
    <x v="5"/>
    <n v="2018"/>
    <x v="5"/>
    <x v="1"/>
    <x v="6"/>
    <x v="1"/>
  </r>
  <r>
    <d v="2018-03-07T12:09:07"/>
    <d v="2018-01-21T00:00:00"/>
    <d v="2018-03-07T12:09:07"/>
    <x v="0"/>
    <x v="2"/>
    <s v="NF3336"/>
    <n v="783"/>
    <x v="7"/>
    <n v="2018"/>
    <x v="5"/>
    <x v="1"/>
    <x v="7"/>
    <x v="1"/>
  </r>
  <r>
    <d v="2018-03-05T09:39:00"/>
    <d v="2018-01-22T00:00:00"/>
    <d v="2018-02-14T22:19:33"/>
    <x v="0"/>
    <x v="2"/>
    <s v="NF7526"/>
    <n v="3928"/>
    <x v="7"/>
    <n v="2018"/>
    <x v="5"/>
    <x v="1"/>
    <x v="6"/>
    <x v="1"/>
  </r>
  <r>
    <d v="2018-02-11T17:07:34"/>
    <d v="2018-01-24T00:00:00"/>
    <d v="2018-02-11T17:07:34"/>
    <x v="0"/>
    <x v="0"/>
    <s v="NF3023"/>
    <n v="3843"/>
    <x v="5"/>
    <n v="2018"/>
    <x v="5"/>
    <x v="1"/>
    <x v="6"/>
    <x v="1"/>
  </r>
  <r>
    <d v="2018-03-24T12:23:25"/>
    <d v="2018-01-25T00:00:00"/>
    <d v="2018-01-29T09:00:26"/>
    <x v="0"/>
    <x v="3"/>
    <s v="NF7934"/>
    <n v="1864"/>
    <x v="7"/>
    <n v="2018"/>
    <x v="5"/>
    <x v="1"/>
    <x v="5"/>
    <x v="1"/>
  </r>
  <r>
    <d v="2018-03-22T22:36:37"/>
    <d v="2018-01-28T00:00:00"/>
    <d v="2018-03-22T22:36:37"/>
    <x v="0"/>
    <x v="1"/>
    <s v="NF7720"/>
    <n v="1184"/>
    <x v="7"/>
    <n v="2018"/>
    <x v="5"/>
    <x v="1"/>
    <x v="7"/>
    <x v="1"/>
  </r>
  <r>
    <d v="2018-03-02T05:27:45"/>
    <d v="2018-01-29T00:00:00"/>
    <d v="2018-03-02T05:27:45"/>
    <x v="0"/>
    <x v="1"/>
    <s v="NF2719"/>
    <n v="4055"/>
    <x v="7"/>
    <n v="2018"/>
    <x v="5"/>
    <x v="1"/>
    <x v="7"/>
    <x v="1"/>
  </r>
  <r>
    <d v="2018-03-19T07:50:59"/>
    <d v="2018-01-30T00:00:00"/>
    <d v="2018-03-19T07:50:59"/>
    <x v="0"/>
    <x v="1"/>
    <s v="NF3036"/>
    <n v="427"/>
    <x v="7"/>
    <n v="2018"/>
    <x v="5"/>
    <x v="1"/>
    <x v="7"/>
    <x v="1"/>
  </r>
  <r>
    <d v="2018-02-07T02:03:02"/>
    <d v="2018-02-02T00:00:00"/>
    <d v="2018-02-07T02:03:02"/>
    <x v="0"/>
    <x v="4"/>
    <s v="NF4604"/>
    <n v="460"/>
    <x v="5"/>
    <n v="2018"/>
    <x v="6"/>
    <x v="1"/>
    <x v="6"/>
    <x v="1"/>
  </r>
  <r>
    <d v="2018-03-31T04:13:26"/>
    <d v="2018-02-05T00:00:00"/>
    <d v="2018-03-31T04:13:26"/>
    <x v="0"/>
    <x v="2"/>
    <s v="NF2493"/>
    <n v="964"/>
    <x v="7"/>
    <n v="2018"/>
    <x v="6"/>
    <x v="1"/>
    <x v="7"/>
    <x v="1"/>
  </r>
  <r>
    <d v="2018-02-14T22:35:00"/>
    <d v="2018-02-09T00:00:00"/>
    <d v="2018-02-14T22:35:00"/>
    <x v="0"/>
    <x v="1"/>
    <s v="NF5788"/>
    <n v="3412"/>
    <x v="5"/>
    <n v="2018"/>
    <x v="6"/>
    <x v="1"/>
    <x v="6"/>
    <x v="1"/>
  </r>
  <r>
    <d v="2018-02-15T05:25:05"/>
    <d v="2018-02-11T00:00:00"/>
    <d v="2018-02-15T05:25:05"/>
    <x v="0"/>
    <x v="0"/>
    <s v="NF9580"/>
    <n v="3095"/>
    <x v="5"/>
    <n v="2018"/>
    <x v="6"/>
    <x v="1"/>
    <x v="6"/>
    <x v="1"/>
  </r>
  <r>
    <d v="2018-04-03T11:13:40"/>
    <d v="2018-02-17T00:00:00"/>
    <d v="2018-04-03T11:13:40"/>
    <x v="0"/>
    <x v="4"/>
    <s v="NF4061"/>
    <n v="1532"/>
    <x v="9"/>
    <n v="2018"/>
    <x v="6"/>
    <x v="1"/>
    <x v="8"/>
    <x v="1"/>
  </r>
  <r>
    <d v="2018-04-03T09:49:51"/>
    <d v="2018-02-20T00:00:00"/>
    <d v="2018-04-03T09:49:51"/>
    <x v="0"/>
    <x v="4"/>
    <s v="NF6503"/>
    <n v="3726"/>
    <x v="9"/>
    <n v="2018"/>
    <x v="6"/>
    <x v="1"/>
    <x v="8"/>
    <x v="1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</r>
  <r>
    <d v="2018-03-10T10:39:14"/>
    <d v="2018-03-01T00:00:00"/>
    <d v="2018-03-10T10:39:14"/>
    <x v="0"/>
    <x v="4"/>
    <s v="NF8852"/>
    <n v="3701"/>
    <x v="7"/>
    <n v="2018"/>
    <x v="7"/>
    <x v="1"/>
    <x v="7"/>
    <x v="1"/>
  </r>
  <r>
    <d v="2018-04-12T19:30:21"/>
    <d v="2018-03-03T00:00:00"/>
    <d v="2018-04-12T19:30:21"/>
    <x v="0"/>
    <x v="2"/>
    <s v="NF7869"/>
    <n v="1977"/>
    <x v="9"/>
    <n v="2018"/>
    <x v="7"/>
    <x v="1"/>
    <x v="8"/>
    <x v="1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</r>
  <r>
    <d v="2018-03-25T02:00:56"/>
    <d v="2018-03-10T00:00:00"/>
    <d v="2018-03-25T02:00:56"/>
    <x v="0"/>
    <x v="3"/>
    <s v="NF6393"/>
    <n v="837"/>
    <x v="7"/>
    <n v="2018"/>
    <x v="7"/>
    <x v="1"/>
    <x v="7"/>
    <x v="1"/>
  </r>
  <r>
    <d v="2018-04-10T03:31:44"/>
    <d v="2018-03-12T00:00:00"/>
    <d v="2018-04-10T03:31:44"/>
    <x v="0"/>
    <x v="1"/>
    <s v="NF9057"/>
    <n v="1838"/>
    <x v="9"/>
    <n v="2018"/>
    <x v="7"/>
    <x v="1"/>
    <x v="8"/>
    <x v="1"/>
  </r>
  <r>
    <d v="2018-04-17T19:38:15"/>
    <d v="2018-03-17T00:00:00"/>
    <d v="2018-04-17T19:38:15"/>
    <x v="0"/>
    <x v="2"/>
    <s v="NF7365"/>
    <n v="4471"/>
    <x v="9"/>
    <n v="2018"/>
    <x v="7"/>
    <x v="1"/>
    <x v="8"/>
    <x v="1"/>
  </r>
  <r>
    <d v="2018-05-14T10:59:29"/>
    <d v="2018-03-18T00:00:00"/>
    <d v="2018-05-14T10:59:29"/>
    <x v="0"/>
    <x v="1"/>
    <s v="NF4559"/>
    <n v="3540"/>
    <x v="8"/>
    <n v="2018"/>
    <x v="7"/>
    <x v="1"/>
    <x v="9"/>
    <x v="1"/>
  </r>
  <r>
    <d v="2018-04-30T19:43:46"/>
    <d v="2018-03-21T00:00:00"/>
    <d v="2018-04-30T19:43:46"/>
    <x v="0"/>
    <x v="1"/>
    <s v="NF7119"/>
    <n v="4606"/>
    <x v="9"/>
    <n v="2018"/>
    <x v="7"/>
    <x v="1"/>
    <x v="8"/>
    <x v="1"/>
  </r>
  <r>
    <s v=""/>
    <d v="2018-03-23T00:00:00"/>
    <d v="2018-04-09T01:30:48"/>
    <x v="0"/>
    <x v="0"/>
    <s v="NF2814"/>
    <n v="2388"/>
    <x v="4"/>
    <n v="0"/>
    <x v="7"/>
    <x v="1"/>
    <x v="8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x v="1"/>
  </r>
  <r>
    <d v="2018-04-15T06:12:30"/>
    <d v="2018-03-28T00:00:00"/>
    <d v="2018-04-15T06:12:30"/>
    <x v="0"/>
    <x v="2"/>
    <s v="NF3293"/>
    <n v="1662"/>
    <x v="9"/>
    <n v="2018"/>
    <x v="7"/>
    <x v="1"/>
    <x v="8"/>
    <x v="1"/>
  </r>
  <r>
    <d v="2018-05-08T11:30:41"/>
    <d v="2018-03-30T00:00:00"/>
    <d v="2018-05-08T11:30:41"/>
    <x v="0"/>
    <x v="0"/>
    <s v="NF8254"/>
    <n v="3241"/>
    <x v="8"/>
    <n v="2018"/>
    <x v="7"/>
    <x v="1"/>
    <x v="9"/>
    <x v="1"/>
  </r>
  <r>
    <d v="2018-05-08T12:38:09"/>
    <d v="2018-03-31T00:00:00"/>
    <d v="2018-05-08T12:38:09"/>
    <x v="0"/>
    <x v="2"/>
    <s v="NF4303"/>
    <n v="4017"/>
    <x v="8"/>
    <n v="2018"/>
    <x v="7"/>
    <x v="1"/>
    <x v="9"/>
    <x v="1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</r>
  <r>
    <d v="2018-05-01T02:11:19"/>
    <d v="2018-04-06T00:00:00"/>
    <d v="2018-05-01T02:11:19"/>
    <x v="0"/>
    <x v="0"/>
    <s v="NF8043"/>
    <n v="4467"/>
    <x v="8"/>
    <n v="2018"/>
    <x v="8"/>
    <x v="1"/>
    <x v="9"/>
    <x v="1"/>
  </r>
  <r>
    <d v="2018-05-31T04:06:26"/>
    <d v="2018-04-09T00:00:00"/>
    <d v="2018-05-31T04:06:26"/>
    <x v="0"/>
    <x v="1"/>
    <s v="NF6697"/>
    <n v="4262"/>
    <x v="8"/>
    <n v="2018"/>
    <x v="8"/>
    <x v="1"/>
    <x v="9"/>
    <x v="1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</r>
  <r>
    <d v="2018-05-04T20:26:07"/>
    <d v="2018-04-14T00:00:00"/>
    <d v="2018-05-04T20:26:07"/>
    <x v="0"/>
    <x v="1"/>
    <s v="NF2907"/>
    <n v="1885"/>
    <x v="8"/>
    <n v="2018"/>
    <x v="8"/>
    <x v="1"/>
    <x v="9"/>
    <x v="1"/>
  </r>
  <r>
    <s v=""/>
    <d v="2018-04-19T00:00:00"/>
    <d v="2018-06-15T08:09:46"/>
    <x v="0"/>
    <x v="1"/>
    <s v="NF9381"/>
    <n v="2224"/>
    <x v="4"/>
    <n v="0"/>
    <x v="8"/>
    <x v="1"/>
    <x v="10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</r>
  <r>
    <s v=""/>
    <d v="2018-05-24T00:00:00"/>
    <d v="2018-06-24T10:58:45"/>
    <x v="0"/>
    <x v="3"/>
    <s v="NF7741"/>
    <n v="3878"/>
    <x v="4"/>
    <n v="0"/>
    <x v="9"/>
    <x v="1"/>
    <x v="10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</r>
  <r>
    <s v=""/>
    <d v="2018-06-24T00:00:00"/>
    <d v="2018-08-01T15:18:17"/>
    <x v="0"/>
    <x v="2"/>
    <s v="NF1725"/>
    <n v="770"/>
    <x v="4"/>
    <n v="0"/>
    <x v="10"/>
    <x v="1"/>
    <x v="0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</r>
  <r>
    <d v="2018-09-14T13:40:35"/>
    <d v="2018-08-03T00:00:00"/>
    <d v="2018-09-14T13:40:35"/>
    <x v="0"/>
    <x v="1"/>
    <s v="NF7248"/>
    <n v="331"/>
    <x v="0"/>
    <n v="2018"/>
    <x v="0"/>
    <x v="1"/>
    <x v="1"/>
    <x v="1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</r>
  <r>
    <d v="2018-08-31T18:29:50"/>
    <d v="2018-08-11T00:00:00"/>
    <d v="2018-08-31T18:29:50"/>
    <x v="0"/>
    <x v="0"/>
    <s v="NF4862"/>
    <n v="405"/>
    <x v="12"/>
    <n v="2018"/>
    <x v="0"/>
    <x v="1"/>
    <x v="0"/>
    <x v="1"/>
  </r>
  <r>
    <d v="2018-09-17T07:55:11"/>
    <d v="2018-08-14T00:00:00"/>
    <d v="2018-09-17T07:55:11"/>
    <x v="0"/>
    <x v="3"/>
    <s v="NF2988"/>
    <n v="3080"/>
    <x v="0"/>
    <n v="2018"/>
    <x v="0"/>
    <x v="1"/>
    <x v="1"/>
    <x v="1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</r>
  <r>
    <d v="2018-10-15T11:59:23"/>
    <d v="2018-08-24T00:00:00"/>
    <d v="2018-10-15T11:59:23"/>
    <x v="0"/>
    <x v="2"/>
    <s v="NF6974"/>
    <n v="4287"/>
    <x v="1"/>
    <n v="2018"/>
    <x v="0"/>
    <x v="1"/>
    <x v="2"/>
    <x v="1"/>
  </r>
  <r>
    <d v="2018-10-22T21:34:17"/>
    <d v="2018-08-26T00:00:00"/>
    <d v="2018-10-22T21:34:17"/>
    <x v="0"/>
    <x v="2"/>
    <s v="NF3171"/>
    <n v="4857"/>
    <x v="1"/>
    <n v="2018"/>
    <x v="0"/>
    <x v="1"/>
    <x v="2"/>
    <x v="1"/>
  </r>
  <r>
    <d v="2018-10-20T21:50:28"/>
    <d v="2018-08-30T00:00:00"/>
    <d v="2018-10-20T21:50:28"/>
    <x v="0"/>
    <x v="1"/>
    <s v="NF9089"/>
    <n v="507"/>
    <x v="1"/>
    <n v="2018"/>
    <x v="0"/>
    <x v="1"/>
    <x v="2"/>
    <x v="1"/>
  </r>
  <r>
    <d v="2018-09-11T09:18:13"/>
    <d v="2018-08-31T00:00:00"/>
    <d v="2018-09-11T09:18:13"/>
    <x v="0"/>
    <x v="0"/>
    <s v="NF9607"/>
    <n v="2467"/>
    <x v="0"/>
    <n v="2018"/>
    <x v="0"/>
    <x v="1"/>
    <x v="1"/>
    <x v="1"/>
  </r>
  <r>
    <s v=""/>
    <d v="2018-09-01T00:00:00"/>
    <d v="2018-09-27T15:55:52"/>
    <x v="0"/>
    <x v="1"/>
    <s v="NF6643"/>
    <n v="4253"/>
    <x v="4"/>
    <n v="0"/>
    <x v="1"/>
    <x v="1"/>
    <x v="1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x v="1"/>
  </r>
  <r>
    <d v="2018-09-27T17:55:23"/>
    <d v="2018-09-09T00:00:00"/>
    <d v="2018-09-22T19:10:46"/>
    <x v="0"/>
    <x v="1"/>
    <s v="NF3599"/>
    <n v="3669"/>
    <x v="0"/>
    <n v="2018"/>
    <x v="1"/>
    <x v="1"/>
    <x v="1"/>
    <x v="1"/>
  </r>
  <r>
    <d v="2018-12-18T12:03:31"/>
    <d v="2018-09-12T00:00:00"/>
    <d v="2018-10-10T05:32:48"/>
    <x v="0"/>
    <x v="1"/>
    <s v="NF9914"/>
    <n v="1207"/>
    <x v="3"/>
    <n v="2018"/>
    <x v="1"/>
    <x v="1"/>
    <x v="2"/>
    <x v="1"/>
  </r>
  <r>
    <d v="2018-11-08T01:06:09"/>
    <d v="2018-09-18T00:00:00"/>
    <d v="2018-11-08T01:06:09"/>
    <x v="0"/>
    <x v="0"/>
    <s v="NF5492"/>
    <n v="2539"/>
    <x v="2"/>
    <n v="2018"/>
    <x v="1"/>
    <x v="1"/>
    <x v="3"/>
    <x v="1"/>
  </r>
  <r>
    <d v="2018-10-01T12:07:20"/>
    <d v="2018-09-20T00:00:00"/>
    <d v="2018-10-01T12:07:20"/>
    <x v="0"/>
    <x v="4"/>
    <s v="NF7516"/>
    <n v="2895"/>
    <x v="1"/>
    <n v="2018"/>
    <x v="1"/>
    <x v="1"/>
    <x v="2"/>
    <x v="1"/>
  </r>
  <r>
    <d v="2018-10-15T18:58:28"/>
    <d v="2018-09-21T00:00:00"/>
    <d v="2018-10-04T04:41:37"/>
    <x v="0"/>
    <x v="1"/>
    <s v="NF8652"/>
    <n v="2106"/>
    <x v="1"/>
    <n v="2018"/>
    <x v="1"/>
    <x v="1"/>
    <x v="2"/>
    <x v="1"/>
  </r>
  <r>
    <d v="2018-11-01T16:45:30"/>
    <d v="2018-09-23T00:00:00"/>
    <d v="2018-11-01T16:45:30"/>
    <x v="0"/>
    <x v="4"/>
    <s v="NF4809"/>
    <n v="3742"/>
    <x v="2"/>
    <n v="2018"/>
    <x v="1"/>
    <x v="1"/>
    <x v="3"/>
    <x v="1"/>
  </r>
  <r>
    <d v="2018-10-22T15:14:34"/>
    <d v="2018-09-26T00:00:00"/>
    <d v="2018-10-22T15:14:34"/>
    <x v="0"/>
    <x v="0"/>
    <s v="NF5491"/>
    <n v="3222"/>
    <x v="1"/>
    <n v="2018"/>
    <x v="1"/>
    <x v="1"/>
    <x v="2"/>
    <x v="1"/>
  </r>
  <r>
    <d v="2018-10-19T07:03:23"/>
    <d v="2018-10-01T00:00:00"/>
    <d v="2018-10-19T07:03:23"/>
    <x v="0"/>
    <x v="1"/>
    <s v="NF7862"/>
    <n v="673"/>
    <x v="1"/>
    <n v="2018"/>
    <x v="2"/>
    <x v="1"/>
    <x v="2"/>
    <x v="1"/>
  </r>
  <r>
    <s v=""/>
    <d v="2018-10-05T00:00:00"/>
    <d v="2018-10-26T19:35:25"/>
    <x v="0"/>
    <x v="3"/>
    <s v="NF3137"/>
    <n v="4922"/>
    <x v="4"/>
    <n v="0"/>
    <x v="2"/>
    <x v="1"/>
    <x v="2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x v="1"/>
  </r>
  <r>
    <d v="2018-12-08T18:35:22"/>
    <d v="2018-10-09T00:00:00"/>
    <d v="2018-11-19T12:14:44"/>
    <x v="0"/>
    <x v="2"/>
    <s v="NF9537"/>
    <n v="979"/>
    <x v="3"/>
    <n v="2018"/>
    <x v="2"/>
    <x v="1"/>
    <x v="3"/>
    <x v="1"/>
  </r>
  <r>
    <d v="2018-10-27T20:54:27"/>
    <d v="2018-10-14T00:00:00"/>
    <d v="2018-10-27T20:54:27"/>
    <x v="0"/>
    <x v="1"/>
    <s v="NF1700"/>
    <n v="3744"/>
    <x v="1"/>
    <n v="2018"/>
    <x v="2"/>
    <x v="1"/>
    <x v="2"/>
    <x v="1"/>
  </r>
  <r>
    <d v="2018-12-04T03:16:57"/>
    <d v="2018-10-16T00:00:00"/>
    <d v="2018-12-04T03:16:57"/>
    <x v="0"/>
    <x v="2"/>
    <s v="NF9052"/>
    <n v="4061"/>
    <x v="3"/>
    <n v="2018"/>
    <x v="2"/>
    <x v="1"/>
    <x v="4"/>
    <x v="1"/>
  </r>
  <r>
    <d v="2019-01-28T02:30:23"/>
    <d v="2018-10-21T00:00:00"/>
    <d v="2018-12-01T19:29:45"/>
    <x v="0"/>
    <x v="0"/>
    <s v="NF9827"/>
    <n v="4404"/>
    <x v="6"/>
    <n v="2019"/>
    <x v="2"/>
    <x v="1"/>
    <x v="4"/>
    <x v="1"/>
  </r>
  <r>
    <d v="2018-11-15T14:37:18"/>
    <d v="2018-10-25T00:00:00"/>
    <d v="2018-11-15T14:37:18"/>
    <x v="0"/>
    <x v="1"/>
    <s v="NF4056"/>
    <n v="2429"/>
    <x v="2"/>
    <n v="2018"/>
    <x v="2"/>
    <x v="1"/>
    <x v="3"/>
    <x v="1"/>
  </r>
  <r>
    <d v="2018-12-23T10:14:59"/>
    <d v="2018-10-25T00:00:00"/>
    <d v="2018-12-23T10:14:59"/>
    <x v="0"/>
    <x v="0"/>
    <s v="NF4381"/>
    <n v="2713"/>
    <x v="3"/>
    <n v="2018"/>
    <x v="2"/>
    <x v="1"/>
    <x v="4"/>
    <x v="1"/>
  </r>
  <r>
    <d v="2018-11-12T18:59:39"/>
    <d v="2018-10-30T00:00:00"/>
    <d v="2018-11-12T18:59:39"/>
    <x v="0"/>
    <x v="1"/>
    <s v="NF5374"/>
    <n v="3787"/>
    <x v="2"/>
    <n v="2018"/>
    <x v="2"/>
    <x v="1"/>
    <x v="3"/>
    <x v="1"/>
  </r>
  <r>
    <d v="2019-02-07T00:24:31"/>
    <d v="2018-11-04T00:00:00"/>
    <d v="2018-12-08T21:36:08"/>
    <x v="0"/>
    <x v="4"/>
    <s v="NF4782"/>
    <n v="1820"/>
    <x v="5"/>
    <n v="2019"/>
    <x v="3"/>
    <x v="1"/>
    <x v="4"/>
    <x v="1"/>
  </r>
  <r>
    <d v="2018-11-27T14:09:21"/>
    <d v="2018-11-08T00:00:00"/>
    <d v="2018-11-27T14:09:21"/>
    <x v="0"/>
    <x v="1"/>
    <s v="NF9770"/>
    <n v="4135"/>
    <x v="2"/>
    <n v="2018"/>
    <x v="3"/>
    <x v="1"/>
    <x v="3"/>
    <x v="1"/>
  </r>
  <r>
    <d v="2019-01-02T08:14:42"/>
    <d v="2018-11-11T00:00:00"/>
    <d v="2018-11-17T02:12:26"/>
    <x v="0"/>
    <x v="1"/>
    <s v="NF3186"/>
    <n v="3902"/>
    <x v="6"/>
    <n v="2019"/>
    <x v="3"/>
    <x v="1"/>
    <x v="3"/>
    <x v="1"/>
  </r>
  <r>
    <d v="2019-02-27T01:57:03"/>
    <d v="2018-11-14T00:00:00"/>
    <d v="2018-12-07T17:43:50"/>
    <x v="0"/>
    <x v="1"/>
    <s v="NF7423"/>
    <n v="4319"/>
    <x v="5"/>
    <n v="2019"/>
    <x v="3"/>
    <x v="1"/>
    <x v="4"/>
    <x v="1"/>
  </r>
  <r>
    <d v="2018-12-30T17:57:50"/>
    <d v="2018-11-17T00:00:00"/>
    <d v="2018-12-30T17:57:50"/>
    <x v="0"/>
    <x v="0"/>
    <s v="NF3114"/>
    <n v="3068"/>
    <x v="3"/>
    <n v="2018"/>
    <x v="3"/>
    <x v="1"/>
    <x v="4"/>
    <x v="1"/>
  </r>
  <r>
    <d v="2018-12-21T09:00:52"/>
    <d v="2018-11-21T00:00:00"/>
    <d v="2018-12-21T09:00:52"/>
    <x v="0"/>
    <x v="1"/>
    <s v="NF1359"/>
    <n v="1880"/>
    <x v="3"/>
    <n v="2018"/>
    <x v="3"/>
    <x v="1"/>
    <x v="4"/>
    <x v="1"/>
  </r>
  <r>
    <s v=""/>
    <d v="2018-11-23T00:00:00"/>
    <d v="2018-12-31T01:31:16"/>
    <x v="0"/>
    <x v="1"/>
    <s v="NF5107"/>
    <n v="1414"/>
    <x v="4"/>
    <n v="0"/>
    <x v="3"/>
    <x v="1"/>
    <x v="4"/>
    <x v="1"/>
  </r>
  <r>
    <s v=""/>
    <d v="2018-11-26T00:00:00"/>
    <d v="2018-12-13T21:21:29"/>
    <x v="0"/>
    <x v="3"/>
    <s v="NF4367"/>
    <n v="919"/>
    <x v="4"/>
    <n v="0"/>
    <x v="3"/>
    <x v="1"/>
    <x v="4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x v="2"/>
  </r>
  <r>
    <s v=""/>
    <d v="2018-11-30T00:00:00"/>
    <d v="2018-12-21T06:25:18"/>
    <x v="0"/>
    <x v="2"/>
    <s v="NF5922"/>
    <n v="4639"/>
    <x v="4"/>
    <n v="0"/>
    <x v="3"/>
    <x v="1"/>
    <x v="4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x v="2"/>
  </r>
  <r>
    <s v=""/>
    <d v="2018-12-10T00:00:00"/>
    <d v="2019-01-12T04:05:06"/>
    <x v="0"/>
    <x v="2"/>
    <s v="NF1938"/>
    <n v="483"/>
    <x v="4"/>
    <n v="0"/>
    <x v="4"/>
    <x v="1"/>
    <x v="5"/>
    <x v="2"/>
  </r>
  <r>
    <d v="2019-01-04T09:42:41"/>
    <d v="2018-12-17T00:00:00"/>
    <d v="2019-01-04T09:42:41"/>
    <x v="0"/>
    <x v="1"/>
    <s v="NF7772"/>
    <n v="373"/>
    <x v="6"/>
    <n v="2019"/>
    <x v="4"/>
    <x v="1"/>
    <x v="5"/>
    <x v="2"/>
  </r>
  <r>
    <d v="2018-12-25T16:39:40"/>
    <d v="2018-12-20T00:00:00"/>
    <d v="2018-12-25T16:39:40"/>
    <x v="0"/>
    <x v="0"/>
    <s v="NF9932"/>
    <n v="2088"/>
    <x v="3"/>
    <n v="2018"/>
    <x v="4"/>
    <x v="1"/>
    <x v="4"/>
    <x v="1"/>
  </r>
  <r>
    <d v="2019-02-01T19:36:46"/>
    <d v="2018-12-21T00:00:00"/>
    <d v="2019-02-01T19:36:46"/>
    <x v="0"/>
    <x v="2"/>
    <s v="NF2970"/>
    <n v="1168"/>
    <x v="5"/>
    <n v="2019"/>
    <x v="4"/>
    <x v="1"/>
    <x v="6"/>
    <x v="2"/>
  </r>
  <r>
    <d v="2019-03-26T21:47:46"/>
    <d v="2018-12-23T00:00:00"/>
    <d v="2019-01-28T21:24:55"/>
    <x v="0"/>
    <x v="2"/>
    <s v="NF4423"/>
    <n v="4429"/>
    <x v="7"/>
    <n v="2019"/>
    <x v="4"/>
    <x v="1"/>
    <x v="5"/>
    <x v="2"/>
  </r>
  <r>
    <d v="2019-02-23T16:37:34"/>
    <d v="2018-12-28T00:00:00"/>
    <d v="2019-02-23T16:37:34"/>
    <x v="0"/>
    <x v="1"/>
    <s v="NF9682"/>
    <n v="4955"/>
    <x v="5"/>
    <n v="2019"/>
    <x v="4"/>
    <x v="1"/>
    <x v="6"/>
    <x v="2"/>
  </r>
  <r>
    <d v="2019-01-19T02:05:23"/>
    <d v="2018-12-31T00:00:00"/>
    <d v="2019-01-18T02:10:28"/>
    <x v="0"/>
    <x v="1"/>
    <s v="NF7840"/>
    <n v="3201"/>
    <x v="6"/>
    <n v="2019"/>
    <x v="4"/>
    <x v="1"/>
    <x v="5"/>
    <x v="2"/>
  </r>
  <r>
    <d v="2019-02-15T16:37:04"/>
    <d v="2019-01-04T00:00:00"/>
    <d v="2019-02-15T16:37:04"/>
    <x v="0"/>
    <x v="4"/>
    <s v="NF4946"/>
    <n v="3007"/>
    <x v="5"/>
    <n v="2019"/>
    <x v="5"/>
    <x v="2"/>
    <x v="6"/>
    <x v="2"/>
  </r>
  <r>
    <d v="2019-02-15T02:44:50"/>
    <d v="2019-01-08T00:00:00"/>
    <d v="2019-02-15T02:44:50"/>
    <x v="0"/>
    <x v="2"/>
    <s v="NF6806"/>
    <n v="900"/>
    <x v="5"/>
    <n v="2019"/>
    <x v="5"/>
    <x v="2"/>
    <x v="6"/>
    <x v="2"/>
  </r>
  <r>
    <d v="2019-02-13T05:18:28"/>
    <d v="2019-01-13T00:00:00"/>
    <d v="2019-02-13T05:18:28"/>
    <x v="0"/>
    <x v="1"/>
    <s v="NF3882"/>
    <n v="2970"/>
    <x v="5"/>
    <n v="2019"/>
    <x v="5"/>
    <x v="2"/>
    <x v="6"/>
    <x v="2"/>
  </r>
  <r>
    <d v="2019-05-16T18:46:13"/>
    <d v="2019-01-17T00:00:00"/>
    <d v="2019-03-14T13:02:36"/>
    <x v="0"/>
    <x v="3"/>
    <s v="NF1850"/>
    <n v="4993"/>
    <x v="8"/>
    <n v="2019"/>
    <x v="5"/>
    <x v="2"/>
    <x v="7"/>
    <x v="2"/>
  </r>
  <r>
    <d v="2019-01-20T22:55:55"/>
    <d v="2019-01-20T00:00:00"/>
    <d v="2019-01-20T22:55:55"/>
    <x v="0"/>
    <x v="2"/>
    <s v="NF7979"/>
    <n v="1664"/>
    <x v="6"/>
    <n v="2019"/>
    <x v="5"/>
    <x v="2"/>
    <x v="5"/>
    <x v="2"/>
  </r>
  <r>
    <d v="2019-02-26T14:45:57"/>
    <d v="2019-01-21T00:00:00"/>
    <d v="2019-02-26T14:45:57"/>
    <x v="0"/>
    <x v="1"/>
    <s v="NF1547"/>
    <n v="1815"/>
    <x v="5"/>
    <n v="2019"/>
    <x v="5"/>
    <x v="2"/>
    <x v="6"/>
    <x v="2"/>
  </r>
  <r>
    <d v="2019-02-09T01:03:10"/>
    <d v="2019-01-23T00:00:00"/>
    <d v="2019-02-09T01:03:10"/>
    <x v="0"/>
    <x v="4"/>
    <s v="NF2309"/>
    <n v="3752"/>
    <x v="5"/>
    <n v="2019"/>
    <x v="5"/>
    <x v="2"/>
    <x v="6"/>
    <x v="2"/>
  </r>
  <r>
    <d v="2019-02-17T10:09:23"/>
    <d v="2019-01-27T00:00:00"/>
    <d v="2019-02-17T10:09:23"/>
    <x v="0"/>
    <x v="1"/>
    <s v="NF5791"/>
    <n v="177"/>
    <x v="5"/>
    <n v="2019"/>
    <x v="5"/>
    <x v="2"/>
    <x v="6"/>
    <x v="2"/>
  </r>
  <r>
    <d v="2019-02-17T09:41:51"/>
    <d v="2019-01-29T00:00:00"/>
    <d v="2019-02-17T09:41:51"/>
    <x v="0"/>
    <x v="1"/>
    <s v="NF2982"/>
    <n v="3619"/>
    <x v="5"/>
    <n v="2019"/>
    <x v="5"/>
    <x v="2"/>
    <x v="6"/>
    <x v="2"/>
  </r>
  <r>
    <d v="2019-03-10T23:45:15"/>
    <d v="2019-02-02T00:00:00"/>
    <d v="2019-03-10T23:45:15"/>
    <x v="0"/>
    <x v="4"/>
    <s v="NF1796"/>
    <n v="4030"/>
    <x v="7"/>
    <n v="2019"/>
    <x v="6"/>
    <x v="2"/>
    <x v="7"/>
    <x v="2"/>
  </r>
  <r>
    <d v="2019-02-16T21:15:54"/>
    <d v="2019-02-05T00:00:00"/>
    <d v="2019-02-16T21:15:54"/>
    <x v="0"/>
    <x v="4"/>
    <s v="NF2396"/>
    <n v="4157"/>
    <x v="5"/>
    <n v="2019"/>
    <x v="6"/>
    <x v="2"/>
    <x v="6"/>
    <x v="2"/>
  </r>
  <r>
    <d v="2019-03-08T19:47:59"/>
    <d v="2019-02-06T00:00:00"/>
    <d v="2019-03-08T19:47:59"/>
    <x v="0"/>
    <x v="0"/>
    <s v="NF8281"/>
    <n v="1417"/>
    <x v="7"/>
    <n v="2019"/>
    <x v="6"/>
    <x v="2"/>
    <x v="7"/>
    <x v="2"/>
  </r>
  <r>
    <d v="2019-03-16T07:28:02"/>
    <d v="2019-02-09T00:00:00"/>
    <d v="2019-03-16T07:28:02"/>
    <x v="0"/>
    <x v="2"/>
    <s v="NF3155"/>
    <n v="1117"/>
    <x v="7"/>
    <n v="2019"/>
    <x v="6"/>
    <x v="2"/>
    <x v="7"/>
    <x v="2"/>
  </r>
  <r>
    <d v="2019-03-17T15:39:40"/>
    <d v="2019-02-10T00:00:00"/>
    <d v="2019-03-17T15:39:40"/>
    <x v="0"/>
    <x v="3"/>
    <s v="NF4849"/>
    <n v="4461"/>
    <x v="7"/>
    <n v="2019"/>
    <x v="6"/>
    <x v="2"/>
    <x v="7"/>
    <x v="2"/>
  </r>
  <r>
    <d v="2019-04-05T01:14:25"/>
    <d v="2019-02-12T00:00:00"/>
    <d v="2019-03-30T02:17:21"/>
    <x v="0"/>
    <x v="1"/>
    <s v="NF4647"/>
    <n v="3732"/>
    <x v="9"/>
    <n v="2019"/>
    <x v="6"/>
    <x v="2"/>
    <x v="7"/>
    <x v="2"/>
  </r>
  <r>
    <d v="2019-02-16T10:14:23"/>
    <d v="2019-02-13T00:00:00"/>
    <d v="2019-02-16T10:14:23"/>
    <x v="0"/>
    <x v="2"/>
    <s v="NF9056"/>
    <n v="2024"/>
    <x v="5"/>
    <n v="2019"/>
    <x v="6"/>
    <x v="2"/>
    <x v="6"/>
    <x v="2"/>
  </r>
  <r>
    <s v=""/>
    <d v="2019-02-16T00:00:00"/>
    <d v="2019-04-15T04:56:28"/>
    <x v="0"/>
    <x v="1"/>
    <s v="NF4097"/>
    <n v="928"/>
    <x v="4"/>
    <n v="0"/>
    <x v="6"/>
    <x v="2"/>
    <x v="8"/>
    <x v="2"/>
  </r>
  <r>
    <d v="2019-04-05T01:36:02"/>
    <d v="2019-02-17T00:00:00"/>
    <d v="2019-04-05T01:36:02"/>
    <x v="0"/>
    <x v="1"/>
    <s v="NF9792"/>
    <n v="3557"/>
    <x v="9"/>
    <n v="2019"/>
    <x v="6"/>
    <x v="2"/>
    <x v="8"/>
    <x v="2"/>
  </r>
  <r>
    <d v="2019-03-16T19:41:49"/>
    <d v="2019-02-18T00:00:00"/>
    <d v="2019-03-16T19:41:49"/>
    <x v="0"/>
    <x v="2"/>
    <s v="NF1943"/>
    <n v="741"/>
    <x v="7"/>
    <n v="2019"/>
    <x v="6"/>
    <x v="2"/>
    <x v="7"/>
    <x v="2"/>
  </r>
  <r>
    <d v="2019-03-24T05:21:02"/>
    <d v="2019-02-21T00:00:00"/>
    <d v="2019-03-24T05:21:02"/>
    <x v="0"/>
    <x v="2"/>
    <s v="NF5598"/>
    <n v="850"/>
    <x v="7"/>
    <n v="2019"/>
    <x v="6"/>
    <x v="2"/>
    <x v="7"/>
    <x v="2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</r>
  <r>
    <d v="2019-04-16T11:01:03"/>
    <d v="2019-03-01T00:00:00"/>
    <d v="2019-04-16T11:01:03"/>
    <x v="0"/>
    <x v="0"/>
    <s v="NF3500"/>
    <n v="471"/>
    <x v="9"/>
    <n v="2019"/>
    <x v="7"/>
    <x v="2"/>
    <x v="8"/>
    <x v="2"/>
  </r>
  <r>
    <d v="2019-05-05T00:09:47"/>
    <d v="2019-03-03T00:00:00"/>
    <d v="2019-04-13T17:11:44"/>
    <x v="0"/>
    <x v="0"/>
    <s v="NF3489"/>
    <n v="517"/>
    <x v="8"/>
    <n v="2019"/>
    <x v="7"/>
    <x v="2"/>
    <x v="8"/>
    <x v="2"/>
  </r>
  <r>
    <d v="2019-04-08T05:18:52"/>
    <d v="2019-03-10T00:00:00"/>
    <d v="2019-04-08T05:18:52"/>
    <x v="0"/>
    <x v="0"/>
    <s v="NF8682"/>
    <n v="3034"/>
    <x v="9"/>
    <n v="2019"/>
    <x v="7"/>
    <x v="2"/>
    <x v="8"/>
    <x v="2"/>
  </r>
  <r>
    <d v="2019-04-23T13:50:46"/>
    <d v="2019-03-13T00:00:00"/>
    <d v="2019-04-23T13:50:46"/>
    <x v="0"/>
    <x v="1"/>
    <s v="NF8525"/>
    <n v="3172"/>
    <x v="9"/>
    <n v="2019"/>
    <x v="7"/>
    <x v="2"/>
    <x v="8"/>
    <x v="2"/>
  </r>
  <r>
    <d v="2019-03-31T16:25:16"/>
    <d v="2019-03-19T00:00:00"/>
    <d v="2019-03-31T16:25:16"/>
    <x v="0"/>
    <x v="4"/>
    <s v="NF2006"/>
    <n v="2069"/>
    <x v="7"/>
    <n v="2019"/>
    <x v="7"/>
    <x v="2"/>
    <x v="7"/>
    <x v="2"/>
  </r>
  <r>
    <d v="2019-05-29T08:20:09"/>
    <d v="2019-03-21T00:00:00"/>
    <d v="2019-04-04T11:22:30"/>
    <x v="0"/>
    <x v="4"/>
    <s v="NF7648"/>
    <n v="3849"/>
    <x v="8"/>
    <n v="2019"/>
    <x v="7"/>
    <x v="2"/>
    <x v="8"/>
    <x v="2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</r>
  <r>
    <s v=""/>
    <d v="2019-03-28T00:00:00"/>
    <d v="2019-05-01T21:23:18"/>
    <x v="0"/>
    <x v="2"/>
    <s v="NF2352"/>
    <n v="1348"/>
    <x v="4"/>
    <n v="0"/>
    <x v="7"/>
    <x v="2"/>
    <x v="9"/>
    <x v="2"/>
  </r>
  <r>
    <d v="2019-04-24T13:27:37"/>
    <d v="2019-04-03T00:00:00"/>
    <d v="2019-04-24T13:27:37"/>
    <x v="0"/>
    <x v="1"/>
    <s v="NF4686"/>
    <n v="1738"/>
    <x v="9"/>
    <n v="2019"/>
    <x v="8"/>
    <x v="2"/>
    <x v="8"/>
    <x v="2"/>
  </r>
  <r>
    <d v="2019-05-31T22:15:59"/>
    <d v="2019-04-06T00:00:00"/>
    <d v="2019-05-31T22:15:59"/>
    <x v="0"/>
    <x v="1"/>
    <s v="NF9108"/>
    <n v="732"/>
    <x v="8"/>
    <n v="2019"/>
    <x v="8"/>
    <x v="2"/>
    <x v="9"/>
    <x v="2"/>
  </r>
  <r>
    <d v="2019-06-09T19:48:45"/>
    <d v="2019-04-07T00:00:00"/>
    <d v="2019-05-01T16:38:34"/>
    <x v="0"/>
    <x v="2"/>
    <s v="NF1934"/>
    <n v="373"/>
    <x v="10"/>
    <n v="2019"/>
    <x v="8"/>
    <x v="2"/>
    <x v="9"/>
    <x v="2"/>
  </r>
  <r>
    <d v="2019-08-03T02:13:16"/>
    <d v="2019-04-09T00:00:00"/>
    <d v="2019-05-24T04:50:10"/>
    <x v="0"/>
    <x v="0"/>
    <s v="NF5748"/>
    <n v="609"/>
    <x v="12"/>
    <n v="2019"/>
    <x v="8"/>
    <x v="2"/>
    <x v="9"/>
    <x v="2"/>
  </r>
  <r>
    <d v="2019-05-30T01:49:11"/>
    <d v="2019-04-12T00:00:00"/>
    <d v="2019-05-30T01:49:11"/>
    <x v="0"/>
    <x v="1"/>
    <s v="NF3443"/>
    <n v="2883"/>
    <x v="8"/>
    <n v="2019"/>
    <x v="8"/>
    <x v="2"/>
    <x v="9"/>
    <x v="2"/>
  </r>
  <r>
    <d v="2019-04-15T18:28:04"/>
    <d v="2019-04-14T00:00:00"/>
    <d v="2019-04-15T18:28:04"/>
    <x v="0"/>
    <x v="0"/>
    <s v="NF4433"/>
    <n v="4651"/>
    <x v="9"/>
    <n v="2019"/>
    <x v="8"/>
    <x v="2"/>
    <x v="8"/>
    <x v="2"/>
  </r>
  <r>
    <d v="2019-04-24T22:21:53"/>
    <d v="2019-04-18T00:00:00"/>
    <d v="2019-04-24T22:21:53"/>
    <x v="0"/>
    <x v="0"/>
    <s v="NF7700"/>
    <n v="4797"/>
    <x v="9"/>
    <n v="2019"/>
    <x v="8"/>
    <x v="2"/>
    <x v="8"/>
    <x v="2"/>
  </r>
  <r>
    <d v="2019-05-13T22:29:22"/>
    <d v="2019-04-20T00:00:00"/>
    <d v="2019-05-13T22:29:22"/>
    <x v="0"/>
    <x v="4"/>
    <s v="NF8475"/>
    <n v="1620"/>
    <x v="8"/>
    <n v="2019"/>
    <x v="8"/>
    <x v="2"/>
    <x v="9"/>
    <x v="2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</r>
  <r>
    <d v="2019-05-10T23:40:58"/>
    <d v="2019-04-29T00:00:00"/>
    <d v="2019-05-10T23:40:58"/>
    <x v="0"/>
    <x v="1"/>
    <s v="NF5571"/>
    <n v="2091"/>
    <x v="8"/>
    <n v="2019"/>
    <x v="8"/>
    <x v="2"/>
    <x v="9"/>
    <x v="2"/>
  </r>
  <r>
    <d v="2019-05-09T10:26:18"/>
    <d v="2019-04-30T00:00:00"/>
    <d v="2019-05-09T10:26:18"/>
    <x v="0"/>
    <x v="1"/>
    <s v="NF7836"/>
    <n v="3200"/>
    <x v="8"/>
    <n v="2019"/>
    <x v="8"/>
    <x v="2"/>
    <x v="9"/>
    <x v="2"/>
  </r>
  <r>
    <d v="2019-05-19T01:37:55"/>
    <d v="2019-05-02T00:00:00"/>
    <d v="2019-05-19T01:37:55"/>
    <x v="0"/>
    <x v="2"/>
    <s v="NF7705"/>
    <n v="583"/>
    <x v="8"/>
    <n v="2019"/>
    <x v="9"/>
    <x v="2"/>
    <x v="9"/>
    <x v="2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</r>
  <r>
    <d v="2019-06-08T12:57:32"/>
    <d v="2019-05-07T00:00:00"/>
    <d v="2019-05-24T02:45:41"/>
    <x v="0"/>
    <x v="1"/>
    <s v="NF4027"/>
    <n v="343"/>
    <x v="10"/>
    <n v="2019"/>
    <x v="9"/>
    <x v="2"/>
    <x v="9"/>
    <x v="2"/>
  </r>
  <r>
    <d v="2019-05-18T16:19:11"/>
    <d v="2019-05-08T00:00:00"/>
    <d v="2019-05-18T16:19:11"/>
    <x v="0"/>
    <x v="0"/>
    <s v="NF7582"/>
    <n v="4510"/>
    <x v="8"/>
    <n v="2019"/>
    <x v="9"/>
    <x v="2"/>
    <x v="9"/>
    <x v="2"/>
  </r>
  <r>
    <s v=""/>
    <d v="2019-05-12T00:00:00"/>
    <d v="2019-05-20T09:30:20"/>
    <x v="0"/>
    <x v="1"/>
    <s v="NF7868"/>
    <n v="667"/>
    <x v="4"/>
    <n v="0"/>
    <x v="9"/>
    <x v="2"/>
    <x v="9"/>
    <x v="2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</r>
  <r>
    <d v="2019-05-26T20:19:16"/>
    <d v="2019-05-26T00:00:00"/>
    <d v="2019-05-26T20:19:16"/>
    <x v="0"/>
    <x v="1"/>
    <s v="NF1516"/>
    <n v="2531"/>
    <x v="8"/>
    <n v="2019"/>
    <x v="9"/>
    <x v="2"/>
    <x v="9"/>
    <x v="2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</r>
  <r>
    <s v=""/>
    <d v="2019-06-13T00:00:00"/>
    <d v="2019-07-22T22:11:49"/>
    <x v="0"/>
    <x v="3"/>
    <s v="NF8169"/>
    <n v="508"/>
    <x v="4"/>
    <n v="0"/>
    <x v="10"/>
    <x v="2"/>
    <x v="11"/>
    <x v="2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</r>
  <r>
    <s v=""/>
    <d v="2019-06-28T00:00:00"/>
    <d v="2019-07-16T06:26:47"/>
    <x v="0"/>
    <x v="1"/>
    <s v="NF6344"/>
    <n v="1479"/>
    <x v="4"/>
    <n v="0"/>
    <x v="10"/>
    <x v="2"/>
    <x v="11"/>
    <x v="2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2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1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1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L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 defaultSubtotal="0">
      <items count="12">
        <item x="4"/>
        <item x="5"/>
        <item x="6"/>
        <item x="7"/>
        <item x="8"/>
        <item x="9"/>
        <item x="10"/>
        <item x="11"/>
        <item x="1"/>
        <item x="0"/>
        <item x="2"/>
        <item x="3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6">
    <i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10">
    <i>
      <x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t="default">
      <x/>
    </i>
  </colItems>
  <pageFields count="1">
    <pageField fld="12" hier="-1"/>
  </pageFields>
  <dataFields count="1">
    <dataField name="Soma de Valor (R$)" fld="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2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M14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7"/>
    <field x="11"/>
  </colFields>
  <colItems count="11">
    <i>
      <x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</colItems>
  <pageFields count="1">
    <pageField fld="1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4" s="1"/>
        <i x="6" s="1"/>
        <i x="7" s="1"/>
        <i x="9" s="1"/>
        <i x="10" s="1"/>
        <i x="11" s="1"/>
        <i x="1" s="1"/>
        <i x="0" s="1"/>
        <i x="3" s="1"/>
        <i x="5" s="1" nd="1"/>
        <i x="8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2" name="TdContasPagar"/>
  </pivotTables>
  <data>
    <tabular pivotCacheId="2">
      <items count="3">
        <i x="0" s="1"/>
        <i x="1" s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3" name="TdContasReceber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34950"/>
  <slicer name="Ano Competência 1" cache="SegmentaçãodeDados_Ano_Competência1" caption="Ano Competênci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34950"/>
  <slicer name="Ano Previsto" cache="SegmentaçãodeDados_Ano_Previsto" caption="Ano Previsto" columnCount="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34950"/>
  <slicer name="Ano Previsto 1" cache="SegmentaçãodeDados_Ano_Previsto1" caption="Ano Previsto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45" dataDxfId="44" tableBorderDxfId="43">
  <autoFilter ref="B5:B10"/>
  <sortState ref="B6:B10">
    <sortCondition ref="B6"/>
  </sortState>
  <tableColumns count="1">
    <tableColumn id="1" name="Nível 01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41" dataDxfId="40">
  <autoFilter ref="B5:C14"/>
  <sortState ref="B6:C14">
    <sortCondition ref="B6"/>
  </sortState>
  <tableColumns count="2">
    <tableColumn id="1" name="Nível 01" dataDxfId="39"/>
    <tableColumn id="2" name="Nível 02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37" dataDxfId="36" tableBorderDxfId="35">
  <autoFilter ref="B5:B11"/>
  <sortState ref="B6:B11">
    <sortCondition ref="B6"/>
  </sortState>
  <tableColumns count="1">
    <tableColumn id="1" name="Nível 01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33" dataDxfId="32">
  <autoFilter ref="B5:C17"/>
  <sortState ref="B6:C16">
    <sortCondition ref="B6"/>
  </sortState>
  <tableColumns count="2">
    <tableColumn id="1" name="Nível 01" dataDxfId="31"/>
    <tableColumn id="2" name="Nível 02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N235" totalsRowShown="0" headerRowDxfId="29" dataDxfId="28">
  <autoFilter ref="B4:N235"/>
  <tableColumns count="13">
    <tableColumn id="1" name="Data do Caixa Realizado (Regime de Caixa)" dataDxfId="27"/>
    <tableColumn id="2" name="Data da Competência (Data Nota Fiscal Emitida)" dataDxfId="26"/>
    <tableColumn id="3" name="Data do Caixa Previsto (Data de Vencimento)" dataDxfId="25"/>
    <tableColumn id="4" name="Plano de Conta Nível 01" dataDxfId="24"/>
    <tableColumn id="5" name="Plano de Conta Nivel 02" dataDxfId="23"/>
    <tableColumn id="6" name="Histórico" dataDxfId="22"/>
    <tableColumn id="7" name="Valor (R$)" dataDxfId="21"/>
    <tableColumn id="8" name="Mês Caixa" dataDxfId="20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19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18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17">
      <calculatedColumnFormula>IF(TblRegistroEntradas[[#This Row],[Data da Competência (Data Nota Fiscal Emitida)]] = "", 0, YEAR(TblRegistroEntradas[[#This Row],[Data da Competência (Data Nota Fiscal Emitida)]]))</calculatedColumnFormula>
    </tableColumn>
    <tableColumn id="12" name="Mês Previsto" dataDxfId="1">
      <calculatedColumnFormula>IF(TblRegistroEntradas[[#This Row],[Data do Caixa Previsto (Data de Vencimento)]] = "", 0, MONTH(TblRegistroEntradas[[#This Row],[Data do Caixa Previsto (Data de Vencimento)]]))</calculatedColumnFormula>
    </tableColumn>
    <tableColumn id="13" name="Ano Previsto" dataDxfId="0">
      <calculatedColumnFormula>IF(TblRegistroEntradas[[#This Row],[Data do Caixa Previsto (Data de Vencimento)]] = "", 0, YEAR(TblRegistroEntradas[[#This Row],[Data do Caixa Previsto (Data de Vencimento)]]))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N233" totalsRowShown="0" headerRowDxfId="16" dataDxfId="15">
  <autoFilter ref="B4:N233"/>
  <tableColumns count="13">
    <tableColumn id="1" name="Data do Caixa Realizado (Regime de Caixa)" dataDxfId="14"/>
    <tableColumn id="2" name="Data da Competência (Data Nota Fiscal Emitida)" dataDxfId="13"/>
    <tableColumn id="3" name="Data do Caixa Previsto (Data de Vencimento)" dataDxfId="12"/>
    <tableColumn id="4" name="Plano de Conta Nível 01" dataDxfId="11"/>
    <tableColumn id="5" name="Plano de Conta Nivel 02" dataDxfId="10"/>
    <tableColumn id="6" name="Histórico" dataDxfId="9"/>
    <tableColumn id="7" name="Valor (R$)" dataDxfId="8"/>
    <tableColumn id="8" name="Mês Caixa" dataDxfId="7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6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5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4">
      <calculatedColumnFormula>IF(TblRegistroSaidas[[#This Row],[Data da Competência (Data Nota Fiscal Emitida)]] = "", 0, YEAR(TblRegistroSaidas[[#This Row],[Data da Competência (Data Nota Fiscal Emitida)]]))</calculatedColumnFormula>
    </tableColumn>
    <tableColumn id="12" name="Mês Previsto" dataDxfId="3">
      <calculatedColumnFormula>IF(TblRegistroSaidas[[#This Row],[Data do Caixa Previsto (Data de Vencimento)]] = "", 0, MONTH(TblRegistroSaidas[[#This Row],[Data do Caixa Previsto (Data de Vencimento)]]))</calculatedColumnFormula>
    </tableColumn>
    <tableColumn id="13" name="Ano Previsto" dataDxfId="2">
      <calculatedColumnFormula>IF(TblRegistroSaidas[[#This Row],[Data do Caixa Previsto (Data de Vencimento)]] = "", 0, YEAR(TblRegistroSaidas[[#This Row],[Data do Caixa Previsto (Data de Vencimento)]]))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/>
    <row r="3" spans="2:14" ht="18" customHeight="1" x14ac:dyDescent="0.25">
      <c r="B3" s="6" t="s">
        <v>2</v>
      </c>
    </row>
    <row r="4" spans="2:14" ht="18" customHeight="1" x14ac:dyDescent="0.25">
      <c r="B4" s="5"/>
    </row>
    <row r="5" spans="2:14" ht="18" customHeight="1" x14ac:dyDescent="0.25"/>
    <row r="6" spans="2:14" ht="18" customHeight="1" x14ac:dyDescent="0.25">
      <c r="B6" s="2" t="s">
        <v>3</v>
      </c>
    </row>
    <row r="7" spans="2:14" ht="18" customHeight="1" x14ac:dyDescent="0.25">
      <c r="B7" s="5"/>
    </row>
    <row r="8" spans="2:14" ht="18" customHeight="1" x14ac:dyDescent="0.25"/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5.6" x14ac:dyDescent="0.3">
      <c r="B4" s="60" t="s">
        <v>541</v>
      </c>
      <c r="C4" t="s">
        <v>542</v>
      </c>
    </row>
    <row r="5" spans="2:15" ht="19.95" customHeight="1" x14ac:dyDescent="0.25"/>
    <row r="6" spans="2:15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0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2:15" ht="15.6" x14ac:dyDescent="0.3">
      <c r="B8" s="61" t="s">
        <v>25</v>
      </c>
      <c r="C8" s="63">
        <v>43479</v>
      </c>
      <c r="D8" s="63">
        <v>56516</v>
      </c>
      <c r="E8" s="63">
        <v>56059</v>
      </c>
      <c r="F8" s="63">
        <v>53165</v>
      </c>
      <c r="G8" s="63">
        <v>41611</v>
      </c>
      <c r="H8" s="63">
        <v>40576</v>
      </c>
      <c r="I8" s="63">
        <v>33298</v>
      </c>
      <c r="J8" s="63">
        <v>32438</v>
      </c>
      <c r="K8" s="63">
        <v>57887</v>
      </c>
      <c r="L8" s="63">
        <v>60137</v>
      </c>
      <c r="M8" s="63">
        <v>62513</v>
      </c>
      <c r="N8" s="63">
        <v>50431</v>
      </c>
      <c r="O8" s="63">
        <v>588110</v>
      </c>
    </row>
    <row r="9" spans="2:15" ht="15.6" x14ac:dyDescent="0.3">
      <c r="B9" s="62" t="s">
        <v>29</v>
      </c>
      <c r="C9" s="63">
        <v>6857</v>
      </c>
      <c r="D9" s="63">
        <v>4461</v>
      </c>
      <c r="E9" s="63">
        <v>4800</v>
      </c>
      <c r="F9" s="63"/>
      <c r="G9" s="63">
        <v>10875</v>
      </c>
      <c r="H9" s="63">
        <v>9700</v>
      </c>
      <c r="I9" s="63">
        <v>2713</v>
      </c>
      <c r="J9" s="63">
        <v>3080</v>
      </c>
      <c r="K9" s="63">
        <v>2502</v>
      </c>
      <c r="L9" s="63">
        <v>7137</v>
      </c>
      <c r="M9" s="63">
        <v>7046</v>
      </c>
      <c r="N9" s="63">
        <v>4559</v>
      </c>
      <c r="O9" s="63">
        <v>63730</v>
      </c>
    </row>
    <row r="10" spans="2:15" ht="15.6" x14ac:dyDescent="0.3">
      <c r="B10" s="62" t="s">
        <v>30</v>
      </c>
      <c r="C10" s="63">
        <v>3843</v>
      </c>
      <c r="D10" s="63">
        <v>11762</v>
      </c>
      <c r="E10" s="63">
        <v>9651</v>
      </c>
      <c r="F10" s="63">
        <v>14524</v>
      </c>
      <c r="G10" s="63">
        <v>5167</v>
      </c>
      <c r="H10" s="63">
        <v>2114</v>
      </c>
      <c r="I10" s="63">
        <v>8337</v>
      </c>
      <c r="J10" s="63">
        <v>7817</v>
      </c>
      <c r="K10" s="63">
        <v>14528</v>
      </c>
      <c r="L10" s="63">
        <v>10422</v>
      </c>
      <c r="M10" s="63">
        <v>10619</v>
      </c>
      <c r="N10" s="63">
        <v>16304</v>
      </c>
      <c r="O10" s="63">
        <v>115088</v>
      </c>
    </row>
    <row r="11" spans="2:15" ht="15.6" x14ac:dyDescent="0.3">
      <c r="B11" s="62" t="s">
        <v>31</v>
      </c>
      <c r="C11" s="63">
        <v>6759</v>
      </c>
      <c r="D11" s="63">
        <v>13905</v>
      </c>
      <c r="E11" s="63">
        <v>10836</v>
      </c>
      <c r="F11" s="63">
        <v>5066</v>
      </c>
      <c r="G11" s="63">
        <v>2805</v>
      </c>
      <c r="H11" s="63">
        <v>4706</v>
      </c>
      <c r="I11" s="63">
        <v>1306</v>
      </c>
      <c r="J11" s="63"/>
      <c r="K11" s="63">
        <v>10681</v>
      </c>
      <c r="L11" s="63">
        <v>6465</v>
      </c>
      <c r="M11" s="63">
        <v>7373</v>
      </c>
      <c r="N11" s="63"/>
      <c r="O11" s="63">
        <v>69902</v>
      </c>
    </row>
    <row r="12" spans="2:15" ht="15.6" x14ac:dyDescent="0.3">
      <c r="B12" s="62" t="s">
        <v>32</v>
      </c>
      <c r="C12" s="63">
        <v>18745</v>
      </c>
      <c r="D12" s="63">
        <v>20692</v>
      </c>
      <c r="E12" s="63">
        <v>13156</v>
      </c>
      <c r="F12" s="63">
        <v>32957</v>
      </c>
      <c r="G12" s="63">
        <v>13902</v>
      </c>
      <c r="H12" s="63">
        <v>19226</v>
      </c>
      <c r="I12" s="63">
        <v>12594</v>
      </c>
      <c r="J12" s="63">
        <v>11590</v>
      </c>
      <c r="K12" s="63">
        <v>27785</v>
      </c>
      <c r="L12" s="63">
        <v>20341</v>
      </c>
      <c r="M12" s="63">
        <v>28005</v>
      </c>
      <c r="N12" s="63">
        <v>17080</v>
      </c>
      <c r="O12" s="63">
        <v>236073</v>
      </c>
    </row>
    <row r="13" spans="2:15" ht="15.6" x14ac:dyDescent="0.3">
      <c r="B13" s="62" t="s">
        <v>33</v>
      </c>
      <c r="C13" s="63">
        <v>7275</v>
      </c>
      <c r="D13" s="63">
        <v>5696</v>
      </c>
      <c r="E13" s="63">
        <v>17616</v>
      </c>
      <c r="F13" s="63">
        <v>618</v>
      </c>
      <c r="G13" s="63">
        <v>8862</v>
      </c>
      <c r="H13" s="63">
        <v>4830</v>
      </c>
      <c r="I13" s="63">
        <v>8348</v>
      </c>
      <c r="J13" s="63">
        <v>9951</v>
      </c>
      <c r="K13" s="63">
        <v>2391</v>
      </c>
      <c r="L13" s="63">
        <v>15772</v>
      </c>
      <c r="M13" s="63">
        <v>9470</v>
      </c>
      <c r="N13" s="63">
        <v>12488</v>
      </c>
      <c r="O13" s="63">
        <v>103317</v>
      </c>
    </row>
    <row r="14" spans="2:15" ht="15.6" x14ac:dyDescent="0.3">
      <c r="B14" s="61" t="s">
        <v>544</v>
      </c>
      <c r="C14" s="63">
        <v>43479</v>
      </c>
      <c r="D14" s="63">
        <v>56516</v>
      </c>
      <c r="E14" s="63">
        <v>56059</v>
      </c>
      <c r="F14" s="63">
        <v>53165</v>
      </c>
      <c r="G14" s="63">
        <v>41611</v>
      </c>
      <c r="H14" s="63">
        <v>40576</v>
      </c>
      <c r="I14" s="63">
        <v>33298</v>
      </c>
      <c r="J14" s="63">
        <v>32438</v>
      </c>
      <c r="K14" s="63">
        <v>57887</v>
      </c>
      <c r="L14" s="63">
        <v>60137</v>
      </c>
      <c r="M14" s="63">
        <v>62513</v>
      </c>
      <c r="N14" s="63">
        <v>50431</v>
      </c>
      <c r="O14" s="63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1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13</v>
      </c>
    </row>
    <row r="2" spans="1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64" customFormat="1" ht="76.2" customHeight="1" x14ac:dyDescent="0.25">
      <c r="A3" s="6"/>
    </row>
    <row r="4" spans="1:15" ht="15.6" x14ac:dyDescent="0.3">
      <c r="B4" s="60" t="s">
        <v>541</v>
      </c>
      <c r="C4" t="s">
        <v>542</v>
      </c>
    </row>
    <row r="5" spans="1:15" ht="19.95" customHeight="1" x14ac:dyDescent="0.25"/>
    <row r="6" spans="1:15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</row>
    <row r="7" spans="1:15" ht="15.6" x14ac:dyDescent="0.3">
      <c r="B7" s="60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544</v>
      </c>
    </row>
    <row r="8" spans="1:15" ht="15.6" x14ac:dyDescent="0.3">
      <c r="B8" s="61" t="s">
        <v>38</v>
      </c>
      <c r="C8" s="63">
        <v>72353</v>
      </c>
      <c r="D8" s="63">
        <v>51906</v>
      </c>
      <c r="E8" s="63">
        <v>55619</v>
      </c>
      <c r="F8" s="63">
        <v>41790</v>
      </c>
      <c r="G8" s="63">
        <v>62092</v>
      </c>
      <c r="H8" s="63">
        <v>41896</v>
      </c>
      <c r="I8" s="63">
        <v>34065</v>
      </c>
      <c r="J8" s="63">
        <v>32710</v>
      </c>
      <c r="K8" s="63">
        <v>42011</v>
      </c>
      <c r="L8" s="63">
        <v>46262</v>
      </c>
      <c r="M8" s="63">
        <v>48607</v>
      </c>
      <c r="N8" s="63">
        <v>55563</v>
      </c>
      <c r="O8" s="63">
        <v>584874</v>
      </c>
    </row>
    <row r="9" spans="1:15" ht="15.6" x14ac:dyDescent="0.3">
      <c r="B9" s="62" t="s">
        <v>29</v>
      </c>
      <c r="C9" s="63">
        <v>7953</v>
      </c>
      <c r="D9" s="63">
        <v>4012</v>
      </c>
      <c r="E9" s="63">
        <v>15192</v>
      </c>
      <c r="F9" s="63">
        <v>6213</v>
      </c>
      <c r="G9" s="63">
        <v>6400</v>
      </c>
      <c r="H9" s="63">
        <v>1613</v>
      </c>
      <c r="I9" s="63"/>
      <c r="J9" s="63">
        <v>9987</v>
      </c>
      <c r="K9" s="63">
        <v>5001</v>
      </c>
      <c r="L9" s="63">
        <v>13446</v>
      </c>
      <c r="M9" s="63">
        <v>1542</v>
      </c>
      <c r="N9" s="63">
        <v>16042</v>
      </c>
      <c r="O9" s="63">
        <v>87401</v>
      </c>
    </row>
    <row r="10" spans="1:15" ht="15.6" x14ac:dyDescent="0.3">
      <c r="B10" s="62" t="s">
        <v>30</v>
      </c>
      <c r="C10" s="63">
        <v>6054</v>
      </c>
      <c r="D10" s="63">
        <v>15916</v>
      </c>
      <c r="E10" s="63">
        <v>474</v>
      </c>
      <c r="F10" s="63">
        <v>3722</v>
      </c>
      <c r="G10" s="63">
        <v>18195</v>
      </c>
      <c r="H10" s="63">
        <v>10540</v>
      </c>
      <c r="I10" s="63">
        <v>14461</v>
      </c>
      <c r="J10" s="63">
        <v>4383</v>
      </c>
      <c r="K10" s="63">
        <v>3022</v>
      </c>
      <c r="L10" s="63">
        <v>1158</v>
      </c>
      <c r="M10" s="63">
        <v>7204</v>
      </c>
      <c r="N10" s="63">
        <v>5768</v>
      </c>
      <c r="O10" s="63">
        <v>90897</v>
      </c>
    </row>
    <row r="11" spans="1:15" ht="15.6" x14ac:dyDescent="0.3">
      <c r="B11" s="62" t="s">
        <v>31</v>
      </c>
      <c r="C11" s="63">
        <v>2247</v>
      </c>
      <c r="D11" s="63">
        <v>10721</v>
      </c>
      <c r="E11" s="63">
        <v>8747</v>
      </c>
      <c r="F11" s="63">
        <v>7574</v>
      </c>
      <c r="G11" s="63"/>
      <c r="H11" s="63"/>
      <c r="I11" s="63">
        <v>1108</v>
      </c>
      <c r="J11" s="63">
        <v>4462</v>
      </c>
      <c r="K11" s="63">
        <v>7143</v>
      </c>
      <c r="L11" s="63">
        <v>14837</v>
      </c>
      <c r="M11" s="63">
        <v>5208</v>
      </c>
      <c r="N11" s="63">
        <v>8248</v>
      </c>
      <c r="O11" s="63">
        <v>70295</v>
      </c>
    </row>
    <row r="12" spans="1:15" ht="15.6" x14ac:dyDescent="0.3">
      <c r="B12" s="62" t="s">
        <v>33</v>
      </c>
      <c r="C12" s="63">
        <v>23815</v>
      </c>
      <c r="D12" s="63">
        <v>4148</v>
      </c>
      <c r="E12" s="63">
        <v>9064</v>
      </c>
      <c r="F12" s="63"/>
      <c r="G12" s="63">
        <v>9140</v>
      </c>
      <c r="H12" s="63">
        <v>15271</v>
      </c>
      <c r="I12" s="63">
        <v>7688</v>
      </c>
      <c r="J12" s="63">
        <v>7095</v>
      </c>
      <c r="K12" s="63">
        <v>9665</v>
      </c>
      <c r="L12" s="63">
        <v>1260</v>
      </c>
      <c r="M12" s="63">
        <v>5147</v>
      </c>
      <c r="N12" s="63">
        <v>6405</v>
      </c>
      <c r="O12" s="63">
        <v>98698</v>
      </c>
    </row>
    <row r="13" spans="1:15" ht="15.6" x14ac:dyDescent="0.3">
      <c r="B13" s="62" t="s">
        <v>45</v>
      </c>
      <c r="C13" s="63">
        <v>32284</v>
      </c>
      <c r="D13" s="63">
        <v>17109</v>
      </c>
      <c r="E13" s="63">
        <v>22142</v>
      </c>
      <c r="F13" s="63">
        <v>24281</v>
      </c>
      <c r="G13" s="63">
        <v>28357</v>
      </c>
      <c r="H13" s="63">
        <v>14472</v>
      </c>
      <c r="I13" s="63">
        <v>10808</v>
      </c>
      <c r="J13" s="63">
        <v>6783</v>
      </c>
      <c r="K13" s="63">
        <v>17180</v>
      </c>
      <c r="L13" s="63">
        <v>15561</v>
      </c>
      <c r="M13" s="63">
        <v>29506</v>
      </c>
      <c r="N13" s="63">
        <v>19100</v>
      </c>
      <c r="O13" s="63">
        <v>237583</v>
      </c>
    </row>
    <row r="14" spans="1:15" ht="15.6" x14ac:dyDescent="0.3">
      <c r="B14" s="61" t="s">
        <v>544</v>
      </c>
      <c r="C14" s="63">
        <v>72353</v>
      </c>
      <c r="D14" s="63">
        <v>51906</v>
      </c>
      <c r="E14" s="63">
        <v>55619</v>
      </c>
      <c r="F14" s="63">
        <v>41790</v>
      </c>
      <c r="G14" s="63">
        <v>62092</v>
      </c>
      <c r="H14" s="63">
        <v>41896</v>
      </c>
      <c r="I14" s="63">
        <v>34065</v>
      </c>
      <c r="J14" s="63">
        <v>32710</v>
      </c>
      <c r="K14" s="63">
        <v>42011</v>
      </c>
      <c r="L14" s="63">
        <v>46262</v>
      </c>
      <c r="M14" s="63">
        <v>48607</v>
      </c>
      <c r="N14" s="63">
        <v>55563</v>
      </c>
      <c r="O14" s="63">
        <v>584874</v>
      </c>
    </row>
    <row r="15" spans="1:15" ht="15.6" x14ac:dyDescent="0.3">
      <c r="B15"/>
      <c r="C15"/>
      <c r="D15"/>
    </row>
    <row r="16" spans="1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0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14</v>
      </c>
    </row>
    <row r="2" spans="2:60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0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0" ht="15.6" x14ac:dyDescent="0.3">
      <c r="B4" s="60" t="s">
        <v>547</v>
      </c>
      <c r="C4" t="s">
        <v>542</v>
      </c>
    </row>
    <row r="5" spans="2:60" ht="19.95" customHeight="1" x14ac:dyDescent="0.25"/>
    <row r="6" spans="2:60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2:60" ht="15.6" x14ac:dyDescent="0.3">
      <c r="B7"/>
      <c r="C7">
        <v>0</v>
      </c>
      <c r="D7"/>
      <c r="E7"/>
      <c r="F7"/>
      <c r="G7"/>
      <c r="H7"/>
      <c r="I7"/>
      <c r="J7"/>
      <c r="K7"/>
      <c r="L7" t="s">
        <v>549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2:60" ht="15.6" x14ac:dyDescent="0.3">
      <c r="B8" s="60" t="s">
        <v>543</v>
      </c>
      <c r="C8">
        <v>1</v>
      </c>
      <c r="D8">
        <v>3</v>
      </c>
      <c r="E8">
        <v>4</v>
      </c>
      <c r="F8">
        <v>6</v>
      </c>
      <c r="G8">
        <v>7</v>
      </c>
      <c r="H8">
        <v>8</v>
      </c>
      <c r="I8">
        <v>9</v>
      </c>
      <c r="J8">
        <v>10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2:60" ht="15.6" x14ac:dyDescent="0.3">
      <c r="B9" s="61" t="s">
        <v>38</v>
      </c>
      <c r="C9" s="63">
        <v>6314</v>
      </c>
      <c r="D9" s="63">
        <v>4438</v>
      </c>
      <c r="E9" s="63">
        <v>1753</v>
      </c>
      <c r="F9" s="63">
        <v>701</v>
      </c>
      <c r="G9" s="63">
        <v>2338</v>
      </c>
      <c r="H9" s="63">
        <v>6976</v>
      </c>
      <c r="I9" s="63">
        <v>1565</v>
      </c>
      <c r="J9" s="63">
        <v>5873</v>
      </c>
      <c r="K9" s="63">
        <v>1967</v>
      </c>
      <c r="L9" s="63">
        <v>31925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2:60" ht="15.6" x14ac:dyDescent="0.3">
      <c r="B10" s="62" t="s">
        <v>30</v>
      </c>
      <c r="C10" s="63"/>
      <c r="D10" s="63"/>
      <c r="E10" s="63"/>
      <c r="F10" s="63"/>
      <c r="G10" s="63"/>
      <c r="H10" s="63">
        <v>4217</v>
      </c>
      <c r="I10" s="63">
        <v>1565</v>
      </c>
      <c r="J10" s="63"/>
      <c r="K10" s="63"/>
      <c r="L10" s="63">
        <v>5782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2:60" ht="15.6" x14ac:dyDescent="0.3">
      <c r="B11" s="62" t="s">
        <v>31</v>
      </c>
      <c r="C11" s="63"/>
      <c r="D11" s="63"/>
      <c r="E11" s="63"/>
      <c r="F11" s="63"/>
      <c r="G11" s="63"/>
      <c r="H11" s="63"/>
      <c r="I11" s="63"/>
      <c r="J11" s="63">
        <v>5873</v>
      </c>
      <c r="K11" s="63"/>
      <c r="L11" s="63">
        <v>5873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2:60" ht="15.6" x14ac:dyDescent="0.3">
      <c r="B12" s="62" t="s">
        <v>33</v>
      </c>
      <c r="C12" s="63"/>
      <c r="D12" s="63"/>
      <c r="E12" s="63">
        <v>1753</v>
      </c>
      <c r="F12" s="63"/>
      <c r="G12" s="63"/>
      <c r="H12" s="63">
        <v>2759</v>
      </c>
      <c r="I12" s="63"/>
      <c r="J12" s="63"/>
      <c r="K12" s="63"/>
      <c r="L12" s="63">
        <v>4512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 ht="15.6" x14ac:dyDescent="0.3">
      <c r="B13" s="62" t="s">
        <v>45</v>
      </c>
      <c r="C13" s="63">
        <v>6314</v>
      </c>
      <c r="D13" s="63">
        <v>4438</v>
      </c>
      <c r="E13" s="63"/>
      <c r="F13" s="63">
        <v>701</v>
      </c>
      <c r="G13" s="63">
        <v>2338</v>
      </c>
      <c r="H13" s="63"/>
      <c r="I13" s="63"/>
      <c r="J13" s="63"/>
      <c r="K13" s="63">
        <v>1967</v>
      </c>
      <c r="L13" s="63">
        <v>15758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 ht="15.6" x14ac:dyDescent="0.3">
      <c r="B14" s="61" t="s">
        <v>544</v>
      </c>
      <c r="C14" s="63">
        <v>6314</v>
      </c>
      <c r="D14" s="63">
        <v>4438</v>
      </c>
      <c r="E14" s="63">
        <v>1753</v>
      </c>
      <c r="F14" s="63">
        <v>701</v>
      </c>
      <c r="G14" s="63">
        <v>2338</v>
      </c>
      <c r="H14" s="63">
        <v>6976</v>
      </c>
      <c r="I14" s="63">
        <v>1565</v>
      </c>
      <c r="J14" s="63">
        <v>5873</v>
      </c>
      <c r="K14" s="63">
        <v>1967</v>
      </c>
      <c r="L14" s="63">
        <v>31925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2:60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15</v>
      </c>
    </row>
    <row r="2" spans="2:6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5" ht="15.6" x14ac:dyDescent="0.3">
      <c r="B4" s="60" t="s">
        <v>547</v>
      </c>
      <c r="C4" t="s">
        <v>542</v>
      </c>
    </row>
    <row r="5" spans="2:65" ht="19.95" customHeight="1" x14ac:dyDescent="0.25"/>
    <row r="6" spans="2:65" ht="15.6" x14ac:dyDescent="0.3">
      <c r="B6" s="60" t="s">
        <v>546</v>
      </c>
      <c r="C6" s="60" t="s">
        <v>545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2:65" ht="15.6" x14ac:dyDescent="0.3">
      <c r="B7"/>
      <c r="C7">
        <v>0</v>
      </c>
      <c r="D7"/>
      <c r="E7"/>
      <c r="F7"/>
      <c r="G7"/>
      <c r="H7"/>
      <c r="I7"/>
      <c r="J7"/>
      <c r="K7"/>
      <c r="L7"/>
      <c r="M7" t="s">
        <v>549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2:65" ht="15.6" x14ac:dyDescent="0.3">
      <c r="B8" s="60" t="s">
        <v>543</v>
      </c>
      <c r="C8">
        <v>1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2:65" ht="15.6" x14ac:dyDescent="0.3">
      <c r="B9" s="61" t="s">
        <v>25</v>
      </c>
      <c r="C9" s="63">
        <v>1767</v>
      </c>
      <c r="D9" s="63">
        <v>3316</v>
      </c>
      <c r="E9" s="63">
        <v>2015</v>
      </c>
      <c r="F9" s="63">
        <v>6102</v>
      </c>
      <c r="G9" s="63">
        <v>1987</v>
      </c>
      <c r="H9" s="63">
        <v>770</v>
      </c>
      <c r="I9" s="63">
        <v>4253</v>
      </c>
      <c r="J9" s="63">
        <v>9905</v>
      </c>
      <c r="K9" s="63">
        <v>1171</v>
      </c>
      <c r="L9" s="63">
        <v>6972</v>
      </c>
      <c r="M9" s="63">
        <v>38258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2:65" ht="15.6" x14ac:dyDescent="0.3">
      <c r="B10" s="62" t="s">
        <v>29</v>
      </c>
      <c r="C10" s="63">
        <v>1284</v>
      </c>
      <c r="D10" s="63"/>
      <c r="E10" s="63"/>
      <c r="F10" s="63">
        <v>3878</v>
      </c>
      <c r="G10" s="63">
        <v>508</v>
      </c>
      <c r="H10" s="63"/>
      <c r="I10" s="63"/>
      <c r="J10" s="63">
        <v>4922</v>
      </c>
      <c r="K10" s="63"/>
      <c r="L10" s="63">
        <v>919</v>
      </c>
      <c r="M10" s="63">
        <v>11511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2:65" ht="15.6" x14ac:dyDescent="0.3">
      <c r="B11" s="62" t="s">
        <v>30</v>
      </c>
      <c r="C11" s="63"/>
      <c r="D11" s="63">
        <v>2388</v>
      </c>
      <c r="E11" s="63"/>
      <c r="F11" s="63"/>
      <c r="G11" s="63"/>
      <c r="H11" s="63"/>
      <c r="I11" s="63"/>
      <c r="J11" s="63"/>
      <c r="K11" s="63">
        <v>1171</v>
      </c>
      <c r="L11" s="63"/>
      <c r="M11" s="63">
        <v>3559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2:65" ht="15.6" x14ac:dyDescent="0.3">
      <c r="B12" s="62" t="s">
        <v>32</v>
      </c>
      <c r="C12" s="63"/>
      <c r="D12" s="63">
        <v>928</v>
      </c>
      <c r="E12" s="63">
        <v>667</v>
      </c>
      <c r="F12" s="63">
        <v>2224</v>
      </c>
      <c r="G12" s="63">
        <v>1479</v>
      </c>
      <c r="H12" s="63"/>
      <c r="I12" s="63">
        <v>4253</v>
      </c>
      <c r="J12" s="63">
        <v>4983</v>
      </c>
      <c r="K12" s="63"/>
      <c r="L12" s="63">
        <v>1414</v>
      </c>
      <c r="M12" s="63">
        <v>15948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2:65" ht="15.6" x14ac:dyDescent="0.3">
      <c r="B13" s="62" t="s">
        <v>33</v>
      </c>
      <c r="C13" s="63">
        <v>483</v>
      </c>
      <c r="D13" s="63"/>
      <c r="E13" s="63">
        <v>1348</v>
      </c>
      <c r="F13" s="63"/>
      <c r="G13" s="63"/>
      <c r="H13" s="63">
        <v>770</v>
      </c>
      <c r="I13" s="63"/>
      <c r="J13" s="63"/>
      <c r="K13" s="63"/>
      <c r="L13" s="63">
        <v>4639</v>
      </c>
      <c r="M13" s="63">
        <v>7240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2:65" ht="15.6" x14ac:dyDescent="0.3">
      <c r="B14" s="61" t="s">
        <v>544</v>
      </c>
      <c r="C14" s="63">
        <v>1767</v>
      </c>
      <c r="D14" s="63">
        <v>3316</v>
      </c>
      <c r="E14" s="63">
        <v>2015</v>
      </c>
      <c r="F14" s="63">
        <v>6102</v>
      </c>
      <c r="G14" s="63">
        <v>1987</v>
      </c>
      <c r="H14" s="63">
        <v>770</v>
      </c>
      <c r="I14" s="63">
        <v>4253</v>
      </c>
      <c r="J14" s="63">
        <v>9905</v>
      </c>
      <c r="K14" s="63">
        <v>1171</v>
      </c>
      <c r="L14" s="63">
        <v>6972</v>
      </c>
      <c r="M14" s="63">
        <v>38258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2:65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2:6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18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22</v>
      </c>
    </row>
    <row r="7" spans="2:14" ht="19.95" customHeight="1" x14ac:dyDescent="0.25">
      <c r="B7" s="12" t="s">
        <v>35</v>
      </c>
    </row>
    <row r="8" spans="2:14" ht="19.95" customHeight="1" x14ac:dyDescent="0.25">
      <c r="B8" s="11" t="s">
        <v>23</v>
      </c>
    </row>
    <row r="9" spans="2:14" ht="19.95" customHeight="1" x14ac:dyDescent="0.25">
      <c r="B9" s="12" t="s">
        <v>36</v>
      </c>
    </row>
    <row r="10" spans="2:14" ht="19.95" customHeight="1" x14ac:dyDescent="0.25">
      <c r="B10" s="11" t="s">
        <v>25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65" t="s">
        <v>19</v>
      </c>
      <c r="C4" s="6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22</v>
      </c>
      <c r="C6" s="2" t="s">
        <v>26</v>
      </c>
    </row>
    <row r="7" spans="2:14" ht="19.95" customHeight="1" x14ac:dyDescent="0.25">
      <c r="B7" s="2" t="s">
        <v>35</v>
      </c>
      <c r="C7" s="2" t="s">
        <v>59</v>
      </c>
    </row>
    <row r="8" spans="2:14" ht="19.95" customHeight="1" x14ac:dyDescent="0.25">
      <c r="B8" s="2" t="s">
        <v>23</v>
      </c>
      <c r="C8" s="2" t="s">
        <v>27</v>
      </c>
    </row>
    <row r="9" spans="2:14" ht="19.95" customHeight="1" x14ac:dyDescent="0.25">
      <c r="B9" s="2" t="s">
        <v>24</v>
      </c>
      <c r="C9" s="2" t="s">
        <v>28</v>
      </c>
    </row>
    <row r="10" spans="2:14" ht="19.95" customHeight="1" x14ac:dyDescent="0.25">
      <c r="B10" s="2" t="s">
        <v>25</v>
      </c>
      <c r="C10" s="2" t="s">
        <v>29</v>
      </c>
    </row>
    <row r="11" spans="2:14" ht="19.95" customHeight="1" x14ac:dyDescent="0.25">
      <c r="B11" s="2" t="s">
        <v>25</v>
      </c>
      <c r="C11" s="2" t="s">
        <v>30</v>
      </c>
    </row>
    <row r="12" spans="2:14" ht="19.95" customHeight="1" x14ac:dyDescent="0.25">
      <c r="B12" s="2" t="s">
        <v>25</v>
      </c>
      <c r="C12" s="2" t="s">
        <v>31</v>
      </c>
    </row>
    <row r="13" spans="2:14" ht="19.95" customHeight="1" x14ac:dyDescent="0.25">
      <c r="B13" s="2" t="s">
        <v>25</v>
      </c>
      <c r="C13" s="2" t="s">
        <v>32</v>
      </c>
    </row>
    <row r="14" spans="2:14" ht="19.95" customHeight="1" x14ac:dyDescent="0.25">
      <c r="B14" s="2" t="s">
        <v>25</v>
      </c>
      <c r="C14" s="2" t="s">
        <v>33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37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20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</row>
    <row r="7" spans="2:14" ht="19.95" customHeight="1" x14ac:dyDescent="0.25">
      <c r="B7" s="2" t="s">
        <v>39</v>
      </c>
    </row>
    <row r="8" spans="2:14" ht="19.95" customHeight="1" x14ac:dyDescent="0.25">
      <c r="B8" s="2" t="s">
        <v>40</v>
      </c>
    </row>
    <row r="9" spans="2:14" ht="19.95" customHeight="1" x14ac:dyDescent="0.25">
      <c r="B9" s="2" t="s">
        <v>41</v>
      </c>
    </row>
    <row r="10" spans="2:14" ht="19.95" customHeight="1" x14ac:dyDescent="0.25">
      <c r="B10" s="2" t="s">
        <v>42</v>
      </c>
    </row>
    <row r="11" spans="2:14" ht="19.95" customHeight="1" x14ac:dyDescent="0.25">
      <c r="B11" s="2" t="s">
        <v>43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65" t="s">
        <v>44</v>
      </c>
      <c r="C4" s="6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20</v>
      </c>
      <c r="C5" s="9" t="s">
        <v>21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38</v>
      </c>
      <c r="C6" s="2" t="s">
        <v>29</v>
      </c>
    </row>
    <row r="7" spans="2:14" ht="19.95" customHeight="1" x14ac:dyDescent="0.25">
      <c r="B7" s="2" t="s">
        <v>38</v>
      </c>
      <c r="C7" s="2" t="s">
        <v>30</v>
      </c>
    </row>
    <row r="8" spans="2:14" ht="19.95" customHeight="1" x14ac:dyDescent="0.25">
      <c r="B8" s="2" t="s">
        <v>38</v>
      </c>
      <c r="C8" s="2" t="s">
        <v>31</v>
      </c>
    </row>
    <row r="9" spans="2:14" ht="19.95" customHeight="1" x14ac:dyDescent="0.25">
      <c r="B9" s="2" t="s">
        <v>38</v>
      </c>
      <c r="C9" s="2" t="s">
        <v>33</v>
      </c>
    </row>
    <row r="10" spans="2:14" ht="19.95" customHeight="1" x14ac:dyDescent="0.25">
      <c r="B10" s="2" t="s">
        <v>38</v>
      </c>
      <c r="C10" s="2" t="s">
        <v>45</v>
      </c>
    </row>
    <row r="11" spans="2:14" ht="19.95" customHeight="1" x14ac:dyDescent="0.25">
      <c r="B11" s="2" t="s">
        <v>39</v>
      </c>
      <c r="C11" s="2" t="s">
        <v>46</v>
      </c>
    </row>
    <row r="12" spans="2:14" ht="19.95" customHeight="1" x14ac:dyDescent="0.25">
      <c r="B12" s="2" t="s">
        <v>39</v>
      </c>
      <c r="C12" s="2" t="s">
        <v>47</v>
      </c>
    </row>
    <row r="13" spans="2:14" ht="19.95" customHeight="1" x14ac:dyDescent="0.25">
      <c r="B13" s="2" t="s">
        <v>40</v>
      </c>
      <c r="C13" s="2" t="s">
        <v>48</v>
      </c>
    </row>
    <row r="14" spans="2:14" ht="19.95" customHeight="1" x14ac:dyDescent="0.25">
      <c r="B14" s="2" t="s">
        <v>40</v>
      </c>
      <c r="C14" s="2" t="s">
        <v>49</v>
      </c>
    </row>
    <row r="15" spans="2:14" ht="19.95" customHeight="1" x14ac:dyDescent="0.25">
      <c r="B15" s="2" t="s">
        <v>41</v>
      </c>
      <c r="C15" s="2" t="s">
        <v>50</v>
      </c>
    </row>
    <row r="16" spans="2:14" ht="19.95" customHeight="1" x14ac:dyDescent="0.25">
      <c r="B16" s="2" t="s">
        <v>42</v>
      </c>
      <c r="C16" s="2" t="s">
        <v>51</v>
      </c>
    </row>
    <row r="17" spans="2:3" ht="19.95" customHeight="1" x14ac:dyDescent="0.25">
      <c r="B17" s="2" t="s">
        <v>43</v>
      </c>
      <c r="C17" s="2" t="s">
        <v>59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5"/>
  <sheetViews>
    <sheetView showGridLines="0" topLeftCell="F1" workbookViewId="0">
      <pane ySplit="4" topLeftCell="A5" activePane="bottomLeft" state="frozen"/>
      <selection pane="bottomLeft" activeCell="H7" sqref="H7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4" width="17.44140625" style="56" customWidth="1"/>
    <col min="15" max="15" width="3.77734375" style="2" customWidth="1"/>
    <col min="16" max="22" width="0" style="2" hidden="1" customWidth="1"/>
    <col min="23" max="16384" width="8.88671875" style="2" hidden="1"/>
  </cols>
  <sheetData>
    <row r="1" spans="2:14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  <c r="M1" s="52"/>
      <c r="N1" s="52"/>
    </row>
    <row r="2" spans="2:14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  <c r="M2" s="53"/>
      <c r="N2" s="53"/>
    </row>
    <row r="3" spans="2:14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  <c r="M3" s="53"/>
      <c r="N3" s="53"/>
    </row>
    <row r="4" spans="2:14" ht="58.2" customHeight="1" x14ac:dyDescent="0.25">
      <c r="B4" s="19" t="s">
        <v>52</v>
      </c>
      <c r="C4" s="19" t="s">
        <v>55</v>
      </c>
      <c r="D4" s="19" t="s">
        <v>56</v>
      </c>
      <c r="E4" s="20" t="s">
        <v>57</v>
      </c>
      <c r="F4" s="20" t="s">
        <v>58</v>
      </c>
      <c r="G4" s="20" t="s">
        <v>53</v>
      </c>
      <c r="H4" s="21" t="s">
        <v>54</v>
      </c>
      <c r="I4" s="54" t="s">
        <v>538</v>
      </c>
      <c r="J4" s="54" t="s">
        <v>539</v>
      </c>
      <c r="K4" s="54" t="s">
        <v>540</v>
      </c>
      <c r="L4" s="54" t="s">
        <v>541</v>
      </c>
      <c r="M4" s="54" t="s">
        <v>548</v>
      </c>
      <c r="N4" s="54" t="s">
        <v>547</v>
      </c>
    </row>
    <row r="5" spans="2:14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25</v>
      </c>
      <c r="F5" s="28" t="s">
        <v>30</v>
      </c>
      <c r="G5" s="28" t="s">
        <v>60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  <c r="M5" s="68">
        <f>IF(TblRegistroEntradas[[#This Row],[Data do Caixa Previsto (Data de Vencimento)]] = "", 0, MONTH(TblRegistroEntradas[[#This Row],[Data do Caixa Previsto (Data de Vencimento)]]))</f>
        <v>8</v>
      </c>
      <c r="N5" s="68">
        <f>IF(TblRegistroEntradas[[#This Row],[Data do Caixa Previsto (Data de Vencimento)]] = "", 0, YEAR(TblRegistroEntradas[[#This Row],[Data do Caixa Previsto (Data de Vencimento)]]))</f>
        <v>2017</v>
      </c>
    </row>
    <row r="6" spans="2:14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25</v>
      </c>
      <c r="F6" s="28" t="s">
        <v>32</v>
      </c>
      <c r="G6" s="28" t="s">
        <v>61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  <c r="M6" s="68">
        <f>IF(TblRegistroEntradas[[#This Row],[Data do Caixa Previsto (Data de Vencimento)]] = "", 0, MONTH(TblRegistroEntradas[[#This Row],[Data do Caixa Previsto (Data de Vencimento)]]))</f>
        <v>9</v>
      </c>
      <c r="N6" s="68">
        <f>IF(TblRegistroEntradas[[#This Row],[Data do Caixa Previsto (Data de Vencimento)]] = "", 0, YEAR(TblRegistroEntradas[[#This Row],[Data do Caixa Previsto (Data de Vencimento)]]))</f>
        <v>2017</v>
      </c>
    </row>
    <row r="7" spans="2:14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25</v>
      </c>
      <c r="F7" s="28" t="s">
        <v>32</v>
      </c>
      <c r="G7" s="28" t="s">
        <v>62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  <c r="M7" s="68">
        <f>IF(TblRegistroEntradas[[#This Row],[Data do Caixa Previsto (Data de Vencimento)]] = "", 0, MONTH(TblRegistroEntradas[[#This Row],[Data do Caixa Previsto (Data de Vencimento)]]))</f>
        <v>9</v>
      </c>
      <c r="N7" s="68">
        <f>IF(TblRegistroEntradas[[#This Row],[Data do Caixa Previsto (Data de Vencimento)]] = "", 0, YEAR(TblRegistroEntradas[[#This Row],[Data do Caixa Previsto (Data de Vencimento)]]))</f>
        <v>2017</v>
      </c>
    </row>
    <row r="8" spans="2:14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25</v>
      </c>
      <c r="F8" s="28" t="s">
        <v>33</v>
      </c>
      <c r="G8" s="28" t="s">
        <v>64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  <c r="M8" s="68">
        <f>IF(TblRegistroEntradas[[#This Row],[Data do Caixa Previsto (Data de Vencimento)]] = "", 0, MONTH(TblRegistroEntradas[[#This Row],[Data do Caixa Previsto (Data de Vencimento)]]))</f>
        <v>10</v>
      </c>
      <c r="N8" s="68">
        <f>IF(TblRegistroEntradas[[#This Row],[Data do Caixa Previsto (Data de Vencimento)]] = "", 0, YEAR(TblRegistroEntradas[[#This Row],[Data do Caixa Previsto (Data de Vencimento)]]))</f>
        <v>2017</v>
      </c>
    </row>
    <row r="9" spans="2:14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25</v>
      </c>
      <c r="F9" s="28" t="s">
        <v>30</v>
      </c>
      <c r="G9" s="28" t="s">
        <v>65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  <c r="M9" s="68">
        <f>IF(TblRegistroEntradas[[#This Row],[Data do Caixa Previsto (Data de Vencimento)]] = "", 0, MONTH(TblRegistroEntradas[[#This Row],[Data do Caixa Previsto (Data de Vencimento)]]))</f>
        <v>10</v>
      </c>
      <c r="N9" s="68">
        <f>IF(TblRegistroEntradas[[#This Row],[Data do Caixa Previsto (Data de Vencimento)]] = "", 0, YEAR(TblRegistroEntradas[[#This Row],[Data do Caixa Previsto (Data de Vencimento)]]))</f>
        <v>2017</v>
      </c>
    </row>
    <row r="10" spans="2:14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25</v>
      </c>
      <c r="F10" s="28" t="s">
        <v>32</v>
      </c>
      <c r="G10" s="28" t="s">
        <v>66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  <c r="M10" s="68">
        <f>IF(TblRegistroEntradas[[#This Row],[Data do Caixa Previsto (Data de Vencimento)]] = "", 0, MONTH(TblRegistroEntradas[[#This Row],[Data do Caixa Previsto (Data de Vencimento)]]))</f>
        <v>10</v>
      </c>
      <c r="N10" s="68">
        <f>IF(TblRegistroEntradas[[#This Row],[Data do Caixa Previsto (Data de Vencimento)]] = "", 0, YEAR(TblRegistroEntradas[[#This Row],[Data do Caixa Previsto (Data de Vencimento)]]))</f>
        <v>2017</v>
      </c>
    </row>
    <row r="11" spans="2:14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25</v>
      </c>
      <c r="F11" s="28" t="s">
        <v>30</v>
      </c>
      <c r="G11" s="28" t="s">
        <v>67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  <c r="M11" s="68">
        <f>IF(TblRegistroEntradas[[#This Row],[Data do Caixa Previsto (Data de Vencimento)]] = "", 0, MONTH(TblRegistroEntradas[[#This Row],[Data do Caixa Previsto (Data de Vencimento)]]))</f>
        <v>10</v>
      </c>
      <c r="N11" s="68">
        <f>IF(TblRegistroEntradas[[#This Row],[Data do Caixa Previsto (Data de Vencimento)]] = "", 0, YEAR(TblRegistroEntradas[[#This Row],[Data do Caixa Previsto (Data de Vencimento)]]))</f>
        <v>2017</v>
      </c>
    </row>
    <row r="12" spans="2:14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25</v>
      </c>
      <c r="F12" s="28" t="s">
        <v>32</v>
      </c>
      <c r="G12" s="28" t="s">
        <v>68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  <c r="M12" s="68">
        <f>IF(TblRegistroEntradas[[#This Row],[Data do Caixa Previsto (Data de Vencimento)]] = "", 0, MONTH(TblRegistroEntradas[[#This Row],[Data do Caixa Previsto (Data de Vencimento)]]))</f>
        <v>9</v>
      </c>
      <c r="N12" s="68">
        <f>IF(TblRegistroEntradas[[#This Row],[Data do Caixa Previsto (Data de Vencimento)]] = "", 0, YEAR(TblRegistroEntradas[[#This Row],[Data do Caixa Previsto (Data de Vencimento)]]))</f>
        <v>2017</v>
      </c>
    </row>
    <row r="13" spans="2:14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25</v>
      </c>
      <c r="F13" s="28" t="s">
        <v>32</v>
      </c>
      <c r="G13" s="28" t="s">
        <v>69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  <c r="M13" s="68">
        <f>IF(TblRegistroEntradas[[#This Row],[Data do Caixa Previsto (Data de Vencimento)]] = "", 0, MONTH(TblRegistroEntradas[[#This Row],[Data do Caixa Previsto (Data de Vencimento)]]))</f>
        <v>10</v>
      </c>
      <c r="N13" s="68">
        <f>IF(TblRegistroEntradas[[#This Row],[Data do Caixa Previsto (Data de Vencimento)]] = "", 0, YEAR(TblRegistroEntradas[[#This Row],[Data do Caixa Previsto (Data de Vencimento)]]))</f>
        <v>2017</v>
      </c>
    </row>
    <row r="14" spans="2:14" ht="19.95" customHeight="1" x14ac:dyDescent="0.25">
      <c r="B14" s="22" t="s">
        <v>70</v>
      </c>
      <c r="C14" s="25">
        <v>42988</v>
      </c>
      <c r="D14" s="25">
        <v>43013.954304648258</v>
      </c>
      <c r="E14" s="28" t="s">
        <v>25</v>
      </c>
      <c r="F14" s="28" t="s">
        <v>32</v>
      </c>
      <c r="G14" s="28" t="s">
        <v>71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  <c r="M14" s="68">
        <f>IF(TblRegistroEntradas[[#This Row],[Data do Caixa Previsto (Data de Vencimento)]] = "", 0, MONTH(TblRegistroEntradas[[#This Row],[Data do Caixa Previsto (Data de Vencimento)]]))</f>
        <v>10</v>
      </c>
      <c r="N14" s="68">
        <f>IF(TblRegistroEntradas[[#This Row],[Data do Caixa Previsto (Data de Vencimento)]] = "", 0, YEAR(TblRegistroEntradas[[#This Row],[Data do Caixa Previsto (Data de Vencimento)]]))</f>
        <v>2017</v>
      </c>
    </row>
    <row r="15" spans="2:14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25</v>
      </c>
      <c r="F15" s="28" t="s">
        <v>29</v>
      </c>
      <c r="G15" s="28" t="s">
        <v>72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  <c r="M15" s="68">
        <f>IF(TblRegistroEntradas[[#This Row],[Data do Caixa Previsto (Data de Vencimento)]] = "", 0, MONTH(TblRegistroEntradas[[#This Row],[Data do Caixa Previsto (Data de Vencimento)]]))</f>
        <v>9</v>
      </c>
      <c r="N15" s="68">
        <f>IF(TblRegistroEntradas[[#This Row],[Data do Caixa Previsto (Data de Vencimento)]] = "", 0, YEAR(TblRegistroEntradas[[#This Row],[Data do Caixa Previsto (Data de Vencimento)]]))</f>
        <v>2017</v>
      </c>
    </row>
    <row r="16" spans="2:14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25</v>
      </c>
      <c r="F16" s="28" t="s">
        <v>32</v>
      </c>
      <c r="G16" s="28" t="s">
        <v>73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  <c r="M16" s="68">
        <f>IF(TblRegistroEntradas[[#This Row],[Data do Caixa Previsto (Data de Vencimento)]] = "", 0, MONTH(TblRegistroEntradas[[#This Row],[Data do Caixa Previsto (Data de Vencimento)]]))</f>
        <v>9</v>
      </c>
      <c r="N16" s="68">
        <f>IF(TblRegistroEntradas[[#This Row],[Data do Caixa Previsto (Data de Vencimento)]] = "", 0, YEAR(TblRegistroEntradas[[#This Row],[Data do Caixa Previsto (Data de Vencimento)]]))</f>
        <v>2017</v>
      </c>
    </row>
    <row r="17" spans="2:14" x14ac:dyDescent="0.25">
      <c r="B17" s="22">
        <v>43010.987674560682</v>
      </c>
      <c r="C17" s="25">
        <v>43001</v>
      </c>
      <c r="D17" s="25">
        <v>43010.987674560682</v>
      </c>
      <c r="E17" s="28" t="s">
        <v>25</v>
      </c>
      <c r="F17" s="28" t="s">
        <v>31</v>
      </c>
      <c r="G17" s="28" t="s">
        <v>74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10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  <c r="M17" s="68">
        <f>IF(TblRegistroEntradas[[#This Row],[Data do Caixa Previsto (Data de Vencimento)]] = "", 0, MONTH(TblRegistroEntradas[[#This Row],[Data do Caixa Previsto (Data de Vencimento)]]))</f>
        <v>10</v>
      </c>
      <c r="N17" s="68">
        <f>IF(TblRegistroEntradas[[#This Row],[Data do Caixa Previsto (Data de Vencimento)]] = "", 0, YEAR(TblRegistroEntradas[[#This Row],[Data do Caixa Previsto (Data de Vencimento)]]))</f>
        <v>2017</v>
      </c>
    </row>
    <row r="18" spans="2:14" x14ac:dyDescent="0.25">
      <c r="B18" s="22">
        <v>43056.628172621648</v>
      </c>
      <c r="C18" s="25">
        <v>43004</v>
      </c>
      <c r="D18" s="25">
        <v>43056.628172621648</v>
      </c>
      <c r="E18" s="28" t="s">
        <v>25</v>
      </c>
      <c r="F18" s="28" t="s">
        <v>32</v>
      </c>
      <c r="G18" s="28" t="s">
        <v>75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  <c r="M18" s="68">
        <f>IF(TblRegistroEntradas[[#This Row],[Data do Caixa Previsto (Data de Vencimento)]] = "", 0, MONTH(TblRegistroEntradas[[#This Row],[Data do Caixa Previsto (Data de Vencimento)]]))</f>
        <v>11</v>
      </c>
      <c r="N18" s="68">
        <f>IF(TblRegistroEntradas[[#This Row],[Data do Caixa Previsto (Data de Vencimento)]] = "", 0, YEAR(TblRegistroEntradas[[#This Row],[Data do Caixa Previsto (Data de Vencimento)]]))</f>
        <v>2017</v>
      </c>
    </row>
    <row r="19" spans="2:14" x14ac:dyDescent="0.25">
      <c r="B19" s="22">
        <v>43033.143288673884</v>
      </c>
      <c r="C19" s="25">
        <v>43005</v>
      </c>
      <c r="D19" s="25">
        <v>43018.800773350056</v>
      </c>
      <c r="E19" s="28" t="s">
        <v>25</v>
      </c>
      <c r="F19" s="28" t="s">
        <v>30</v>
      </c>
      <c r="G19" s="28" t="s">
        <v>76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  <c r="M19" s="68">
        <f>IF(TblRegistroEntradas[[#This Row],[Data do Caixa Previsto (Data de Vencimento)]] = "", 0, MONTH(TblRegistroEntradas[[#This Row],[Data do Caixa Previsto (Data de Vencimento)]]))</f>
        <v>10</v>
      </c>
      <c r="N19" s="68">
        <f>IF(TblRegistroEntradas[[#This Row],[Data do Caixa Previsto (Data de Vencimento)]] = "", 0, YEAR(TblRegistroEntradas[[#This Row],[Data do Caixa Previsto (Data de Vencimento)]]))</f>
        <v>2017</v>
      </c>
    </row>
    <row r="20" spans="2:14" x14ac:dyDescent="0.25">
      <c r="B20" s="22">
        <v>43019.580095755031</v>
      </c>
      <c r="C20" s="25">
        <v>43008</v>
      </c>
      <c r="D20" s="25">
        <v>43019.580095755031</v>
      </c>
      <c r="E20" s="28" t="s">
        <v>25</v>
      </c>
      <c r="F20" s="28" t="s">
        <v>31</v>
      </c>
      <c r="G20" s="28" t="s">
        <v>77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  <c r="M20" s="68">
        <f>IF(TblRegistroEntradas[[#This Row],[Data do Caixa Previsto (Data de Vencimento)]] = "", 0, MONTH(TblRegistroEntradas[[#This Row],[Data do Caixa Previsto (Data de Vencimento)]]))</f>
        <v>10</v>
      </c>
      <c r="N20" s="68">
        <f>IF(TblRegistroEntradas[[#This Row],[Data do Caixa Previsto (Data de Vencimento)]] = "", 0, YEAR(TblRegistroEntradas[[#This Row],[Data do Caixa Previsto (Data de Vencimento)]]))</f>
        <v>2017</v>
      </c>
    </row>
    <row r="21" spans="2:14" x14ac:dyDescent="0.25">
      <c r="B21" s="22">
        <v>43025.995076094237</v>
      </c>
      <c r="C21" s="25">
        <v>43012</v>
      </c>
      <c r="D21" s="25">
        <v>43025.995076094237</v>
      </c>
      <c r="E21" s="28" t="s">
        <v>25</v>
      </c>
      <c r="F21" s="28" t="s">
        <v>33</v>
      </c>
      <c r="G21" s="28" t="s">
        <v>78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  <c r="M21" s="68">
        <f>IF(TblRegistroEntradas[[#This Row],[Data do Caixa Previsto (Data de Vencimento)]] = "", 0, MONTH(TblRegistroEntradas[[#This Row],[Data do Caixa Previsto (Data de Vencimento)]]))</f>
        <v>10</v>
      </c>
      <c r="N21" s="68">
        <f>IF(TblRegistroEntradas[[#This Row],[Data do Caixa Previsto (Data de Vencimento)]] = "", 0, YEAR(TblRegistroEntradas[[#This Row],[Data do Caixa Previsto (Data de Vencimento)]]))</f>
        <v>2017</v>
      </c>
    </row>
    <row r="22" spans="2:14" x14ac:dyDescent="0.25">
      <c r="B22" s="22">
        <v>43052.454388600381</v>
      </c>
      <c r="C22" s="25">
        <v>43015</v>
      </c>
      <c r="D22" s="25">
        <v>43052.454388600381</v>
      </c>
      <c r="E22" s="28" t="s">
        <v>25</v>
      </c>
      <c r="F22" s="28" t="s">
        <v>29</v>
      </c>
      <c r="G22" s="28" t="s">
        <v>79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  <c r="M22" s="68">
        <f>IF(TblRegistroEntradas[[#This Row],[Data do Caixa Previsto (Data de Vencimento)]] = "", 0, MONTH(TblRegistroEntradas[[#This Row],[Data do Caixa Previsto (Data de Vencimento)]]))</f>
        <v>11</v>
      </c>
      <c r="N22" s="68">
        <f>IF(TblRegistroEntradas[[#This Row],[Data do Caixa Previsto (Data de Vencimento)]] = "", 0, YEAR(TblRegistroEntradas[[#This Row],[Data do Caixa Previsto (Data de Vencimento)]]))</f>
        <v>2017</v>
      </c>
    </row>
    <row r="23" spans="2:14" x14ac:dyDescent="0.25">
      <c r="B23" s="22" t="s">
        <v>70</v>
      </c>
      <c r="C23" s="25">
        <v>43017</v>
      </c>
      <c r="D23" s="25">
        <v>43043.298497771881</v>
      </c>
      <c r="E23" s="28" t="s">
        <v>25</v>
      </c>
      <c r="F23" s="28" t="s">
        <v>30</v>
      </c>
      <c r="G23" s="28" t="s">
        <v>80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  <c r="M23" s="68">
        <f>IF(TblRegistroEntradas[[#This Row],[Data do Caixa Previsto (Data de Vencimento)]] = "", 0, MONTH(TblRegistroEntradas[[#This Row],[Data do Caixa Previsto (Data de Vencimento)]]))</f>
        <v>11</v>
      </c>
      <c r="N23" s="68">
        <f>IF(TblRegistroEntradas[[#This Row],[Data do Caixa Previsto (Data de Vencimento)]] = "", 0, YEAR(TblRegistroEntradas[[#This Row],[Data do Caixa Previsto (Data de Vencimento)]]))</f>
        <v>2017</v>
      </c>
    </row>
    <row r="24" spans="2:14" x14ac:dyDescent="0.25">
      <c r="B24" s="22">
        <v>43134.960630268302</v>
      </c>
      <c r="C24" s="25">
        <v>43019</v>
      </c>
      <c r="D24" s="25">
        <v>43060.909367737389</v>
      </c>
      <c r="E24" s="28" t="s">
        <v>25</v>
      </c>
      <c r="F24" s="28" t="s">
        <v>32</v>
      </c>
      <c r="G24" s="28" t="s">
        <v>81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  <c r="M24" s="68">
        <f>IF(TblRegistroEntradas[[#This Row],[Data do Caixa Previsto (Data de Vencimento)]] = "", 0, MONTH(TblRegistroEntradas[[#This Row],[Data do Caixa Previsto (Data de Vencimento)]]))</f>
        <v>11</v>
      </c>
      <c r="N24" s="68">
        <f>IF(TblRegistroEntradas[[#This Row],[Data do Caixa Previsto (Data de Vencimento)]] = "", 0, YEAR(TblRegistroEntradas[[#This Row],[Data do Caixa Previsto (Data de Vencimento)]]))</f>
        <v>2017</v>
      </c>
    </row>
    <row r="25" spans="2:14" x14ac:dyDescent="0.25">
      <c r="B25" s="22">
        <v>43045.105355406915</v>
      </c>
      <c r="C25" s="25">
        <v>43023</v>
      </c>
      <c r="D25" s="25">
        <v>43045.105355406915</v>
      </c>
      <c r="E25" s="28" t="s">
        <v>25</v>
      </c>
      <c r="F25" s="28" t="s">
        <v>32</v>
      </c>
      <c r="G25" s="28" t="s">
        <v>82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  <c r="M25" s="68">
        <f>IF(TblRegistroEntradas[[#This Row],[Data do Caixa Previsto (Data de Vencimento)]] = "", 0, MONTH(TblRegistroEntradas[[#This Row],[Data do Caixa Previsto (Data de Vencimento)]]))</f>
        <v>11</v>
      </c>
      <c r="N25" s="68">
        <f>IF(TblRegistroEntradas[[#This Row],[Data do Caixa Previsto (Data de Vencimento)]] = "", 0, YEAR(TblRegistroEntradas[[#This Row],[Data do Caixa Previsto (Data de Vencimento)]]))</f>
        <v>2017</v>
      </c>
    </row>
    <row r="26" spans="2:14" x14ac:dyDescent="0.25">
      <c r="B26" s="22">
        <v>43057.775638731524</v>
      </c>
      <c r="C26" s="25">
        <v>43026</v>
      </c>
      <c r="D26" s="25">
        <v>43057.775638731524</v>
      </c>
      <c r="E26" s="28" t="s">
        <v>25</v>
      </c>
      <c r="F26" s="28" t="s">
        <v>33</v>
      </c>
      <c r="G26" s="28" t="s">
        <v>83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  <c r="M26" s="68">
        <f>IF(TblRegistroEntradas[[#This Row],[Data do Caixa Previsto (Data de Vencimento)]] = "", 0, MONTH(TblRegistroEntradas[[#This Row],[Data do Caixa Previsto (Data de Vencimento)]]))</f>
        <v>11</v>
      </c>
      <c r="N26" s="68">
        <f>IF(TblRegistroEntradas[[#This Row],[Data do Caixa Previsto (Data de Vencimento)]] = "", 0, YEAR(TblRegistroEntradas[[#This Row],[Data do Caixa Previsto (Data de Vencimento)]]))</f>
        <v>2017</v>
      </c>
    </row>
    <row r="27" spans="2:14" x14ac:dyDescent="0.25">
      <c r="B27" s="22">
        <v>43037.453877289088</v>
      </c>
      <c r="C27" s="25">
        <v>43030</v>
      </c>
      <c r="D27" s="25">
        <v>43037.453877289088</v>
      </c>
      <c r="E27" s="28" t="s">
        <v>25</v>
      </c>
      <c r="F27" s="28" t="s">
        <v>30</v>
      </c>
      <c r="G27" s="28" t="s">
        <v>84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  <c r="M27" s="68">
        <f>IF(TblRegistroEntradas[[#This Row],[Data do Caixa Previsto (Data de Vencimento)]] = "", 0, MONTH(TblRegistroEntradas[[#This Row],[Data do Caixa Previsto (Data de Vencimento)]]))</f>
        <v>10</v>
      </c>
      <c r="N27" s="68">
        <f>IF(TblRegistroEntradas[[#This Row],[Data do Caixa Previsto (Data de Vencimento)]] = "", 0, YEAR(TblRegistroEntradas[[#This Row],[Data do Caixa Previsto (Data de Vencimento)]]))</f>
        <v>2017</v>
      </c>
    </row>
    <row r="28" spans="2:14" x14ac:dyDescent="0.25">
      <c r="B28" s="22">
        <v>43086.43235653804</v>
      </c>
      <c r="C28" s="25">
        <v>43032</v>
      </c>
      <c r="D28" s="25">
        <v>43058.598248659349</v>
      </c>
      <c r="E28" s="28" t="s">
        <v>25</v>
      </c>
      <c r="F28" s="28" t="s">
        <v>29</v>
      </c>
      <c r="G28" s="28" t="s">
        <v>85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  <c r="M28" s="68">
        <f>IF(TblRegistroEntradas[[#This Row],[Data do Caixa Previsto (Data de Vencimento)]] = "", 0, MONTH(TblRegistroEntradas[[#This Row],[Data do Caixa Previsto (Data de Vencimento)]]))</f>
        <v>11</v>
      </c>
      <c r="N28" s="68">
        <f>IF(TblRegistroEntradas[[#This Row],[Data do Caixa Previsto (Data de Vencimento)]] = "", 0, YEAR(TblRegistroEntradas[[#This Row],[Data do Caixa Previsto (Data de Vencimento)]]))</f>
        <v>2017</v>
      </c>
    </row>
    <row r="29" spans="2:14" x14ac:dyDescent="0.25">
      <c r="B29" s="22">
        <v>43068.089414353737</v>
      </c>
      <c r="C29" s="25">
        <v>43032</v>
      </c>
      <c r="D29" s="25">
        <v>43068.089414353737</v>
      </c>
      <c r="E29" s="28" t="s">
        <v>25</v>
      </c>
      <c r="F29" s="28" t="s">
        <v>31</v>
      </c>
      <c r="G29" s="28" t="s">
        <v>86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  <c r="M29" s="68">
        <f>IF(TblRegistroEntradas[[#This Row],[Data do Caixa Previsto (Data de Vencimento)]] = "", 0, MONTH(TblRegistroEntradas[[#This Row],[Data do Caixa Previsto (Data de Vencimento)]]))</f>
        <v>11</v>
      </c>
      <c r="N29" s="68">
        <f>IF(TblRegistroEntradas[[#This Row],[Data do Caixa Previsto (Data de Vencimento)]] = "", 0, YEAR(TblRegistroEntradas[[#This Row],[Data do Caixa Previsto (Data de Vencimento)]]))</f>
        <v>2017</v>
      </c>
    </row>
    <row r="30" spans="2:14" x14ac:dyDescent="0.25">
      <c r="B30" s="22">
        <v>43091.729186681107</v>
      </c>
      <c r="C30" s="25">
        <v>43034</v>
      </c>
      <c r="D30" s="25">
        <v>43091.729186681107</v>
      </c>
      <c r="E30" s="28" t="s">
        <v>25</v>
      </c>
      <c r="F30" s="28" t="s">
        <v>32</v>
      </c>
      <c r="G30" s="28" t="s">
        <v>87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  <c r="M30" s="68">
        <f>IF(TblRegistroEntradas[[#This Row],[Data do Caixa Previsto (Data de Vencimento)]] = "", 0, MONTH(TblRegistroEntradas[[#This Row],[Data do Caixa Previsto (Data de Vencimento)]]))</f>
        <v>12</v>
      </c>
      <c r="N30" s="68">
        <f>IF(TblRegistroEntradas[[#This Row],[Data do Caixa Previsto (Data de Vencimento)]] = "", 0, YEAR(TblRegistroEntradas[[#This Row],[Data do Caixa Previsto (Data de Vencimento)]]))</f>
        <v>2017</v>
      </c>
    </row>
    <row r="31" spans="2:14" x14ac:dyDescent="0.25">
      <c r="B31" s="22">
        <v>43052.461098465239</v>
      </c>
      <c r="C31" s="25">
        <v>43038</v>
      </c>
      <c r="D31" s="25">
        <v>43052.461098465239</v>
      </c>
      <c r="E31" s="28" t="s">
        <v>25</v>
      </c>
      <c r="F31" s="28" t="s">
        <v>31</v>
      </c>
      <c r="G31" s="28" t="s">
        <v>88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  <c r="M31" s="68">
        <f>IF(TblRegistroEntradas[[#This Row],[Data do Caixa Previsto (Data de Vencimento)]] = "", 0, MONTH(TblRegistroEntradas[[#This Row],[Data do Caixa Previsto (Data de Vencimento)]]))</f>
        <v>11</v>
      </c>
      <c r="N31" s="68">
        <f>IF(TblRegistroEntradas[[#This Row],[Data do Caixa Previsto (Data de Vencimento)]] = "", 0, YEAR(TblRegistroEntradas[[#This Row],[Data do Caixa Previsto (Data de Vencimento)]]))</f>
        <v>2017</v>
      </c>
    </row>
    <row r="32" spans="2:14" x14ac:dyDescent="0.25">
      <c r="B32" s="22">
        <v>43057.597589016004</v>
      </c>
      <c r="C32" s="25">
        <v>43040</v>
      </c>
      <c r="D32" s="25">
        <v>43057.597589016004</v>
      </c>
      <c r="E32" s="28" t="s">
        <v>25</v>
      </c>
      <c r="F32" s="28" t="s">
        <v>31</v>
      </c>
      <c r="G32" s="28" t="s">
        <v>89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  <c r="M32" s="68">
        <f>IF(TblRegistroEntradas[[#This Row],[Data do Caixa Previsto (Data de Vencimento)]] = "", 0, MONTH(TblRegistroEntradas[[#This Row],[Data do Caixa Previsto (Data de Vencimento)]]))</f>
        <v>11</v>
      </c>
      <c r="N32" s="68">
        <f>IF(TblRegistroEntradas[[#This Row],[Data do Caixa Previsto (Data de Vencimento)]] = "", 0, YEAR(TblRegistroEntradas[[#This Row],[Data do Caixa Previsto (Data de Vencimento)]]))</f>
        <v>2017</v>
      </c>
    </row>
    <row r="33" spans="2:14" x14ac:dyDescent="0.25">
      <c r="B33" s="22">
        <v>43082.490898737618</v>
      </c>
      <c r="C33" s="25">
        <v>43043</v>
      </c>
      <c r="D33" s="25">
        <v>43068.583109095191</v>
      </c>
      <c r="E33" s="28" t="s">
        <v>25</v>
      </c>
      <c r="F33" s="28" t="s">
        <v>30</v>
      </c>
      <c r="G33" s="28" t="s">
        <v>90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  <c r="M33" s="68">
        <f>IF(TblRegistroEntradas[[#This Row],[Data do Caixa Previsto (Data de Vencimento)]] = "", 0, MONTH(TblRegistroEntradas[[#This Row],[Data do Caixa Previsto (Data de Vencimento)]]))</f>
        <v>11</v>
      </c>
      <c r="N33" s="68">
        <f>IF(TblRegistroEntradas[[#This Row],[Data do Caixa Previsto (Data de Vencimento)]] = "", 0, YEAR(TblRegistroEntradas[[#This Row],[Data do Caixa Previsto (Data de Vencimento)]]))</f>
        <v>2017</v>
      </c>
    </row>
    <row r="34" spans="2:14" x14ac:dyDescent="0.25">
      <c r="B34" s="22">
        <v>43073.038025931273</v>
      </c>
      <c r="C34" s="25">
        <v>43047</v>
      </c>
      <c r="D34" s="25">
        <v>43053.702992393824</v>
      </c>
      <c r="E34" s="28" t="s">
        <v>25</v>
      </c>
      <c r="F34" s="28" t="s">
        <v>32</v>
      </c>
      <c r="G34" s="28" t="s">
        <v>91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  <c r="M34" s="68">
        <f>IF(TblRegistroEntradas[[#This Row],[Data do Caixa Previsto (Data de Vencimento)]] = "", 0, MONTH(TblRegistroEntradas[[#This Row],[Data do Caixa Previsto (Data de Vencimento)]]))</f>
        <v>11</v>
      </c>
      <c r="N34" s="68">
        <f>IF(TblRegistroEntradas[[#This Row],[Data do Caixa Previsto (Data de Vencimento)]] = "", 0, YEAR(TblRegistroEntradas[[#This Row],[Data do Caixa Previsto (Data de Vencimento)]]))</f>
        <v>2017</v>
      </c>
    </row>
    <row r="35" spans="2:14" x14ac:dyDescent="0.25">
      <c r="B35" s="22">
        <v>43090.51661478445</v>
      </c>
      <c r="C35" s="25">
        <v>43051</v>
      </c>
      <c r="D35" s="25">
        <v>43090.51661478445</v>
      </c>
      <c r="E35" s="28" t="s">
        <v>25</v>
      </c>
      <c r="F35" s="28" t="s">
        <v>32</v>
      </c>
      <c r="G35" s="28" t="s">
        <v>92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  <c r="M35" s="68">
        <f>IF(TblRegistroEntradas[[#This Row],[Data do Caixa Previsto (Data de Vencimento)]] = "", 0, MONTH(TblRegistroEntradas[[#This Row],[Data do Caixa Previsto (Data de Vencimento)]]))</f>
        <v>12</v>
      </c>
      <c r="N35" s="68">
        <f>IF(TblRegistroEntradas[[#This Row],[Data do Caixa Previsto (Data de Vencimento)]] = "", 0, YEAR(TblRegistroEntradas[[#This Row],[Data do Caixa Previsto (Data de Vencimento)]]))</f>
        <v>2017</v>
      </c>
    </row>
    <row r="36" spans="2:14" x14ac:dyDescent="0.25">
      <c r="B36" s="22">
        <v>43130.815754318886</v>
      </c>
      <c r="C36" s="25">
        <v>43053</v>
      </c>
      <c r="D36" s="25">
        <v>43101.638058855067</v>
      </c>
      <c r="E36" s="28" t="s">
        <v>25</v>
      </c>
      <c r="F36" s="28" t="s">
        <v>31</v>
      </c>
      <c r="G36" s="28" t="s">
        <v>93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  <c r="M36" s="68">
        <f>IF(TblRegistroEntradas[[#This Row],[Data do Caixa Previsto (Data de Vencimento)]] = "", 0, MONTH(TblRegistroEntradas[[#This Row],[Data do Caixa Previsto (Data de Vencimento)]]))</f>
        <v>1</v>
      </c>
      <c r="N36" s="68">
        <f>IF(TblRegistroEntradas[[#This Row],[Data do Caixa Previsto (Data de Vencimento)]] = "", 0, YEAR(TblRegistroEntradas[[#This Row],[Data do Caixa Previsto (Data de Vencimento)]]))</f>
        <v>2018</v>
      </c>
    </row>
    <row r="37" spans="2:14" x14ac:dyDescent="0.25">
      <c r="B37" s="22">
        <v>43081.249044856137</v>
      </c>
      <c r="C37" s="25">
        <v>43055</v>
      </c>
      <c r="D37" s="25">
        <v>43081.249044856137</v>
      </c>
      <c r="E37" s="28" t="s">
        <v>25</v>
      </c>
      <c r="F37" s="28" t="s">
        <v>32</v>
      </c>
      <c r="G37" s="28" t="s">
        <v>94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  <c r="M37" s="68">
        <f>IF(TblRegistroEntradas[[#This Row],[Data do Caixa Previsto (Data de Vencimento)]] = "", 0, MONTH(TblRegistroEntradas[[#This Row],[Data do Caixa Previsto (Data de Vencimento)]]))</f>
        <v>12</v>
      </c>
      <c r="N37" s="68">
        <f>IF(TblRegistroEntradas[[#This Row],[Data do Caixa Previsto (Data de Vencimento)]] = "", 0, YEAR(TblRegistroEntradas[[#This Row],[Data do Caixa Previsto (Data de Vencimento)]]))</f>
        <v>2017</v>
      </c>
    </row>
    <row r="38" spans="2:14" x14ac:dyDescent="0.25">
      <c r="B38" s="22">
        <v>43101.376481739084</v>
      </c>
      <c r="C38" s="25">
        <v>43057</v>
      </c>
      <c r="D38" s="25">
        <v>43101.376481739084</v>
      </c>
      <c r="E38" s="28" t="s">
        <v>25</v>
      </c>
      <c r="F38" s="28" t="s">
        <v>29</v>
      </c>
      <c r="G38" s="28" t="s">
        <v>95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  <c r="M38" s="68">
        <f>IF(TblRegistroEntradas[[#This Row],[Data do Caixa Previsto (Data de Vencimento)]] = "", 0, MONTH(TblRegistroEntradas[[#This Row],[Data do Caixa Previsto (Data de Vencimento)]]))</f>
        <v>1</v>
      </c>
      <c r="N38" s="68">
        <f>IF(TblRegistroEntradas[[#This Row],[Data do Caixa Previsto (Data de Vencimento)]] = "", 0, YEAR(TblRegistroEntradas[[#This Row],[Data do Caixa Previsto (Data de Vencimento)]]))</f>
        <v>2018</v>
      </c>
    </row>
    <row r="39" spans="2:14" x14ac:dyDescent="0.25">
      <c r="B39" s="22">
        <v>43151.25396646517</v>
      </c>
      <c r="C39" s="25">
        <v>43058</v>
      </c>
      <c r="D39" s="25">
        <v>43090.626109903205</v>
      </c>
      <c r="E39" s="28" t="s">
        <v>25</v>
      </c>
      <c r="F39" s="28" t="s">
        <v>33</v>
      </c>
      <c r="G39" s="28" t="s">
        <v>96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  <c r="M39" s="68">
        <f>IF(TblRegistroEntradas[[#This Row],[Data do Caixa Previsto (Data de Vencimento)]] = "", 0, MONTH(TblRegistroEntradas[[#This Row],[Data do Caixa Previsto (Data de Vencimento)]]))</f>
        <v>12</v>
      </c>
      <c r="N39" s="68">
        <f>IF(TblRegistroEntradas[[#This Row],[Data do Caixa Previsto (Data de Vencimento)]] = "", 0, YEAR(TblRegistroEntradas[[#This Row],[Data do Caixa Previsto (Data de Vencimento)]]))</f>
        <v>2017</v>
      </c>
    </row>
    <row r="40" spans="2:14" x14ac:dyDescent="0.25">
      <c r="B40" s="22">
        <v>43188.080050119235</v>
      </c>
      <c r="C40" s="25">
        <v>43059</v>
      </c>
      <c r="D40" s="25">
        <v>43105.942043921394</v>
      </c>
      <c r="E40" s="28" t="s">
        <v>25</v>
      </c>
      <c r="F40" s="28" t="s">
        <v>32</v>
      </c>
      <c r="G40" s="28" t="s">
        <v>97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  <c r="M40" s="68">
        <f>IF(TblRegistroEntradas[[#This Row],[Data do Caixa Previsto (Data de Vencimento)]] = "", 0, MONTH(TblRegistroEntradas[[#This Row],[Data do Caixa Previsto (Data de Vencimento)]]))</f>
        <v>1</v>
      </c>
      <c r="N40" s="68">
        <f>IF(TblRegistroEntradas[[#This Row],[Data do Caixa Previsto (Data de Vencimento)]] = "", 0, YEAR(TblRegistroEntradas[[#This Row],[Data do Caixa Previsto (Data de Vencimento)]]))</f>
        <v>2018</v>
      </c>
    </row>
    <row r="41" spans="2:14" x14ac:dyDescent="0.25">
      <c r="B41" s="22">
        <v>43122.64068927092</v>
      </c>
      <c r="C41" s="25">
        <v>43063</v>
      </c>
      <c r="D41" s="25">
        <v>43122.64068927092</v>
      </c>
      <c r="E41" s="28" t="s">
        <v>25</v>
      </c>
      <c r="F41" s="28" t="s">
        <v>30</v>
      </c>
      <c r="G41" s="28" t="s">
        <v>98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  <c r="M41" s="68">
        <f>IF(TblRegistroEntradas[[#This Row],[Data do Caixa Previsto (Data de Vencimento)]] = "", 0, MONTH(TblRegistroEntradas[[#This Row],[Data do Caixa Previsto (Data de Vencimento)]]))</f>
        <v>1</v>
      </c>
      <c r="N41" s="68">
        <f>IF(TblRegistroEntradas[[#This Row],[Data do Caixa Previsto (Data de Vencimento)]] = "", 0, YEAR(TblRegistroEntradas[[#This Row],[Data do Caixa Previsto (Data de Vencimento)]]))</f>
        <v>2018</v>
      </c>
    </row>
    <row r="42" spans="2:14" x14ac:dyDescent="0.25">
      <c r="B42" s="22" t="s">
        <v>70</v>
      </c>
      <c r="C42" s="25">
        <v>43068</v>
      </c>
      <c r="D42" s="25">
        <v>43126.500969843044</v>
      </c>
      <c r="E42" s="28" t="s">
        <v>25</v>
      </c>
      <c r="F42" s="28" t="s">
        <v>29</v>
      </c>
      <c r="G42" s="28" t="s">
        <v>99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  <c r="M42" s="68">
        <f>IF(TblRegistroEntradas[[#This Row],[Data do Caixa Previsto (Data de Vencimento)]] = "", 0, MONTH(TblRegistroEntradas[[#This Row],[Data do Caixa Previsto (Data de Vencimento)]]))</f>
        <v>1</v>
      </c>
      <c r="N42" s="68">
        <f>IF(TblRegistroEntradas[[#This Row],[Data do Caixa Previsto (Data de Vencimento)]] = "", 0, YEAR(TblRegistroEntradas[[#This Row],[Data do Caixa Previsto (Data de Vencimento)]]))</f>
        <v>2018</v>
      </c>
    </row>
    <row r="43" spans="2:14" x14ac:dyDescent="0.25">
      <c r="B43" s="22">
        <v>43121.095142901788</v>
      </c>
      <c r="C43" s="25">
        <v>43073</v>
      </c>
      <c r="D43" s="25">
        <v>43121.095142901788</v>
      </c>
      <c r="E43" s="28" t="s">
        <v>25</v>
      </c>
      <c r="F43" s="28" t="s">
        <v>30</v>
      </c>
      <c r="G43" s="28" t="s">
        <v>100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  <c r="M43" s="68">
        <f>IF(TblRegistroEntradas[[#This Row],[Data do Caixa Previsto (Data de Vencimento)]] = "", 0, MONTH(TblRegistroEntradas[[#This Row],[Data do Caixa Previsto (Data de Vencimento)]]))</f>
        <v>1</v>
      </c>
      <c r="N43" s="68">
        <f>IF(TblRegistroEntradas[[#This Row],[Data do Caixa Previsto (Data de Vencimento)]] = "", 0, YEAR(TblRegistroEntradas[[#This Row],[Data do Caixa Previsto (Data de Vencimento)]]))</f>
        <v>2018</v>
      </c>
    </row>
    <row r="44" spans="2:14" x14ac:dyDescent="0.25">
      <c r="B44" s="22">
        <v>43084.95442532179</v>
      </c>
      <c r="C44" s="25">
        <v>43073</v>
      </c>
      <c r="D44" s="25">
        <v>43084.95442532179</v>
      </c>
      <c r="E44" s="28" t="s">
        <v>25</v>
      </c>
      <c r="F44" s="28" t="s">
        <v>29</v>
      </c>
      <c r="G44" s="28" t="s">
        <v>101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  <c r="M44" s="68">
        <f>IF(TblRegistroEntradas[[#This Row],[Data do Caixa Previsto (Data de Vencimento)]] = "", 0, MONTH(TblRegistroEntradas[[#This Row],[Data do Caixa Previsto (Data de Vencimento)]]))</f>
        <v>12</v>
      </c>
      <c r="N44" s="68">
        <f>IF(TblRegistroEntradas[[#This Row],[Data do Caixa Previsto (Data de Vencimento)]] = "", 0, YEAR(TblRegistroEntradas[[#This Row],[Data do Caixa Previsto (Data de Vencimento)]]))</f>
        <v>2017</v>
      </c>
    </row>
    <row r="45" spans="2:14" x14ac:dyDescent="0.25">
      <c r="B45" s="22">
        <v>43131.56407100569</v>
      </c>
      <c r="C45" s="25">
        <v>43080</v>
      </c>
      <c r="D45" s="25">
        <v>43131.56407100569</v>
      </c>
      <c r="E45" s="28" t="s">
        <v>25</v>
      </c>
      <c r="F45" s="28" t="s">
        <v>29</v>
      </c>
      <c r="G45" s="28" t="s">
        <v>102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  <c r="M45" s="68">
        <f>IF(TblRegistroEntradas[[#This Row],[Data do Caixa Previsto (Data de Vencimento)]] = "", 0, MONTH(TblRegistroEntradas[[#This Row],[Data do Caixa Previsto (Data de Vencimento)]]))</f>
        <v>1</v>
      </c>
      <c r="N45" s="68">
        <f>IF(TblRegistroEntradas[[#This Row],[Data do Caixa Previsto (Data de Vencimento)]] = "", 0, YEAR(TblRegistroEntradas[[#This Row],[Data do Caixa Previsto (Data de Vencimento)]]))</f>
        <v>2018</v>
      </c>
    </row>
    <row r="46" spans="2:14" x14ac:dyDescent="0.25">
      <c r="B46" s="22">
        <v>43103.027346399656</v>
      </c>
      <c r="C46" s="25">
        <v>43082</v>
      </c>
      <c r="D46" s="25">
        <v>43103.027346399656</v>
      </c>
      <c r="E46" s="28" t="s">
        <v>25</v>
      </c>
      <c r="F46" s="28" t="s">
        <v>29</v>
      </c>
      <c r="G46" s="28" t="s">
        <v>103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  <c r="M46" s="68">
        <f>IF(TblRegistroEntradas[[#This Row],[Data do Caixa Previsto (Data de Vencimento)]] = "", 0, MONTH(TblRegistroEntradas[[#This Row],[Data do Caixa Previsto (Data de Vencimento)]]))</f>
        <v>1</v>
      </c>
      <c r="N46" s="68">
        <f>IF(TblRegistroEntradas[[#This Row],[Data do Caixa Previsto (Data de Vencimento)]] = "", 0, YEAR(TblRegistroEntradas[[#This Row],[Data do Caixa Previsto (Data de Vencimento)]]))</f>
        <v>2018</v>
      </c>
    </row>
    <row r="47" spans="2:14" x14ac:dyDescent="0.25">
      <c r="B47" s="22">
        <v>43086.779201496618</v>
      </c>
      <c r="C47" s="25">
        <v>43083</v>
      </c>
      <c r="D47" s="25">
        <v>43086.779201496618</v>
      </c>
      <c r="E47" s="28" t="s">
        <v>25</v>
      </c>
      <c r="F47" s="28" t="s">
        <v>32</v>
      </c>
      <c r="G47" s="28" t="s">
        <v>104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  <c r="M47" s="68">
        <f>IF(TblRegistroEntradas[[#This Row],[Data do Caixa Previsto (Data de Vencimento)]] = "", 0, MONTH(TblRegistroEntradas[[#This Row],[Data do Caixa Previsto (Data de Vencimento)]]))</f>
        <v>12</v>
      </c>
      <c r="N47" s="68">
        <f>IF(TblRegistroEntradas[[#This Row],[Data do Caixa Previsto (Data de Vencimento)]] = "", 0, YEAR(TblRegistroEntradas[[#This Row],[Data do Caixa Previsto (Data de Vencimento)]]))</f>
        <v>2017</v>
      </c>
    </row>
    <row r="48" spans="2:14" x14ac:dyDescent="0.25">
      <c r="B48" s="22">
        <v>43135.384353482346</v>
      </c>
      <c r="C48" s="25">
        <v>43085</v>
      </c>
      <c r="D48" s="25">
        <v>43122.788615114718</v>
      </c>
      <c r="E48" s="28" t="s">
        <v>25</v>
      </c>
      <c r="F48" s="28" t="s">
        <v>30</v>
      </c>
      <c r="G48" s="28" t="s">
        <v>105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  <c r="M48" s="68">
        <f>IF(TblRegistroEntradas[[#This Row],[Data do Caixa Previsto (Data de Vencimento)]] = "", 0, MONTH(TblRegistroEntradas[[#This Row],[Data do Caixa Previsto (Data de Vencimento)]]))</f>
        <v>1</v>
      </c>
      <c r="N48" s="68">
        <f>IF(TblRegistroEntradas[[#This Row],[Data do Caixa Previsto (Data de Vencimento)]] = "", 0, YEAR(TblRegistroEntradas[[#This Row],[Data do Caixa Previsto (Data de Vencimento)]]))</f>
        <v>2018</v>
      </c>
    </row>
    <row r="49" spans="2:14" x14ac:dyDescent="0.25">
      <c r="B49" s="22">
        <v>43123.054998054176</v>
      </c>
      <c r="C49" s="25">
        <v>43086</v>
      </c>
      <c r="D49" s="25">
        <v>43123.054998054176</v>
      </c>
      <c r="E49" s="28" t="s">
        <v>25</v>
      </c>
      <c r="F49" s="28" t="s">
        <v>30</v>
      </c>
      <c r="G49" s="28" t="s">
        <v>106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  <c r="M49" s="68">
        <f>IF(TblRegistroEntradas[[#This Row],[Data do Caixa Previsto (Data de Vencimento)]] = "", 0, MONTH(TblRegistroEntradas[[#This Row],[Data do Caixa Previsto (Data de Vencimento)]]))</f>
        <v>1</v>
      </c>
      <c r="N49" s="68">
        <f>IF(TblRegistroEntradas[[#This Row],[Data do Caixa Previsto (Data de Vencimento)]] = "", 0, YEAR(TblRegistroEntradas[[#This Row],[Data do Caixa Previsto (Data de Vencimento)]]))</f>
        <v>2018</v>
      </c>
    </row>
    <row r="50" spans="2:14" x14ac:dyDescent="0.25">
      <c r="B50" s="22">
        <v>43125.461755740398</v>
      </c>
      <c r="C50" s="25">
        <v>43088</v>
      </c>
      <c r="D50" s="25">
        <v>43125.461755740398</v>
      </c>
      <c r="E50" s="28" t="s">
        <v>25</v>
      </c>
      <c r="F50" s="28" t="s">
        <v>32</v>
      </c>
      <c r="G50" s="28" t="s">
        <v>107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  <c r="M50" s="68">
        <f>IF(TblRegistroEntradas[[#This Row],[Data do Caixa Previsto (Data de Vencimento)]] = "", 0, MONTH(TblRegistroEntradas[[#This Row],[Data do Caixa Previsto (Data de Vencimento)]]))</f>
        <v>1</v>
      </c>
      <c r="N50" s="68">
        <f>IF(TblRegistroEntradas[[#This Row],[Data do Caixa Previsto (Data de Vencimento)]] = "", 0, YEAR(TblRegistroEntradas[[#This Row],[Data do Caixa Previsto (Data de Vencimento)]]))</f>
        <v>2018</v>
      </c>
    </row>
    <row r="51" spans="2:14" x14ac:dyDescent="0.25">
      <c r="B51" s="22">
        <v>43117.265187618672</v>
      </c>
      <c r="C51" s="25">
        <v>43089</v>
      </c>
      <c r="D51" s="25">
        <v>43117.265187618672</v>
      </c>
      <c r="E51" s="28" t="s">
        <v>25</v>
      </c>
      <c r="F51" s="28" t="s">
        <v>33</v>
      </c>
      <c r="G51" s="28" t="s">
        <v>108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  <c r="M51" s="68">
        <f>IF(TblRegistroEntradas[[#This Row],[Data do Caixa Previsto (Data de Vencimento)]] = "", 0, MONTH(TblRegistroEntradas[[#This Row],[Data do Caixa Previsto (Data de Vencimento)]]))</f>
        <v>1</v>
      </c>
      <c r="N51" s="68">
        <f>IF(TblRegistroEntradas[[#This Row],[Data do Caixa Previsto (Data de Vencimento)]] = "", 0, YEAR(TblRegistroEntradas[[#This Row],[Data do Caixa Previsto (Data de Vencimento)]]))</f>
        <v>2018</v>
      </c>
    </row>
    <row r="52" spans="2:14" x14ac:dyDescent="0.25">
      <c r="B52" s="22">
        <v>43222.826071389798</v>
      </c>
      <c r="C52" s="25">
        <v>43091</v>
      </c>
      <c r="D52" s="25">
        <v>43133.821281134544</v>
      </c>
      <c r="E52" s="28" t="s">
        <v>25</v>
      </c>
      <c r="F52" s="28" t="s">
        <v>30</v>
      </c>
      <c r="G52" s="28" t="s">
        <v>109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  <c r="M52" s="68">
        <f>IF(TblRegistroEntradas[[#This Row],[Data do Caixa Previsto (Data de Vencimento)]] = "", 0, MONTH(TblRegistroEntradas[[#This Row],[Data do Caixa Previsto (Data de Vencimento)]]))</f>
        <v>2</v>
      </c>
      <c r="N52" s="68">
        <f>IF(TblRegistroEntradas[[#This Row],[Data do Caixa Previsto (Data de Vencimento)]] = "", 0, YEAR(TblRegistroEntradas[[#This Row],[Data do Caixa Previsto (Data de Vencimento)]]))</f>
        <v>2018</v>
      </c>
    </row>
    <row r="53" spans="2:14" x14ac:dyDescent="0.25">
      <c r="B53" s="22">
        <v>43171.526334246679</v>
      </c>
      <c r="C53" s="25">
        <v>43095</v>
      </c>
      <c r="D53" s="25">
        <v>43150.040142629892</v>
      </c>
      <c r="E53" s="28" t="s">
        <v>25</v>
      </c>
      <c r="F53" s="28" t="s">
        <v>32</v>
      </c>
      <c r="G53" s="28" t="s">
        <v>110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  <c r="M53" s="68">
        <f>IF(TblRegistroEntradas[[#This Row],[Data do Caixa Previsto (Data de Vencimento)]] = "", 0, MONTH(TblRegistroEntradas[[#This Row],[Data do Caixa Previsto (Data de Vencimento)]]))</f>
        <v>2</v>
      </c>
      <c r="N53" s="68">
        <f>IF(TblRegistroEntradas[[#This Row],[Data do Caixa Previsto (Data de Vencimento)]] = "", 0, YEAR(TblRegistroEntradas[[#This Row],[Data do Caixa Previsto (Data de Vencimento)]]))</f>
        <v>2018</v>
      </c>
    </row>
    <row r="54" spans="2:14" x14ac:dyDescent="0.25">
      <c r="B54" s="22">
        <v>43101.6816504218</v>
      </c>
      <c r="C54" s="25">
        <v>43099</v>
      </c>
      <c r="D54" s="25">
        <v>43101.6816504218</v>
      </c>
      <c r="E54" s="28" t="s">
        <v>25</v>
      </c>
      <c r="F54" s="28" t="s">
        <v>32</v>
      </c>
      <c r="G54" s="28" t="s">
        <v>111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  <c r="M54" s="68">
        <f>IF(TblRegistroEntradas[[#This Row],[Data do Caixa Previsto (Data de Vencimento)]] = "", 0, MONTH(TblRegistroEntradas[[#This Row],[Data do Caixa Previsto (Data de Vencimento)]]))</f>
        <v>1</v>
      </c>
      <c r="N54" s="68">
        <f>IF(TblRegistroEntradas[[#This Row],[Data do Caixa Previsto (Data de Vencimento)]] = "", 0, YEAR(TblRegistroEntradas[[#This Row],[Data do Caixa Previsto (Data de Vencimento)]]))</f>
        <v>2018</v>
      </c>
    </row>
    <row r="55" spans="2:14" x14ac:dyDescent="0.25">
      <c r="B55" s="22">
        <v>43144.070709460881</v>
      </c>
      <c r="C55" s="25">
        <v>43100</v>
      </c>
      <c r="D55" s="25">
        <v>43144.070709460881</v>
      </c>
      <c r="E55" s="28" t="s">
        <v>25</v>
      </c>
      <c r="F55" s="28" t="s">
        <v>33</v>
      </c>
      <c r="G55" s="28" t="s">
        <v>112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  <c r="M55" s="68">
        <f>IF(TblRegistroEntradas[[#This Row],[Data do Caixa Previsto (Data de Vencimento)]] = "", 0, MONTH(TblRegistroEntradas[[#This Row],[Data do Caixa Previsto (Data de Vencimento)]]))</f>
        <v>2</v>
      </c>
      <c r="N55" s="68">
        <f>IF(TblRegistroEntradas[[#This Row],[Data do Caixa Previsto (Data de Vencimento)]] = "", 0, YEAR(TblRegistroEntradas[[#This Row],[Data do Caixa Previsto (Data de Vencimento)]]))</f>
        <v>2018</v>
      </c>
    </row>
    <row r="56" spans="2:14" x14ac:dyDescent="0.25">
      <c r="B56" s="22">
        <v>43159.768399969107</v>
      </c>
      <c r="C56" s="25">
        <v>43103</v>
      </c>
      <c r="D56" s="25">
        <v>43159.768399969107</v>
      </c>
      <c r="E56" s="28" t="s">
        <v>25</v>
      </c>
      <c r="F56" s="28" t="s">
        <v>32</v>
      </c>
      <c r="G56" s="28" t="s">
        <v>113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  <c r="M56" s="68">
        <f>IF(TblRegistroEntradas[[#This Row],[Data do Caixa Previsto (Data de Vencimento)]] = "", 0, MONTH(TblRegistroEntradas[[#This Row],[Data do Caixa Previsto (Data de Vencimento)]]))</f>
        <v>2</v>
      </c>
      <c r="N56" s="68">
        <f>IF(TblRegistroEntradas[[#This Row],[Data do Caixa Previsto (Data de Vencimento)]] = "", 0, YEAR(TblRegistroEntradas[[#This Row],[Data do Caixa Previsto (Data de Vencimento)]]))</f>
        <v>2018</v>
      </c>
    </row>
    <row r="57" spans="2:14" x14ac:dyDescent="0.25">
      <c r="B57" s="22">
        <v>43113.535870555577</v>
      </c>
      <c r="C57" s="25">
        <v>43109</v>
      </c>
      <c r="D57" s="25">
        <v>43113.535870555577</v>
      </c>
      <c r="E57" s="28" t="s">
        <v>25</v>
      </c>
      <c r="F57" s="28" t="s">
        <v>32</v>
      </c>
      <c r="G57" s="28" t="s">
        <v>114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  <c r="M57" s="68">
        <f>IF(TblRegistroEntradas[[#This Row],[Data do Caixa Previsto (Data de Vencimento)]] = "", 0, MONTH(TblRegistroEntradas[[#This Row],[Data do Caixa Previsto (Data de Vencimento)]]))</f>
        <v>1</v>
      </c>
      <c r="N57" s="68">
        <f>IF(TblRegistroEntradas[[#This Row],[Data do Caixa Previsto (Data de Vencimento)]] = "", 0, YEAR(TblRegistroEntradas[[#This Row],[Data do Caixa Previsto (Data de Vencimento)]]))</f>
        <v>2018</v>
      </c>
    </row>
    <row r="58" spans="2:14" x14ac:dyDescent="0.25">
      <c r="B58" s="22">
        <v>43147.636765206888</v>
      </c>
      <c r="C58" s="25">
        <v>43117</v>
      </c>
      <c r="D58" s="25">
        <v>43147.636765206888</v>
      </c>
      <c r="E58" s="28" t="s">
        <v>25</v>
      </c>
      <c r="F58" s="28" t="s">
        <v>32</v>
      </c>
      <c r="G58" s="28" t="s">
        <v>115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  <c r="M58" s="68">
        <f>IF(TblRegistroEntradas[[#This Row],[Data do Caixa Previsto (Data de Vencimento)]] = "", 0, MONTH(TblRegistroEntradas[[#This Row],[Data do Caixa Previsto (Data de Vencimento)]]))</f>
        <v>2</v>
      </c>
      <c r="N58" s="68">
        <f>IF(TblRegistroEntradas[[#This Row],[Data do Caixa Previsto (Data de Vencimento)]] = "", 0, YEAR(TblRegistroEntradas[[#This Row],[Data do Caixa Previsto (Data de Vencimento)]]))</f>
        <v>2018</v>
      </c>
    </row>
    <row r="59" spans="2:14" x14ac:dyDescent="0.25">
      <c r="B59" s="22">
        <v>43166.506331380886</v>
      </c>
      <c r="C59" s="25">
        <v>43121</v>
      </c>
      <c r="D59" s="25">
        <v>43166.506331380886</v>
      </c>
      <c r="E59" s="28" t="s">
        <v>25</v>
      </c>
      <c r="F59" s="28" t="s">
        <v>33</v>
      </c>
      <c r="G59" s="28" t="s">
        <v>116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  <c r="M59" s="68">
        <f>IF(TblRegistroEntradas[[#This Row],[Data do Caixa Previsto (Data de Vencimento)]] = "", 0, MONTH(TblRegistroEntradas[[#This Row],[Data do Caixa Previsto (Data de Vencimento)]]))</f>
        <v>3</v>
      </c>
      <c r="N59" s="68">
        <f>IF(TblRegistroEntradas[[#This Row],[Data do Caixa Previsto (Data de Vencimento)]] = "", 0, YEAR(TblRegistroEntradas[[#This Row],[Data do Caixa Previsto (Data de Vencimento)]]))</f>
        <v>2018</v>
      </c>
    </row>
    <row r="60" spans="2:14" x14ac:dyDescent="0.25">
      <c r="B60" s="22">
        <v>43164.402079160267</v>
      </c>
      <c r="C60" s="25">
        <v>43122</v>
      </c>
      <c r="D60" s="25">
        <v>43145.930248245008</v>
      </c>
      <c r="E60" s="28" t="s">
        <v>25</v>
      </c>
      <c r="F60" s="28" t="s">
        <v>33</v>
      </c>
      <c r="G60" s="28" t="s">
        <v>117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  <c r="M60" s="68">
        <f>IF(TblRegistroEntradas[[#This Row],[Data do Caixa Previsto (Data de Vencimento)]] = "", 0, MONTH(TblRegistroEntradas[[#This Row],[Data do Caixa Previsto (Data de Vencimento)]]))</f>
        <v>2</v>
      </c>
      <c r="N60" s="68">
        <f>IF(TblRegistroEntradas[[#This Row],[Data do Caixa Previsto (Data de Vencimento)]] = "", 0, YEAR(TblRegistroEntradas[[#This Row],[Data do Caixa Previsto (Data de Vencimento)]]))</f>
        <v>2018</v>
      </c>
    </row>
    <row r="61" spans="2:14" x14ac:dyDescent="0.25">
      <c r="B61" s="22">
        <v>43142.713591319029</v>
      </c>
      <c r="C61" s="25">
        <v>43124</v>
      </c>
      <c r="D61" s="25">
        <v>43142.713591319029</v>
      </c>
      <c r="E61" s="28" t="s">
        <v>25</v>
      </c>
      <c r="F61" s="28" t="s">
        <v>30</v>
      </c>
      <c r="G61" s="28" t="s">
        <v>118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  <c r="M61" s="68">
        <f>IF(TblRegistroEntradas[[#This Row],[Data do Caixa Previsto (Data de Vencimento)]] = "", 0, MONTH(TblRegistroEntradas[[#This Row],[Data do Caixa Previsto (Data de Vencimento)]]))</f>
        <v>2</v>
      </c>
      <c r="N61" s="68">
        <f>IF(TblRegistroEntradas[[#This Row],[Data do Caixa Previsto (Data de Vencimento)]] = "", 0, YEAR(TblRegistroEntradas[[#This Row],[Data do Caixa Previsto (Data de Vencimento)]]))</f>
        <v>2018</v>
      </c>
    </row>
    <row r="62" spans="2:14" x14ac:dyDescent="0.25">
      <c r="B62" s="22">
        <v>43183.516256023155</v>
      </c>
      <c r="C62" s="25">
        <v>43125</v>
      </c>
      <c r="D62" s="25">
        <v>43129.375302218272</v>
      </c>
      <c r="E62" s="28" t="s">
        <v>25</v>
      </c>
      <c r="F62" s="28" t="s">
        <v>29</v>
      </c>
      <c r="G62" s="28" t="s">
        <v>119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  <c r="M62" s="68">
        <f>IF(TblRegistroEntradas[[#This Row],[Data do Caixa Previsto (Data de Vencimento)]] = "", 0, MONTH(TblRegistroEntradas[[#This Row],[Data do Caixa Previsto (Data de Vencimento)]]))</f>
        <v>1</v>
      </c>
      <c r="N62" s="68">
        <f>IF(TblRegistroEntradas[[#This Row],[Data do Caixa Previsto (Data de Vencimento)]] = "", 0, YEAR(TblRegistroEntradas[[#This Row],[Data do Caixa Previsto (Data de Vencimento)]]))</f>
        <v>2018</v>
      </c>
    </row>
    <row r="63" spans="2:14" x14ac:dyDescent="0.25">
      <c r="B63" s="22">
        <v>43181.942093945734</v>
      </c>
      <c r="C63" s="25">
        <v>43128</v>
      </c>
      <c r="D63" s="25">
        <v>43181.942093945734</v>
      </c>
      <c r="E63" s="28" t="s">
        <v>25</v>
      </c>
      <c r="F63" s="28" t="s">
        <v>32</v>
      </c>
      <c r="G63" s="28" t="s">
        <v>120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  <c r="M63" s="68">
        <f>IF(TblRegistroEntradas[[#This Row],[Data do Caixa Previsto (Data de Vencimento)]] = "", 0, MONTH(TblRegistroEntradas[[#This Row],[Data do Caixa Previsto (Data de Vencimento)]]))</f>
        <v>3</v>
      </c>
      <c r="N63" s="68">
        <f>IF(TblRegistroEntradas[[#This Row],[Data do Caixa Previsto (Data de Vencimento)]] = "", 0, YEAR(TblRegistroEntradas[[#This Row],[Data do Caixa Previsto (Data de Vencimento)]]))</f>
        <v>2018</v>
      </c>
    </row>
    <row r="64" spans="2:14" x14ac:dyDescent="0.25">
      <c r="B64" s="22">
        <v>43161.227605046144</v>
      </c>
      <c r="C64" s="25">
        <v>43129</v>
      </c>
      <c r="D64" s="25">
        <v>43161.227605046144</v>
      </c>
      <c r="E64" s="28" t="s">
        <v>25</v>
      </c>
      <c r="F64" s="28" t="s">
        <v>32</v>
      </c>
      <c r="G64" s="28" t="s">
        <v>121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  <c r="M64" s="68">
        <f>IF(TblRegistroEntradas[[#This Row],[Data do Caixa Previsto (Data de Vencimento)]] = "", 0, MONTH(TblRegistroEntradas[[#This Row],[Data do Caixa Previsto (Data de Vencimento)]]))</f>
        <v>3</v>
      </c>
      <c r="N64" s="68">
        <f>IF(TblRegistroEntradas[[#This Row],[Data do Caixa Previsto (Data de Vencimento)]] = "", 0, YEAR(TblRegistroEntradas[[#This Row],[Data do Caixa Previsto (Data de Vencimento)]]))</f>
        <v>2018</v>
      </c>
    </row>
    <row r="65" spans="2:14" x14ac:dyDescent="0.25">
      <c r="B65" s="22">
        <v>43178.327075601032</v>
      </c>
      <c r="C65" s="25">
        <v>43130</v>
      </c>
      <c r="D65" s="25">
        <v>43178.327075601032</v>
      </c>
      <c r="E65" s="28" t="s">
        <v>25</v>
      </c>
      <c r="F65" s="28" t="s">
        <v>32</v>
      </c>
      <c r="G65" s="28" t="s">
        <v>122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  <c r="M65" s="68">
        <f>IF(TblRegistroEntradas[[#This Row],[Data do Caixa Previsto (Data de Vencimento)]] = "", 0, MONTH(TblRegistroEntradas[[#This Row],[Data do Caixa Previsto (Data de Vencimento)]]))</f>
        <v>3</v>
      </c>
      <c r="N65" s="68">
        <f>IF(TblRegistroEntradas[[#This Row],[Data do Caixa Previsto (Data de Vencimento)]] = "", 0, YEAR(TblRegistroEntradas[[#This Row],[Data do Caixa Previsto (Data de Vencimento)]]))</f>
        <v>2018</v>
      </c>
    </row>
    <row r="66" spans="2:14" x14ac:dyDescent="0.25">
      <c r="B66" s="22">
        <v>43138.085439585935</v>
      </c>
      <c r="C66" s="25">
        <v>43133</v>
      </c>
      <c r="D66" s="25">
        <v>43138.085439585935</v>
      </c>
      <c r="E66" s="28" t="s">
        <v>25</v>
      </c>
      <c r="F66" s="28" t="s">
        <v>31</v>
      </c>
      <c r="G66" s="28" t="s">
        <v>123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  <c r="M66" s="68">
        <f>IF(TblRegistroEntradas[[#This Row],[Data do Caixa Previsto (Data de Vencimento)]] = "", 0, MONTH(TblRegistroEntradas[[#This Row],[Data do Caixa Previsto (Data de Vencimento)]]))</f>
        <v>2</v>
      </c>
      <c r="N66" s="68">
        <f>IF(TblRegistroEntradas[[#This Row],[Data do Caixa Previsto (Data de Vencimento)]] = "", 0, YEAR(TblRegistroEntradas[[#This Row],[Data do Caixa Previsto (Data de Vencimento)]]))</f>
        <v>2018</v>
      </c>
    </row>
    <row r="67" spans="2:14" x14ac:dyDescent="0.25">
      <c r="B67" s="22">
        <v>43190.17599100792</v>
      </c>
      <c r="C67" s="25">
        <v>43136</v>
      </c>
      <c r="D67" s="25">
        <v>43190.17599100792</v>
      </c>
      <c r="E67" s="28" t="s">
        <v>25</v>
      </c>
      <c r="F67" s="28" t="s">
        <v>33</v>
      </c>
      <c r="G67" s="28" t="s">
        <v>124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  <c r="M67" s="68">
        <f>IF(TblRegistroEntradas[[#This Row],[Data do Caixa Previsto (Data de Vencimento)]] = "", 0, MONTH(TblRegistroEntradas[[#This Row],[Data do Caixa Previsto (Data de Vencimento)]]))</f>
        <v>3</v>
      </c>
      <c r="N67" s="68">
        <f>IF(TblRegistroEntradas[[#This Row],[Data do Caixa Previsto (Data de Vencimento)]] = "", 0, YEAR(TblRegistroEntradas[[#This Row],[Data do Caixa Previsto (Data de Vencimento)]]))</f>
        <v>2018</v>
      </c>
    </row>
    <row r="68" spans="2:14" x14ac:dyDescent="0.25">
      <c r="B68" s="22">
        <v>43145.940969359632</v>
      </c>
      <c r="C68" s="25">
        <v>43140</v>
      </c>
      <c r="D68" s="25">
        <v>43145.940969359632</v>
      </c>
      <c r="E68" s="28" t="s">
        <v>25</v>
      </c>
      <c r="F68" s="28" t="s">
        <v>32</v>
      </c>
      <c r="G68" s="28" t="s">
        <v>125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  <c r="M68" s="68">
        <f>IF(TblRegistroEntradas[[#This Row],[Data do Caixa Previsto (Data de Vencimento)]] = "", 0, MONTH(TblRegistroEntradas[[#This Row],[Data do Caixa Previsto (Data de Vencimento)]]))</f>
        <v>2</v>
      </c>
      <c r="N68" s="68">
        <f>IF(TblRegistroEntradas[[#This Row],[Data do Caixa Previsto (Data de Vencimento)]] = "", 0, YEAR(TblRegistroEntradas[[#This Row],[Data do Caixa Previsto (Data de Vencimento)]]))</f>
        <v>2018</v>
      </c>
    </row>
    <row r="69" spans="2:14" x14ac:dyDescent="0.25">
      <c r="B69" s="22">
        <v>43146.225751185812</v>
      </c>
      <c r="C69" s="25">
        <v>43142</v>
      </c>
      <c r="D69" s="25">
        <v>43146.225751185812</v>
      </c>
      <c r="E69" s="28" t="s">
        <v>25</v>
      </c>
      <c r="F69" s="28" t="s">
        <v>30</v>
      </c>
      <c r="G69" s="28" t="s">
        <v>126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  <c r="M69" s="68">
        <f>IF(TblRegistroEntradas[[#This Row],[Data do Caixa Previsto (Data de Vencimento)]] = "", 0, MONTH(TblRegistroEntradas[[#This Row],[Data do Caixa Previsto (Data de Vencimento)]]))</f>
        <v>2</v>
      </c>
      <c r="N69" s="68">
        <f>IF(TblRegistroEntradas[[#This Row],[Data do Caixa Previsto (Data de Vencimento)]] = "", 0, YEAR(TblRegistroEntradas[[#This Row],[Data do Caixa Previsto (Data de Vencimento)]]))</f>
        <v>2018</v>
      </c>
    </row>
    <row r="70" spans="2:14" x14ac:dyDescent="0.25">
      <c r="B70" s="22">
        <v>43193.467827275977</v>
      </c>
      <c r="C70" s="25">
        <v>43148</v>
      </c>
      <c r="D70" s="25">
        <v>43193.467827275977</v>
      </c>
      <c r="E70" s="28" t="s">
        <v>25</v>
      </c>
      <c r="F70" s="28" t="s">
        <v>31</v>
      </c>
      <c r="G70" s="28" t="s">
        <v>127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  <c r="M70" s="68">
        <f>IF(TblRegistroEntradas[[#This Row],[Data do Caixa Previsto (Data de Vencimento)]] = "", 0, MONTH(TblRegistroEntradas[[#This Row],[Data do Caixa Previsto (Data de Vencimento)]]))</f>
        <v>4</v>
      </c>
      <c r="N70" s="68">
        <f>IF(TblRegistroEntradas[[#This Row],[Data do Caixa Previsto (Data de Vencimento)]] = "", 0, YEAR(TblRegistroEntradas[[#This Row],[Data do Caixa Previsto (Data de Vencimento)]]))</f>
        <v>2018</v>
      </c>
    </row>
    <row r="71" spans="2:14" x14ac:dyDescent="0.25">
      <c r="B71" s="22">
        <v>43193.409618971542</v>
      </c>
      <c r="C71" s="25">
        <v>43151</v>
      </c>
      <c r="D71" s="25">
        <v>43193.409618971542</v>
      </c>
      <c r="E71" s="28" t="s">
        <v>25</v>
      </c>
      <c r="F71" s="28" t="s">
        <v>31</v>
      </c>
      <c r="G71" s="28" t="s">
        <v>128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  <c r="M71" s="68">
        <f>IF(TblRegistroEntradas[[#This Row],[Data do Caixa Previsto (Data de Vencimento)]] = "", 0, MONTH(TblRegistroEntradas[[#This Row],[Data do Caixa Previsto (Data de Vencimento)]]))</f>
        <v>4</v>
      </c>
      <c r="N71" s="68">
        <f>IF(TblRegistroEntradas[[#This Row],[Data do Caixa Previsto (Data de Vencimento)]] = "", 0, YEAR(TblRegistroEntradas[[#This Row],[Data do Caixa Previsto (Data de Vencimento)]]))</f>
        <v>2018</v>
      </c>
    </row>
    <row r="72" spans="2:14" x14ac:dyDescent="0.25">
      <c r="B72" s="22">
        <v>43261.17512133922</v>
      </c>
      <c r="C72" s="25">
        <v>43154</v>
      </c>
      <c r="D72" s="25">
        <v>43180.340377186512</v>
      </c>
      <c r="E72" s="28" t="s">
        <v>25</v>
      </c>
      <c r="F72" s="28" t="s">
        <v>32</v>
      </c>
      <c r="G72" s="28" t="s">
        <v>129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  <c r="M72" s="68">
        <f>IF(TblRegistroEntradas[[#This Row],[Data do Caixa Previsto (Data de Vencimento)]] = "", 0, MONTH(TblRegistroEntradas[[#This Row],[Data do Caixa Previsto (Data de Vencimento)]]))</f>
        <v>3</v>
      </c>
      <c r="N72" s="68">
        <f>IF(TblRegistroEntradas[[#This Row],[Data do Caixa Previsto (Data de Vencimento)]] = "", 0, YEAR(TblRegistroEntradas[[#This Row],[Data do Caixa Previsto (Data de Vencimento)]]))</f>
        <v>2018</v>
      </c>
    </row>
    <row r="73" spans="2:14" x14ac:dyDescent="0.25">
      <c r="B73" s="22">
        <v>43253.722363167413</v>
      </c>
      <c r="C73" s="25">
        <v>43156</v>
      </c>
      <c r="D73" s="25">
        <v>43205.753397319932</v>
      </c>
      <c r="E73" s="28" t="s">
        <v>25</v>
      </c>
      <c r="F73" s="28" t="s">
        <v>30</v>
      </c>
      <c r="G73" s="28" t="s">
        <v>130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  <c r="M73" s="68">
        <f>IF(TblRegistroEntradas[[#This Row],[Data do Caixa Previsto (Data de Vencimento)]] = "", 0, MONTH(TblRegistroEntradas[[#This Row],[Data do Caixa Previsto (Data de Vencimento)]]))</f>
        <v>4</v>
      </c>
      <c r="N73" s="68">
        <f>IF(TblRegistroEntradas[[#This Row],[Data do Caixa Previsto (Data de Vencimento)]] = "", 0, YEAR(TblRegistroEntradas[[#This Row],[Data do Caixa Previsto (Data de Vencimento)]]))</f>
        <v>2018</v>
      </c>
    </row>
    <row r="74" spans="2:14" x14ac:dyDescent="0.25">
      <c r="B74" s="22">
        <v>43268.070563511268</v>
      </c>
      <c r="C74" s="25">
        <v>43158</v>
      </c>
      <c r="D74" s="25">
        <v>43188.829564949629</v>
      </c>
      <c r="E74" s="28" t="s">
        <v>25</v>
      </c>
      <c r="F74" s="28" t="s">
        <v>30</v>
      </c>
      <c r="G74" s="28" t="s">
        <v>131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  <c r="M74" s="68">
        <f>IF(TblRegistroEntradas[[#This Row],[Data do Caixa Previsto (Data de Vencimento)]] = "", 0, MONTH(TblRegistroEntradas[[#This Row],[Data do Caixa Previsto (Data de Vencimento)]]))</f>
        <v>3</v>
      </c>
      <c r="N74" s="68">
        <f>IF(TblRegistroEntradas[[#This Row],[Data do Caixa Previsto (Data de Vencimento)]] = "", 0, YEAR(TblRegistroEntradas[[#This Row],[Data do Caixa Previsto (Data de Vencimento)]]))</f>
        <v>2018</v>
      </c>
    </row>
    <row r="75" spans="2:14" x14ac:dyDescent="0.25">
      <c r="B75" s="22">
        <v>43169.443907551016</v>
      </c>
      <c r="C75" s="25">
        <v>43160</v>
      </c>
      <c r="D75" s="25">
        <v>43169.443907551016</v>
      </c>
      <c r="E75" s="28" t="s">
        <v>25</v>
      </c>
      <c r="F75" s="28" t="s">
        <v>31</v>
      </c>
      <c r="G75" s="28" t="s">
        <v>132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  <c r="M75" s="68">
        <f>IF(TblRegistroEntradas[[#This Row],[Data do Caixa Previsto (Data de Vencimento)]] = "", 0, MONTH(TblRegistroEntradas[[#This Row],[Data do Caixa Previsto (Data de Vencimento)]]))</f>
        <v>3</v>
      </c>
      <c r="N75" s="68">
        <f>IF(TblRegistroEntradas[[#This Row],[Data do Caixa Previsto (Data de Vencimento)]] = "", 0, YEAR(TblRegistroEntradas[[#This Row],[Data do Caixa Previsto (Data de Vencimento)]]))</f>
        <v>2018</v>
      </c>
    </row>
    <row r="76" spans="2:14" x14ac:dyDescent="0.25">
      <c r="B76" s="22">
        <v>43202.812742183109</v>
      </c>
      <c r="C76" s="25">
        <v>43162</v>
      </c>
      <c r="D76" s="25">
        <v>43202.812742183109</v>
      </c>
      <c r="E76" s="28" t="s">
        <v>25</v>
      </c>
      <c r="F76" s="28" t="s">
        <v>33</v>
      </c>
      <c r="G76" s="28" t="s">
        <v>133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  <c r="M76" s="68">
        <f>IF(TblRegistroEntradas[[#This Row],[Data do Caixa Previsto (Data de Vencimento)]] = "", 0, MONTH(TblRegistroEntradas[[#This Row],[Data do Caixa Previsto (Data de Vencimento)]]))</f>
        <v>4</v>
      </c>
      <c r="N76" s="68">
        <f>IF(TblRegistroEntradas[[#This Row],[Data do Caixa Previsto (Data de Vencimento)]] = "", 0, YEAR(TblRegistroEntradas[[#This Row],[Data do Caixa Previsto (Data de Vencimento)]]))</f>
        <v>2018</v>
      </c>
    </row>
    <row r="77" spans="2:14" x14ac:dyDescent="0.25">
      <c r="B77" s="22">
        <v>43277.69194849013</v>
      </c>
      <c r="C77" s="25">
        <v>43163</v>
      </c>
      <c r="D77" s="25">
        <v>43211.113627447019</v>
      </c>
      <c r="E77" s="28" t="s">
        <v>25</v>
      </c>
      <c r="F77" s="28" t="s">
        <v>31</v>
      </c>
      <c r="G77" s="28" t="s">
        <v>134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  <c r="M77" s="68">
        <f>IF(TblRegistroEntradas[[#This Row],[Data do Caixa Previsto (Data de Vencimento)]] = "", 0, MONTH(TblRegistroEntradas[[#This Row],[Data do Caixa Previsto (Data de Vencimento)]]))</f>
        <v>4</v>
      </c>
      <c r="N77" s="68">
        <f>IF(TblRegistroEntradas[[#This Row],[Data do Caixa Previsto (Data de Vencimento)]] = "", 0, YEAR(TblRegistroEntradas[[#This Row],[Data do Caixa Previsto (Data de Vencimento)]]))</f>
        <v>2018</v>
      </c>
    </row>
    <row r="78" spans="2:14" x14ac:dyDescent="0.25">
      <c r="B78" s="22">
        <v>43283.817447549081</v>
      </c>
      <c r="C78" s="25">
        <v>43166</v>
      </c>
      <c r="D78" s="25">
        <v>43203.174471123319</v>
      </c>
      <c r="E78" s="28" t="s">
        <v>25</v>
      </c>
      <c r="F78" s="28" t="s">
        <v>29</v>
      </c>
      <c r="G78" s="28" t="s">
        <v>135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  <c r="M78" s="68">
        <f>IF(TblRegistroEntradas[[#This Row],[Data do Caixa Previsto (Data de Vencimento)]] = "", 0, MONTH(TblRegistroEntradas[[#This Row],[Data do Caixa Previsto (Data de Vencimento)]]))</f>
        <v>4</v>
      </c>
      <c r="N78" s="68">
        <f>IF(TblRegistroEntradas[[#This Row],[Data do Caixa Previsto (Data de Vencimento)]] = "", 0, YEAR(TblRegistroEntradas[[#This Row],[Data do Caixa Previsto (Data de Vencimento)]]))</f>
        <v>2018</v>
      </c>
    </row>
    <row r="79" spans="2:14" x14ac:dyDescent="0.25">
      <c r="B79" s="22">
        <v>43184.083980960655</v>
      </c>
      <c r="C79" s="25">
        <v>43169</v>
      </c>
      <c r="D79" s="25">
        <v>43184.083980960655</v>
      </c>
      <c r="E79" s="28" t="s">
        <v>25</v>
      </c>
      <c r="F79" s="28" t="s">
        <v>29</v>
      </c>
      <c r="G79" s="28" t="s">
        <v>136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  <c r="M79" s="68">
        <f>IF(TblRegistroEntradas[[#This Row],[Data do Caixa Previsto (Data de Vencimento)]] = "", 0, MONTH(TblRegistroEntradas[[#This Row],[Data do Caixa Previsto (Data de Vencimento)]]))</f>
        <v>3</v>
      </c>
      <c r="N79" s="68">
        <f>IF(TblRegistroEntradas[[#This Row],[Data do Caixa Previsto (Data de Vencimento)]] = "", 0, YEAR(TblRegistroEntradas[[#This Row],[Data do Caixa Previsto (Data de Vencimento)]]))</f>
        <v>2018</v>
      </c>
    </row>
    <row r="80" spans="2:14" x14ac:dyDescent="0.25">
      <c r="B80" s="22">
        <v>43200.147034627953</v>
      </c>
      <c r="C80" s="25">
        <v>43171</v>
      </c>
      <c r="D80" s="25">
        <v>43200.147034627953</v>
      </c>
      <c r="E80" s="28" t="s">
        <v>25</v>
      </c>
      <c r="F80" s="28" t="s">
        <v>32</v>
      </c>
      <c r="G80" s="28" t="s">
        <v>137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  <c r="M80" s="68">
        <f>IF(TblRegistroEntradas[[#This Row],[Data do Caixa Previsto (Data de Vencimento)]] = "", 0, MONTH(TblRegistroEntradas[[#This Row],[Data do Caixa Previsto (Data de Vencimento)]]))</f>
        <v>4</v>
      </c>
      <c r="N80" s="68">
        <f>IF(TblRegistroEntradas[[#This Row],[Data do Caixa Previsto (Data de Vencimento)]] = "", 0, YEAR(TblRegistroEntradas[[#This Row],[Data do Caixa Previsto (Data de Vencimento)]]))</f>
        <v>2018</v>
      </c>
    </row>
    <row r="81" spans="2:14" x14ac:dyDescent="0.25">
      <c r="B81" s="22">
        <v>43207.818228031581</v>
      </c>
      <c r="C81" s="25">
        <v>43176</v>
      </c>
      <c r="D81" s="25">
        <v>43207.818228031581</v>
      </c>
      <c r="E81" s="28" t="s">
        <v>25</v>
      </c>
      <c r="F81" s="28" t="s">
        <v>33</v>
      </c>
      <c r="G81" s="28" t="s">
        <v>138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  <c r="M81" s="68">
        <f>IF(TblRegistroEntradas[[#This Row],[Data do Caixa Previsto (Data de Vencimento)]] = "", 0, MONTH(TblRegistroEntradas[[#This Row],[Data do Caixa Previsto (Data de Vencimento)]]))</f>
        <v>4</v>
      </c>
      <c r="N81" s="68">
        <f>IF(TblRegistroEntradas[[#This Row],[Data do Caixa Previsto (Data de Vencimento)]] = "", 0, YEAR(TblRegistroEntradas[[#This Row],[Data do Caixa Previsto (Data de Vencimento)]]))</f>
        <v>2018</v>
      </c>
    </row>
    <row r="82" spans="2:14" x14ac:dyDescent="0.25">
      <c r="B82" s="22">
        <v>43234.457970610572</v>
      </c>
      <c r="C82" s="25">
        <v>43177</v>
      </c>
      <c r="D82" s="25">
        <v>43234.457970610572</v>
      </c>
      <c r="E82" s="28" t="s">
        <v>25</v>
      </c>
      <c r="F82" s="28" t="s">
        <v>32</v>
      </c>
      <c r="G82" s="28" t="s">
        <v>139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  <c r="M82" s="68">
        <f>IF(TblRegistroEntradas[[#This Row],[Data do Caixa Previsto (Data de Vencimento)]] = "", 0, MONTH(TblRegistroEntradas[[#This Row],[Data do Caixa Previsto (Data de Vencimento)]]))</f>
        <v>5</v>
      </c>
      <c r="N82" s="68">
        <f>IF(TblRegistroEntradas[[#This Row],[Data do Caixa Previsto (Data de Vencimento)]] = "", 0, YEAR(TblRegistroEntradas[[#This Row],[Data do Caixa Previsto (Data de Vencimento)]]))</f>
        <v>2018</v>
      </c>
    </row>
    <row r="83" spans="2:14" x14ac:dyDescent="0.25">
      <c r="B83" s="22">
        <v>43220.822063654756</v>
      </c>
      <c r="C83" s="25">
        <v>43180</v>
      </c>
      <c r="D83" s="25">
        <v>43220.822063654756</v>
      </c>
      <c r="E83" s="28" t="s">
        <v>25</v>
      </c>
      <c r="F83" s="28" t="s">
        <v>32</v>
      </c>
      <c r="G83" s="28" t="s">
        <v>140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  <c r="M83" s="68">
        <f>IF(TblRegistroEntradas[[#This Row],[Data do Caixa Previsto (Data de Vencimento)]] = "", 0, MONTH(TblRegistroEntradas[[#This Row],[Data do Caixa Previsto (Data de Vencimento)]]))</f>
        <v>4</v>
      </c>
      <c r="N83" s="68">
        <f>IF(TblRegistroEntradas[[#This Row],[Data do Caixa Previsto (Data de Vencimento)]] = "", 0, YEAR(TblRegistroEntradas[[#This Row],[Data do Caixa Previsto (Data de Vencimento)]]))</f>
        <v>2018</v>
      </c>
    </row>
    <row r="84" spans="2:14" x14ac:dyDescent="0.25">
      <c r="B84" s="22" t="s">
        <v>70</v>
      </c>
      <c r="C84" s="25">
        <v>43182</v>
      </c>
      <c r="D84" s="25">
        <v>43199.063059084292</v>
      </c>
      <c r="E84" s="28" t="s">
        <v>25</v>
      </c>
      <c r="F84" s="28" t="s">
        <v>30</v>
      </c>
      <c r="G84" s="28" t="s">
        <v>141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  <c r="M84" s="68">
        <f>IF(TblRegistroEntradas[[#This Row],[Data do Caixa Previsto (Data de Vencimento)]] = "", 0, MONTH(TblRegistroEntradas[[#This Row],[Data do Caixa Previsto (Data de Vencimento)]]))</f>
        <v>4</v>
      </c>
      <c r="N84" s="68">
        <f>IF(TblRegistroEntradas[[#This Row],[Data do Caixa Previsto (Data de Vencimento)]] = "", 0, YEAR(TblRegistroEntradas[[#This Row],[Data do Caixa Previsto (Data de Vencimento)]]))</f>
        <v>2018</v>
      </c>
    </row>
    <row r="85" spans="2:14" x14ac:dyDescent="0.25">
      <c r="B85" s="22">
        <v>43187.544050679455</v>
      </c>
      <c r="C85" s="25">
        <v>43184</v>
      </c>
      <c r="D85" s="25">
        <v>43187.544050679455</v>
      </c>
      <c r="E85" s="28" t="s">
        <v>25</v>
      </c>
      <c r="F85" s="28" t="s">
        <v>29</v>
      </c>
      <c r="G85" s="28" t="s">
        <v>142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  <c r="M85" s="68">
        <f>IF(TblRegistroEntradas[[#This Row],[Data do Caixa Previsto (Data de Vencimento)]] = "", 0, MONTH(TblRegistroEntradas[[#This Row],[Data do Caixa Previsto (Data de Vencimento)]]))</f>
        <v>3</v>
      </c>
      <c r="N85" s="68">
        <f>IF(TblRegistroEntradas[[#This Row],[Data do Caixa Previsto (Data de Vencimento)]] = "", 0, YEAR(TblRegistroEntradas[[#This Row],[Data do Caixa Previsto (Data de Vencimento)]]))</f>
        <v>2018</v>
      </c>
    </row>
    <row r="86" spans="2:14" x14ac:dyDescent="0.25">
      <c r="B86" s="22">
        <v>43205.258677559352</v>
      </c>
      <c r="C86" s="25">
        <v>43187</v>
      </c>
      <c r="D86" s="25">
        <v>43205.258677559352</v>
      </c>
      <c r="E86" s="28" t="s">
        <v>25</v>
      </c>
      <c r="F86" s="28" t="s">
        <v>33</v>
      </c>
      <c r="G86" s="28" t="s">
        <v>143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  <c r="M86" s="68">
        <f>IF(TblRegistroEntradas[[#This Row],[Data do Caixa Previsto (Data de Vencimento)]] = "", 0, MONTH(TblRegistroEntradas[[#This Row],[Data do Caixa Previsto (Data de Vencimento)]]))</f>
        <v>4</v>
      </c>
      <c r="N86" s="68">
        <f>IF(TblRegistroEntradas[[#This Row],[Data do Caixa Previsto (Data de Vencimento)]] = "", 0, YEAR(TblRegistroEntradas[[#This Row],[Data do Caixa Previsto (Data de Vencimento)]]))</f>
        <v>2018</v>
      </c>
    </row>
    <row r="87" spans="2:14" x14ac:dyDescent="0.25">
      <c r="B87" s="22">
        <v>43228.479640925485</v>
      </c>
      <c r="C87" s="25">
        <v>43189</v>
      </c>
      <c r="D87" s="25">
        <v>43228.479640925485</v>
      </c>
      <c r="E87" s="28" t="s">
        <v>25</v>
      </c>
      <c r="F87" s="28" t="s">
        <v>30</v>
      </c>
      <c r="G87" s="28" t="s">
        <v>144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  <c r="M87" s="68">
        <f>IF(TblRegistroEntradas[[#This Row],[Data do Caixa Previsto (Data de Vencimento)]] = "", 0, MONTH(TblRegistroEntradas[[#This Row],[Data do Caixa Previsto (Data de Vencimento)]]))</f>
        <v>5</v>
      </c>
      <c r="N87" s="68">
        <f>IF(TblRegistroEntradas[[#This Row],[Data do Caixa Previsto (Data de Vencimento)]] = "", 0, YEAR(TblRegistroEntradas[[#This Row],[Data do Caixa Previsto (Data de Vencimento)]]))</f>
        <v>2018</v>
      </c>
    </row>
    <row r="88" spans="2:14" x14ac:dyDescent="0.25">
      <c r="B88" s="22">
        <v>43228.526498585612</v>
      </c>
      <c r="C88" s="25">
        <v>43190</v>
      </c>
      <c r="D88" s="25">
        <v>43228.526498585612</v>
      </c>
      <c r="E88" s="28" t="s">
        <v>25</v>
      </c>
      <c r="F88" s="28" t="s">
        <v>33</v>
      </c>
      <c r="G88" s="28" t="s">
        <v>145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  <c r="M88" s="68">
        <f>IF(TblRegistroEntradas[[#This Row],[Data do Caixa Previsto (Data de Vencimento)]] = "", 0, MONTH(TblRegistroEntradas[[#This Row],[Data do Caixa Previsto (Data de Vencimento)]]))</f>
        <v>5</v>
      </c>
      <c r="N88" s="68">
        <f>IF(TblRegistroEntradas[[#This Row],[Data do Caixa Previsto (Data de Vencimento)]] = "", 0, YEAR(TblRegistroEntradas[[#This Row],[Data do Caixa Previsto (Data de Vencimento)]]))</f>
        <v>2018</v>
      </c>
    </row>
    <row r="89" spans="2:14" x14ac:dyDescent="0.25">
      <c r="B89" s="22">
        <v>43289.577504759094</v>
      </c>
      <c r="C89" s="25">
        <v>43193</v>
      </c>
      <c r="D89" s="25">
        <v>43251.952991180231</v>
      </c>
      <c r="E89" s="28" t="s">
        <v>25</v>
      </c>
      <c r="F89" s="28" t="s">
        <v>32</v>
      </c>
      <c r="G89" s="28" t="s">
        <v>146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  <c r="M89" s="68">
        <f>IF(TblRegistroEntradas[[#This Row],[Data do Caixa Previsto (Data de Vencimento)]] = "", 0, MONTH(TblRegistroEntradas[[#This Row],[Data do Caixa Previsto (Data de Vencimento)]]))</f>
        <v>5</v>
      </c>
      <c r="N89" s="68">
        <f>IF(TblRegistroEntradas[[#This Row],[Data do Caixa Previsto (Data de Vencimento)]] = "", 0, YEAR(TblRegistroEntradas[[#This Row],[Data do Caixa Previsto (Data de Vencimento)]]))</f>
        <v>2018</v>
      </c>
    </row>
    <row r="90" spans="2:14" x14ac:dyDescent="0.25">
      <c r="B90" s="22">
        <v>43221.091190775791</v>
      </c>
      <c r="C90" s="25">
        <v>43196</v>
      </c>
      <c r="D90" s="25">
        <v>43221.091190775791</v>
      </c>
      <c r="E90" s="28" t="s">
        <v>25</v>
      </c>
      <c r="F90" s="28" t="s">
        <v>30</v>
      </c>
      <c r="G90" s="28" t="s">
        <v>147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  <c r="M90" s="68">
        <f>IF(TblRegistroEntradas[[#This Row],[Data do Caixa Previsto (Data de Vencimento)]] = "", 0, MONTH(TblRegistroEntradas[[#This Row],[Data do Caixa Previsto (Data de Vencimento)]]))</f>
        <v>5</v>
      </c>
      <c r="N90" s="68">
        <f>IF(TblRegistroEntradas[[#This Row],[Data do Caixa Previsto (Data de Vencimento)]] = "", 0, YEAR(TblRegistroEntradas[[#This Row],[Data do Caixa Previsto (Data de Vencimento)]]))</f>
        <v>2018</v>
      </c>
    </row>
    <row r="91" spans="2:14" x14ac:dyDescent="0.25">
      <c r="B91" s="22">
        <v>43251.171133907985</v>
      </c>
      <c r="C91" s="25">
        <v>43199</v>
      </c>
      <c r="D91" s="25">
        <v>43251.171133907985</v>
      </c>
      <c r="E91" s="28" t="s">
        <v>25</v>
      </c>
      <c r="F91" s="28" t="s">
        <v>32</v>
      </c>
      <c r="G91" s="28" t="s">
        <v>148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  <c r="M91" s="68">
        <f>IF(TblRegistroEntradas[[#This Row],[Data do Caixa Previsto (Data de Vencimento)]] = "", 0, MONTH(TblRegistroEntradas[[#This Row],[Data do Caixa Previsto (Data de Vencimento)]]))</f>
        <v>5</v>
      </c>
      <c r="N91" s="68">
        <f>IF(TblRegistroEntradas[[#This Row],[Data do Caixa Previsto (Data de Vencimento)]] = "", 0, YEAR(TblRegistroEntradas[[#This Row],[Data do Caixa Previsto (Data de Vencimento)]]))</f>
        <v>2018</v>
      </c>
    </row>
    <row r="92" spans="2:14" x14ac:dyDescent="0.25">
      <c r="B92" s="22">
        <v>43264.89293629631</v>
      </c>
      <c r="C92" s="25">
        <v>43201</v>
      </c>
      <c r="D92" s="25">
        <v>43260.535750034454</v>
      </c>
      <c r="E92" s="28" t="s">
        <v>25</v>
      </c>
      <c r="F92" s="28" t="s">
        <v>32</v>
      </c>
      <c r="G92" s="28" t="s">
        <v>149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  <c r="M92" s="68">
        <f>IF(TblRegistroEntradas[[#This Row],[Data do Caixa Previsto (Data de Vencimento)]] = "", 0, MONTH(TblRegistroEntradas[[#This Row],[Data do Caixa Previsto (Data de Vencimento)]]))</f>
        <v>6</v>
      </c>
      <c r="N92" s="68">
        <f>IF(TblRegistroEntradas[[#This Row],[Data do Caixa Previsto (Data de Vencimento)]] = "", 0, YEAR(TblRegistroEntradas[[#This Row],[Data do Caixa Previsto (Data de Vencimento)]]))</f>
        <v>2018</v>
      </c>
    </row>
    <row r="93" spans="2:14" x14ac:dyDescent="0.25">
      <c r="B93" s="22">
        <v>43224.851474146271</v>
      </c>
      <c r="C93" s="25">
        <v>43204</v>
      </c>
      <c r="D93" s="25">
        <v>43224.851474146271</v>
      </c>
      <c r="E93" s="28" t="s">
        <v>25</v>
      </c>
      <c r="F93" s="28" t="s">
        <v>32</v>
      </c>
      <c r="G93" s="28" t="s">
        <v>150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  <c r="M93" s="68">
        <f>IF(TblRegistroEntradas[[#This Row],[Data do Caixa Previsto (Data de Vencimento)]] = "", 0, MONTH(TblRegistroEntradas[[#This Row],[Data do Caixa Previsto (Data de Vencimento)]]))</f>
        <v>5</v>
      </c>
      <c r="N93" s="68">
        <f>IF(TblRegistroEntradas[[#This Row],[Data do Caixa Previsto (Data de Vencimento)]] = "", 0, YEAR(TblRegistroEntradas[[#This Row],[Data do Caixa Previsto (Data de Vencimento)]]))</f>
        <v>2018</v>
      </c>
    </row>
    <row r="94" spans="2:14" x14ac:dyDescent="0.25">
      <c r="B94" s="22" t="s">
        <v>70</v>
      </c>
      <c r="C94" s="25">
        <v>43209</v>
      </c>
      <c r="D94" s="25">
        <v>43266.340119269124</v>
      </c>
      <c r="E94" s="28" t="s">
        <v>25</v>
      </c>
      <c r="F94" s="28" t="s">
        <v>32</v>
      </c>
      <c r="G94" s="28" t="s">
        <v>151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  <c r="M94" s="68">
        <f>IF(TblRegistroEntradas[[#This Row],[Data do Caixa Previsto (Data de Vencimento)]] = "", 0, MONTH(TblRegistroEntradas[[#This Row],[Data do Caixa Previsto (Data de Vencimento)]]))</f>
        <v>6</v>
      </c>
      <c r="N94" s="68">
        <f>IF(TblRegistroEntradas[[#This Row],[Data do Caixa Previsto (Data de Vencimento)]] = "", 0, YEAR(TblRegistroEntradas[[#This Row],[Data do Caixa Previsto (Data de Vencimento)]]))</f>
        <v>2018</v>
      </c>
    </row>
    <row r="95" spans="2:14" x14ac:dyDescent="0.25">
      <c r="B95" s="22">
        <v>43302.517348540277</v>
      </c>
      <c r="C95" s="25">
        <v>43213</v>
      </c>
      <c r="D95" s="25">
        <v>43234.087727619473</v>
      </c>
      <c r="E95" s="28" t="s">
        <v>25</v>
      </c>
      <c r="F95" s="28" t="s">
        <v>32</v>
      </c>
      <c r="G95" s="28" t="s">
        <v>152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  <c r="M95" s="68">
        <f>IF(TblRegistroEntradas[[#This Row],[Data do Caixa Previsto (Data de Vencimento)]] = "", 0, MONTH(TblRegistroEntradas[[#This Row],[Data do Caixa Previsto (Data de Vencimento)]]))</f>
        <v>5</v>
      </c>
      <c r="N95" s="68">
        <f>IF(TblRegistroEntradas[[#This Row],[Data do Caixa Previsto (Data de Vencimento)]] = "", 0, YEAR(TblRegistroEntradas[[#This Row],[Data do Caixa Previsto (Data de Vencimento)]]))</f>
        <v>2018</v>
      </c>
    </row>
    <row r="96" spans="2:14" x14ac:dyDescent="0.25">
      <c r="B96" s="22">
        <v>43299.933065152305</v>
      </c>
      <c r="C96" s="25">
        <v>43216</v>
      </c>
      <c r="D96" s="25">
        <v>43265.015379904566</v>
      </c>
      <c r="E96" s="28" t="s">
        <v>25</v>
      </c>
      <c r="F96" s="28" t="s">
        <v>31</v>
      </c>
      <c r="G96" s="28" t="s">
        <v>153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  <c r="M96" s="68">
        <f>IF(TblRegistroEntradas[[#This Row],[Data do Caixa Previsto (Data de Vencimento)]] = "", 0, MONTH(TblRegistroEntradas[[#This Row],[Data do Caixa Previsto (Data de Vencimento)]]))</f>
        <v>6</v>
      </c>
      <c r="N96" s="68">
        <f>IF(TblRegistroEntradas[[#This Row],[Data do Caixa Previsto (Data de Vencimento)]] = "", 0, YEAR(TblRegistroEntradas[[#This Row],[Data do Caixa Previsto (Data de Vencimento)]]))</f>
        <v>2018</v>
      </c>
    </row>
    <row r="97" spans="2:14" x14ac:dyDescent="0.25">
      <c r="B97" s="22">
        <v>43265.565544078599</v>
      </c>
      <c r="C97" s="25">
        <v>43220</v>
      </c>
      <c r="D97" s="25">
        <v>43265.565544078599</v>
      </c>
      <c r="E97" s="28" t="s">
        <v>25</v>
      </c>
      <c r="F97" s="28" t="s">
        <v>32</v>
      </c>
      <c r="G97" s="28" t="s">
        <v>154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  <c r="M97" s="68">
        <f>IF(TblRegistroEntradas[[#This Row],[Data do Caixa Previsto (Data de Vencimento)]] = "", 0, MONTH(TblRegistroEntradas[[#This Row],[Data do Caixa Previsto (Data de Vencimento)]]))</f>
        <v>6</v>
      </c>
      <c r="N97" s="68">
        <f>IF(TblRegistroEntradas[[#This Row],[Data do Caixa Previsto (Data de Vencimento)]] = "", 0, YEAR(TblRegistroEntradas[[#This Row],[Data do Caixa Previsto (Data de Vencimento)]]))</f>
        <v>2018</v>
      </c>
    </row>
    <row r="98" spans="2:14" x14ac:dyDescent="0.25">
      <c r="B98" s="22">
        <v>43330.643378541507</v>
      </c>
      <c r="C98" s="25">
        <v>43228</v>
      </c>
      <c r="D98" s="25">
        <v>43283.921086983224</v>
      </c>
      <c r="E98" s="28" t="s">
        <v>25</v>
      </c>
      <c r="F98" s="28" t="s">
        <v>33</v>
      </c>
      <c r="G98" s="28" t="s">
        <v>155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  <c r="M98" s="68">
        <f>IF(TblRegistroEntradas[[#This Row],[Data do Caixa Previsto (Data de Vencimento)]] = "", 0, MONTH(TblRegistroEntradas[[#This Row],[Data do Caixa Previsto (Data de Vencimento)]]))</f>
        <v>7</v>
      </c>
      <c r="N98" s="68">
        <f>IF(TblRegistroEntradas[[#This Row],[Data do Caixa Previsto (Data de Vencimento)]] = "", 0, YEAR(TblRegistroEntradas[[#This Row],[Data do Caixa Previsto (Data de Vencimento)]]))</f>
        <v>2018</v>
      </c>
    </row>
    <row r="99" spans="2:14" x14ac:dyDescent="0.25">
      <c r="B99" s="22">
        <v>43279.381017407846</v>
      </c>
      <c r="C99" s="25">
        <v>43231</v>
      </c>
      <c r="D99" s="25">
        <v>43279.381017407846</v>
      </c>
      <c r="E99" s="28" t="s">
        <v>25</v>
      </c>
      <c r="F99" s="28" t="s">
        <v>31</v>
      </c>
      <c r="G99" s="28" t="s">
        <v>156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  <c r="M99" s="68">
        <f>IF(TblRegistroEntradas[[#This Row],[Data do Caixa Previsto (Data de Vencimento)]] = "", 0, MONTH(TblRegistroEntradas[[#This Row],[Data do Caixa Previsto (Data de Vencimento)]]))</f>
        <v>6</v>
      </c>
      <c r="N99" s="68">
        <f>IF(TblRegistroEntradas[[#This Row],[Data do Caixa Previsto (Data de Vencimento)]] = "", 0, YEAR(TblRegistroEntradas[[#This Row],[Data do Caixa Previsto (Data de Vencimento)]]))</f>
        <v>2018</v>
      </c>
    </row>
    <row r="100" spans="2:14" x14ac:dyDescent="0.25">
      <c r="B100" s="22">
        <v>43285.463133098099</v>
      </c>
      <c r="C100" s="25">
        <v>43233</v>
      </c>
      <c r="D100" s="25">
        <v>43285.463133098099</v>
      </c>
      <c r="E100" s="28" t="s">
        <v>25</v>
      </c>
      <c r="F100" s="28" t="s">
        <v>29</v>
      </c>
      <c r="G100" s="28" t="s">
        <v>157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  <c r="M100" s="68">
        <f>IF(TblRegistroEntradas[[#This Row],[Data do Caixa Previsto (Data de Vencimento)]] = "", 0, MONTH(TblRegistroEntradas[[#This Row],[Data do Caixa Previsto (Data de Vencimento)]]))</f>
        <v>7</v>
      </c>
      <c r="N100" s="68">
        <f>IF(TblRegistroEntradas[[#This Row],[Data do Caixa Previsto (Data de Vencimento)]] = "", 0, YEAR(TblRegistroEntradas[[#This Row],[Data do Caixa Previsto (Data de Vencimento)]]))</f>
        <v>2018</v>
      </c>
    </row>
    <row r="101" spans="2:14" x14ac:dyDescent="0.25">
      <c r="B101" s="22">
        <v>43252.121501784946</v>
      </c>
      <c r="C101" s="25">
        <v>43241</v>
      </c>
      <c r="D101" s="25">
        <v>43252.121501784946</v>
      </c>
      <c r="E101" s="28" t="s">
        <v>25</v>
      </c>
      <c r="F101" s="28" t="s">
        <v>32</v>
      </c>
      <c r="G101" s="28" t="s">
        <v>158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  <c r="M101" s="68">
        <f>IF(TblRegistroEntradas[[#This Row],[Data do Caixa Previsto (Data de Vencimento)]] = "", 0, MONTH(TblRegistroEntradas[[#This Row],[Data do Caixa Previsto (Data de Vencimento)]]))</f>
        <v>6</v>
      </c>
      <c r="N101" s="68">
        <f>IF(TblRegistroEntradas[[#This Row],[Data do Caixa Previsto (Data de Vencimento)]] = "", 0, YEAR(TblRegistroEntradas[[#This Row],[Data do Caixa Previsto (Data de Vencimento)]]))</f>
        <v>2018</v>
      </c>
    </row>
    <row r="102" spans="2:14" x14ac:dyDescent="0.25">
      <c r="B102" s="22" t="s">
        <v>70</v>
      </c>
      <c r="C102" s="25">
        <v>43244</v>
      </c>
      <c r="D102" s="25">
        <v>43275.457463184524</v>
      </c>
      <c r="E102" s="28" t="s">
        <v>25</v>
      </c>
      <c r="F102" s="28" t="s">
        <v>29</v>
      </c>
      <c r="G102" s="28" t="s">
        <v>97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  <c r="M102" s="68">
        <f>IF(TblRegistroEntradas[[#This Row],[Data do Caixa Previsto (Data de Vencimento)]] = "", 0, MONTH(TblRegistroEntradas[[#This Row],[Data do Caixa Previsto (Data de Vencimento)]]))</f>
        <v>6</v>
      </c>
      <c r="N102" s="68">
        <f>IF(TblRegistroEntradas[[#This Row],[Data do Caixa Previsto (Data de Vencimento)]] = "", 0, YEAR(TblRegistroEntradas[[#This Row],[Data do Caixa Previsto (Data de Vencimento)]]))</f>
        <v>2018</v>
      </c>
    </row>
    <row r="103" spans="2:14" x14ac:dyDescent="0.25">
      <c r="B103" s="22">
        <v>43275.663970819842</v>
      </c>
      <c r="C103" s="25">
        <v>43249</v>
      </c>
      <c r="D103" s="25">
        <v>43275.663970819842</v>
      </c>
      <c r="E103" s="28" t="s">
        <v>25</v>
      </c>
      <c r="F103" s="28" t="s">
        <v>29</v>
      </c>
      <c r="G103" s="28" t="s">
        <v>159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  <c r="M103" s="68">
        <f>IF(TblRegistroEntradas[[#This Row],[Data do Caixa Previsto (Data de Vencimento)]] = "", 0, MONTH(TblRegistroEntradas[[#This Row],[Data do Caixa Previsto (Data de Vencimento)]]))</f>
        <v>6</v>
      </c>
      <c r="N103" s="68">
        <f>IF(TblRegistroEntradas[[#This Row],[Data do Caixa Previsto (Data de Vencimento)]] = "", 0, YEAR(TblRegistroEntradas[[#This Row],[Data do Caixa Previsto (Data de Vencimento)]]))</f>
        <v>2018</v>
      </c>
    </row>
    <row r="104" spans="2:14" x14ac:dyDescent="0.25">
      <c r="B104" s="22">
        <v>43265.40932974538</v>
      </c>
      <c r="C104" s="25">
        <v>43250</v>
      </c>
      <c r="D104" s="25">
        <v>43265.40932974538</v>
      </c>
      <c r="E104" s="28" t="s">
        <v>25</v>
      </c>
      <c r="F104" s="28" t="s">
        <v>33</v>
      </c>
      <c r="G104" s="28" t="s">
        <v>160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  <c r="M104" s="68">
        <f>IF(TblRegistroEntradas[[#This Row],[Data do Caixa Previsto (Data de Vencimento)]] = "", 0, MONTH(TblRegistroEntradas[[#This Row],[Data do Caixa Previsto (Data de Vencimento)]]))</f>
        <v>6</v>
      </c>
      <c r="N104" s="68">
        <f>IF(TblRegistroEntradas[[#This Row],[Data do Caixa Previsto (Data de Vencimento)]] = "", 0, YEAR(TblRegistroEntradas[[#This Row],[Data do Caixa Previsto (Data de Vencimento)]]))</f>
        <v>2018</v>
      </c>
    </row>
    <row r="105" spans="2:14" x14ac:dyDescent="0.25">
      <c r="B105" s="22">
        <v>43313.778330733978</v>
      </c>
      <c r="C105" s="25">
        <v>43254</v>
      </c>
      <c r="D105" s="25">
        <v>43313.778330733978</v>
      </c>
      <c r="E105" s="28" t="s">
        <v>25</v>
      </c>
      <c r="F105" s="28" t="s">
        <v>31</v>
      </c>
      <c r="G105" s="28" t="s">
        <v>161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  <c r="M105" s="68">
        <f>IF(TblRegistroEntradas[[#This Row],[Data do Caixa Previsto (Data de Vencimento)]] = "", 0, MONTH(TblRegistroEntradas[[#This Row],[Data do Caixa Previsto (Data de Vencimento)]]))</f>
        <v>8</v>
      </c>
      <c r="N105" s="68">
        <f>IF(TblRegistroEntradas[[#This Row],[Data do Caixa Previsto (Data de Vencimento)]] = "", 0, YEAR(TblRegistroEntradas[[#This Row],[Data do Caixa Previsto (Data de Vencimento)]]))</f>
        <v>2018</v>
      </c>
    </row>
    <row r="106" spans="2:14" x14ac:dyDescent="0.25">
      <c r="B106" s="22">
        <v>43309.034479812522</v>
      </c>
      <c r="C106" s="25">
        <v>43255</v>
      </c>
      <c r="D106" s="25">
        <v>43309.034479812522</v>
      </c>
      <c r="E106" s="28" t="s">
        <v>25</v>
      </c>
      <c r="F106" s="28" t="s">
        <v>31</v>
      </c>
      <c r="G106" s="28" t="s">
        <v>162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  <c r="M106" s="68">
        <f>IF(TblRegistroEntradas[[#This Row],[Data do Caixa Previsto (Data de Vencimento)]] = "", 0, MONTH(TblRegistroEntradas[[#This Row],[Data do Caixa Previsto (Data de Vencimento)]]))</f>
        <v>7</v>
      </c>
      <c r="N106" s="68">
        <f>IF(TblRegistroEntradas[[#This Row],[Data do Caixa Previsto (Data de Vencimento)]] = "", 0, YEAR(TblRegistroEntradas[[#This Row],[Data do Caixa Previsto (Data de Vencimento)]]))</f>
        <v>2018</v>
      </c>
    </row>
    <row r="107" spans="2:14" x14ac:dyDescent="0.25">
      <c r="B107" s="22">
        <v>43267.639792395334</v>
      </c>
      <c r="C107" s="25">
        <v>43256</v>
      </c>
      <c r="D107" s="25">
        <v>43267.639792395334</v>
      </c>
      <c r="E107" s="28" t="s">
        <v>25</v>
      </c>
      <c r="F107" s="28" t="s">
        <v>29</v>
      </c>
      <c r="G107" s="28" t="s">
        <v>163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  <c r="M107" s="68">
        <f>IF(TblRegistroEntradas[[#This Row],[Data do Caixa Previsto (Data de Vencimento)]] = "", 0, MONTH(TblRegistroEntradas[[#This Row],[Data do Caixa Previsto (Data de Vencimento)]]))</f>
        <v>6</v>
      </c>
      <c r="N107" s="68">
        <f>IF(TblRegistroEntradas[[#This Row],[Data do Caixa Previsto (Data de Vencimento)]] = "", 0, YEAR(TblRegistroEntradas[[#This Row],[Data do Caixa Previsto (Data de Vencimento)]]))</f>
        <v>2018</v>
      </c>
    </row>
    <row r="108" spans="2:14" x14ac:dyDescent="0.25">
      <c r="B108" s="22">
        <v>43295.992726264638</v>
      </c>
      <c r="C108" s="25">
        <v>43259</v>
      </c>
      <c r="D108" s="25">
        <v>43295.992726264638</v>
      </c>
      <c r="E108" s="28" t="s">
        <v>25</v>
      </c>
      <c r="F108" s="28" t="s">
        <v>32</v>
      </c>
      <c r="G108" s="28" t="s">
        <v>164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  <c r="M108" s="68">
        <f>IF(TblRegistroEntradas[[#This Row],[Data do Caixa Previsto (Data de Vencimento)]] = "", 0, MONTH(TblRegistroEntradas[[#This Row],[Data do Caixa Previsto (Data de Vencimento)]]))</f>
        <v>7</v>
      </c>
      <c r="N108" s="68">
        <f>IF(TblRegistroEntradas[[#This Row],[Data do Caixa Previsto (Data de Vencimento)]] = "", 0, YEAR(TblRegistroEntradas[[#This Row],[Data do Caixa Previsto (Data de Vencimento)]]))</f>
        <v>2018</v>
      </c>
    </row>
    <row r="109" spans="2:14" x14ac:dyDescent="0.25">
      <c r="B109" s="22">
        <v>43276.511490365912</v>
      </c>
      <c r="C109" s="25">
        <v>43261</v>
      </c>
      <c r="D109" s="25">
        <v>43276.511490365912</v>
      </c>
      <c r="E109" s="28" t="s">
        <v>25</v>
      </c>
      <c r="F109" s="28" t="s">
        <v>30</v>
      </c>
      <c r="G109" s="28" t="s">
        <v>165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  <c r="M109" s="68">
        <f>IF(TblRegistroEntradas[[#This Row],[Data do Caixa Previsto (Data de Vencimento)]] = "", 0, MONTH(TblRegistroEntradas[[#This Row],[Data do Caixa Previsto (Data de Vencimento)]]))</f>
        <v>6</v>
      </c>
      <c r="N109" s="68">
        <f>IF(TblRegistroEntradas[[#This Row],[Data do Caixa Previsto (Data de Vencimento)]] = "", 0, YEAR(TblRegistroEntradas[[#This Row],[Data do Caixa Previsto (Data de Vencimento)]]))</f>
        <v>2018</v>
      </c>
    </row>
    <row r="110" spans="2:14" x14ac:dyDescent="0.25">
      <c r="B110" s="22">
        <v>43320.151513939236</v>
      </c>
      <c r="C110" s="25">
        <v>43264</v>
      </c>
      <c r="D110" s="25">
        <v>43320.151513939236</v>
      </c>
      <c r="E110" s="28" t="s">
        <v>25</v>
      </c>
      <c r="F110" s="28" t="s">
        <v>29</v>
      </c>
      <c r="G110" s="28" t="s">
        <v>166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  <c r="M110" s="68">
        <f>IF(TblRegistroEntradas[[#This Row],[Data do Caixa Previsto (Data de Vencimento)]] = "", 0, MONTH(TblRegistroEntradas[[#This Row],[Data do Caixa Previsto (Data de Vencimento)]]))</f>
        <v>8</v>
      </c>
      <c r="N110" s="68">
        <f>IF(TblRegistroEntradas[[#This Row],[Data do Caixa Previsto (Data de Vencimento)]] = "", 0, YEAR(TblRegistroEntradas[[#This Row],[Data do Caixa Previsto (Data de Vencimento)]]))</f>
        <v>2018</v>
      </c>
    </row>
    <row r="111" spans="2:14" x14ac:dyDescent="0.25">
      <c r="B111" s="22">
        <v>43303.335943391627</v>
      </c>
      <c r="C111" s="25">
        <v>43265</v>
      </c>
      <c r="D111" s="25">
        <v>43303.335943391627</v>
      </c>
      <c r="E111" s="28" t="s">
        <v>25</v>
      </c>
      <c r="F111" s="28" t="s">
        <v>32</v>
      </c>
      <c r="G111" s="28" t="s">
        <v>167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  <c r="M111" s="68">
        <f>IF(TblRegistroEntradas[[#This Row],[Data do Caixa Previsto (Data de Vencimento)]] = "", 0, MONTH(TblRegistroEntradas[[#This Row],[Data do Caixa Previsto (Data de Vencimento)]]))</f>
        <v>7</v>
      </c>
      <c r="N111" s="68">
        <f>IF(TblRegistroEntradas[[#This Row],[Data do Caixa Previsto (Data de Vencimento)]] = "", 0, YEAR(TblRegistroEntradas[[#This Row],[Data do Caixa Previsto (Data de Vencimento)]]))</f>
        <v>2018</v>
      </c>
    </row>
    <row r="112" spans="2:14" x14ac:dyDescent="0.25">
      <c r="B112" s="22">
        <v>43293.385542692129</v>
      </c>
      <c r="C112" s="25">
        <v>43266</v>
      </c>
      <c r="D112" s="25">
        <v>43293.385542692129</v>
      </c>
      <c r="E112" s="28" t="s">
        <v>25</v>
      </c>
      <c r="F112" s="28" t="s">
        <v>32</v>
      </c>
      <c r="G112" s="28" t="s">
        <v>168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  <c r="M112" s="68">
        <f>IF(TblRegistroEntradas[[#This Row],[Data do Caixa Previsto (Data de Vencimento)]] = "", 0, MONTH(TblRegistroEntradas[[#This Row],[Data do Caixa Previsto (Data de Vencimento)]]))</f>
        <v>7</v>
      </c>
      <c r="N112" s="68">
        <f>IF(TblRegistroEntradas[[#This Row],[Data do Caixa Previsto (Data de Vencimento)]] = "", 0, YEAR(TblRegistroEntradas[[#This Row],[Data do Caixa Previsto (Data de Vencimento)]]))</f>
        <v>2018</v>
      </c>
    </row>
    <row r="113" spans="2:14" x14ac:dyDescent="0.25">
      <c r="B113" s="22">
        <v>43347.784698126074</v>
      </c>
      <c r="C113" s="25">
        <v>43268</v>
      </c>
      <c r="D113" s="25">
        <v>43310.26005003383</v>
      </c>
      <c r="E113" s="28" t="s">
        <v>25</v>
      </c>
      <c r="F113" s="28" t="s">
        <v>33</v>
      </c>
      <c r="G113" s="28" t="s">
        <v>169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  <c r="M113" s="68">
        <f>IF(TblRegistroEntradas[[#This Row],[Data do Caixa Previsto (Data de Vencimento)]] = "", 0, MONTH(TblRegistroEntradas[[#This Row],[Data do Caixa Previsto (Data de Vencimento)]]))</f>
        <v>7</v>
      </c>
      <c r="N113" s="68">
        <f>IF(TblRegistroEntradas[[#This Row],[Data do Caixa Previsto (Data de Vencimento)]] = "", 0, YEAR(TblRegistroEntradas[[#This Row],[Data do Caixa Previsto (Data de Vencimento)]]))</f>
        <v>2018</v>
      </c>
    </row>
    <row r="114" spans="2:14" x14ac:dyDescent="0.25">
      <c r="B114" s="22">
        <v>43328.142631140596</v>
      </c>
      <c r="C114" s="25">
        <v>43272</v>
      </c>
      <c r="D114" s="25">
        <v>43309.393451525575</v>
      </c>
      <c r="E114" s="28" t="s">
        <v>25</v>
      </c>
      <c r="F114" s="28" t="s">
        <v>33</v>
      </c>
      <c r="G114" s="28" t="s">
        <v>170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  <c r="M114" s="68">
        <f>IF(TblRegistroEntradas[[#This Row],[Data do Caixa Previsto (Data de Vencimento)]] = "", 0, MONTH(TblRegistroEntradas[[#This Row],[Data do Caixa Previsto (Data de Vencimento)]]))</f>
        <v>7</v>
      </c>
      <c r="N114" s="68">
        <f>IF(TblRegistroEntradas[[#This Row],[Data do Caixa Previsto (Data de Vencimento)]] = "", 0, YEAR(TblRegistroEntradas[[#This Row],[Data do Caixa Previsto (Data de Vencimento)]]))</f>
        <v>2018</v>
      </c>
    </row>
    <row r="115" spans="2:14" x14ac:dyDescent="0.25">
      <c r="B115" s="22" t="s">
        <v>70</v>
      </c>
      <c r="C115" s="25">
        <v>43275</v>
      </c>
      <c r="D115" s="25">
        <v>43313.637699425337</v>
      </c>
      <c r="E115" s="28" t="s">
        <v>25</v>
      </c>
      <c r="F115" s="28" t="s">
        <v>33</v>
      </c>
      <c r="G115" s="28" t="s">
        <v>171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  <c r="M115" s="68">
        <f>IF(TblRegistroEntradas[[#This Row],[Data do Caixa Previsto (Data de Vencimento)]] = "", 0, MONTH(TblRegistroEntradas[[#This Row],[Data do Caixa Previsto (Data de Vencimento)]]))</f>
        <v>8</v>
      </c>
      <c r="N115" s="68">
        <f>IF(TblRegistroEntradas[[#This Row],[Data do Caixa Previsto (Data de Vencimento)]] = "", 0, YEAR(TblRegistroEntradas[[#This Row],[Data do Caixa Previsto (Data de Vencimento)]]))</f>
        <v>2018</v>
      </c>
    </row>
    <row r="116" spans="2:14" x14ac:dyDescent="0.25">
      <c r="B116" s="22">
        <v>43321.066181249873</v>
      </c>
      <c r="C116" s="25">
        <v>43276</v>
      </c>
      <c r="D116" s="25">
        <v>43317.738042183715</v>
      </c>
      <c r="E116" s="28" t="s">
        <v>25</v>
      </c>
      <c r="F116" s="28" t="s">
        <v>32</v>
      </c>
      <c r="G116" s="28" t="s">
        <v>172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  <c r="M116" s="68">
        <f>IF(TblRegistroEntradas[[#This Row],[Data do Caixa Previsto (Data de Vencimento)]] = "", 0, MONTH(TblRegistroEntradas[[#This Row],[Data do Caixa Previsto (Data de Vencimento)]]))</f>
        <v>8</v>
      </c>
      <c r="N116" s="68">
        <f>IF(TblRegistroEntradas[[#This Row],[Data do Caixa Previsto (Data de Vencimento)]] = "", 0, YEAR(TblRegistroEntradas[[#This Row],[Data do Caixa Previsto (Data de Vencimento)]]))</f>
        <v>2018</v>
      </c>
    </row>
    <row r="117" spans="2:14" x14ac:dyDescent="0.25">
      <c r="B117" s="22">
        <v>43328.896220051167</v>
      </c>
      <c r="C117" s="25">
        <v>43280</v>
      </c>
      <c r="D117" s="25">
        <v>43328.896220051167</v>
      </c>
      <c r="E117" s="28" t="s">
        <v>25</v>
      </c>
      <c r="F117" s="28" t="s">
        <v>32</v>
      </c>
      <c r="G117" s="28" t="s">
        <v>173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  <c r="M117" s="68">
        <f>IF(TblRegistroEntradas[[#This Row],[Data do Caixa Previsto (Data de Vencimento)]] = "", 0, MONTH(TblRegistroEntradas[[#This Row],[Data do Caixa Previsto (Data de Vencimento)]]))</f>
        <v>8</v>
      </c>
      <c r="N117" s="68">
        <f>IF(TblRegistroEntradas[[#This Row],[Data do Caixa Previsto (Data de Vencimento)]] = "", 0, YEAR(TblRegistroEntradas[[#This Row],[Data do Caixa Previsto (Data de Vencimento)]]))</f>
        <v>2018</v>
      </c>
    </row>
    <row r="118" spans="2:14" x14ac:dyDescent="0.25">
      <c r="B118" s="22">
        <v>43310.362560784597</v>
      </c>
      <c r="C118" s="25">
        <v>43284</v>
      </c>
      <c r="D118" s="25">
        <v>43310.362560784597</v>
      </c>
      <c r="E118" s="28" t="s">
        <v>25</v>
      </c>
      <c r="F118" s="28" t="s">
        <v>32</v>
      </c>
      <c r="G118" s="28" t="s">
        <v>174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  <c r="M118" s="68">
        <f>IF(TblRegistroEntradas[[#This Row],[Data do Caixa Previsto (Data de Vencimento)]] = "", 0, MONTH(TblRegistroEntradas[[#This Row],[Data do Caixa Previsto (Data de Vencimento)]]))</f>
        <v>7</v>
      </c>
      <c r="N118" s="68">
        <f>IF(TblRegistroEntradas[[#This Row],[Data do Caixa Previsto (Data de Vencimento)]] = "", 0, YEAR(TblRegistroEntradas[[#This Row],[Data do Caixa Previsto (Data de Vencimento)]]))</f>
        <v>2018</v>
      </c>
    </row>
    <row r="119" spans="2:14" x14ac:dyDescent="0.25">
      <c r="B119" s="22">
        <v>43343.848263098727</v>
      </c>
      <c r="C119" s="25">
        <v>43285</v>
      </c>
      <c r="D119" s="25">
        <v>43343.848263098727</v>
      </c>
      <c r="E119" s="28" t="s">
        <v>25</v>
      </c>
      <c r="F119" s="28" t="s">
        <v>32</v>
      </c>
      <c r="G119" s="28" t="s">
        <v>175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  <c r="M119" s="68">
        <f>IF(TblRegistroEntradas[[#This Row],[Data do Caixa Previsto (Data de Vencimento)]] = "", 0, MONTH(TblRegistroEntradas[[#This Row],[Data do Caixa Previsto (Data de Vencimento)]]))</f>
        <v>8</v>
      </c>
      <c r="N119" s="68">
        <f>IF(TblRegistroEntradas[[#This Row],[Data do Caixa Previsto (Data de Vencimento)]] = "", 0, YEAR(TblRegistroEntradas[[#This Row],[Data do Caixa Previsto (Data de Vencimento)]]))</f>
        <v>2018</v>
      </c>
    </row>
    <row r="120" spans="2:14" x14ac:dyDescent="0.25">
      <c r="B120" s="22">
        <v>43316.086897207155</v>
      </c>
      <c r="C120" s="25">
        <v>43286</v>
      </c>
      <c r="D120" s="25">
        <v>43316.086897207155</v>
      </c>
      <c r="E120" s="28" t="s">
        <v>25</v>
      </c>
      <c r="F120" s="28" t="s">
        <v>31</v>
      </c>
      <c r="G120" s="28" t="s">
        <v>176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  <c r="M120" s="68">
        <f>IF(TblRegistroEntradas[[#This Row],[Data do Caixa Previsto (Data de Vencimento)]] = "", 0, MONTH(TblRegistroEntradas[[#This Row],[Data do Caixa Previsto (Data de Vencimento)]]))</f>
        <v>8</v>
      </c>
      <c r="N120" s="68">
        <f>IF(TblRegistroEntradas[[#This Row],[Data do Caixa Previsto (Data de Vencimento)]] = "", 0, YEAR(TblRegistroEntradas[[#This Row],[Data do Caixa Previsto (Data de Vencimento)]]))</f>
        <v>2018</v>
      </c>
    </row>
    <row r="121" spans="2:14" x14ac:dyDescent="0.25">
      <c r="B121" s="22">
        <v>43336.184362990563</v>
      </c>
      <c r="C121" s="25">
        <v>43288</v>
      </c>
      <c r="D121" s="25">
        <v>43336.184362990563</v>
      </c>
      <c r="E121" s="28" t="s">
        <v>25</v>
      </c>
      <c r="F121" s="28" t="s">
        <v>30</v>
      </c>
      <c r="G121" s="28" t="s">
        <v>177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  <c r="M121" s="68">
        <f>IF(TblRegistroEntradas[[#This Row],[Data do Caixa Previsto (Data de Vencimento)]] = "", 0, MONTH(TblRegistroEntradas[[#This Row],[Data do Caixa Previsto (Data de Vencimento)]]))</f>
        <v>8</v>
      </c>
      <c r="N121" s="68">
        <f>IF(TblRegistroEntradas[[#This Row],[Data do Caixa Previsto (Data de Vencimento)]] = "", 0, YEAR(TblRegistroEntradas[[#This Row],[Data do Caixa Previsto (Data de Vencimento)]]))</f>
        <v>2018</v>
      </c>
    </row>
    <row r="122" spans="2:14" x14ac:dyDescent="0.25">
      <c r="B122" s="22">
        <v>43367.055849144577</v>
      </c>
      <c r="C122" s="25">
        <v>43292</v>
      </c>
      <c r="D122" s="25">
        <v>43323.658986192779</v>
      </c>
      <c r="E122" s="28" t="s">
        <v>25</v>
      </c>
      <c r="F122" s="28" t="s">
        <v>33</v>
      </c>
      <c r="G122" s="28" t="s">
        <v>178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  <c r="M122" s="68">
        <f>IF(TblRegistroEntradas[[#This Row],[Data do Caixa Previsto (Data de Vencimento)]] = "", 0, MONTH(TblRegistroEntradas[[#This Row],[Data do Caixa Previsto (Data de Vencimento)]]))</f>
        <v>8</v>
      </c>
      <c r="N122" s="68">
        <f>IF(TblRegistroEntradas[[#This Row],[Data do Caixa Previsto (Data de Vencimento)]] = "", 0, YEAR(TblRegistroEntradas[[#This Row],[Data do Caixa Previsto (Data de Vencimento)]]))</f>
        <v>2018</v>
      </c>
    </row>
    <row r="123" spans="2:14" x14ac:dyDescent="0.25">
      <c r="B123" s="22">
        <v>43311.051743268465</v>
      </c>
      <c r="C123" s="25">
        <v>43293</v>
      </c>
      <c r="D123" s="25">
        <v>43311.051743268465</v>
      </c>
      <c r="E123" s="28" t="s">
        <v>25</v>
      </c>
      <c r="F123" s="28" t="s">
        <v>29</v>
      </c>
      <c r="G123" s="28" t="s">
        <v>179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  <c r="M123" s="68">
        <f>IF(TblRegistroEntradas[[#This Row],[Data do Caixa Previsto (Data de Vencimento)]] = "", 0, MONTH(TblRegistroEntradas[[#This Row],[Data do Caixa Previsto (Data de Vencimento)]]))</f>
        <v>7</v>
      </c>
      <c r="N123" s="68">
        <f>IF(TblRegistroEntradas[[#This Row],[Data do Caixa Previsto (Data de Vencimento)]] = "", 0, YEAR(TblRegistroEntradas[[#This Row],[Data do Caixa Previsto (Data de Vencimento)]]))</f>
        <v>2018</v>
      </c>
    </row>
    <row r="124" spans="2:14" x14ac:dyDescent="0.25">
      <c r="B124" s="22">
        <v>43302.671415134202</v>
      </c>
      <c r="C124" s="25">
        <v>43297</v>
      </c>
      <c r="D124" s="25">
        <v>43302.671415134202</v>
      </c>
      <c r="E124" s="28" t="s">
        <v>25</v>
      </c>
      <c r="F124" s="28" t="s">
        <v>32</v>
      </c>
      <c r="G124" s="28" t="s">
        <v>180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  <c r="M124" s="68">
        <f>IF(TblRegistroEntradas[[#This Row],[Data do Caixa Previsto (Data de Vencimento)]] = "", 0, MONTH(TblRegistroEntradas[[#This Row],[Data do Caixa Previsto (Data de Vencimento)]]))</f>
        <v>7</v>
      </c>
      <c r="N124" s="68">
        <f>IF(TblRegistroEntradas[[#This Row],[Data do Caixa Previsto (Data de Vencimento)]] = "", 0, YEAR(TblRegistroEntradas[[#This Row],[Data do Caixa Previsto (Data de Vencimento)]]))</f>
        <v>2018</v>
      </c>
    </row>
    <row r="125" spans="2:14" x14ac:dyDescent="0.25">
      <c r="B125" s="22">
        <v>43346.313143570049</v>
      </c>
      <c r="C125" s="25">
        <v>43299</v>
      </c>
      <c r="D125" s="25">
        <v>43346.313143570049</v>
      </c>
      <c r="E125" s="28" t="s">
        <v>25</v>
      </c>
      <c r="F125" s="28" t="s">
        <v>32</v>
      </c>
      <c r="G125" s="28" t="s">
        <v>181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  <c r="M125" s="68">
        <f>IF(TblRegistroEntradas[[#This Row],[Data do Caixa Previsto (Data de Vencimento)]] = "", 0, MONTH(TblRegistroEntradas[[#This Row],[Data do Caixa Previsto (Data de Vencimento)]]))</f>
        <v>9</v>
      </c>
      <c r="N125" s="68">
        <f>IF(TblRegistroEntradas[[#This Row],[Data do Caixa Previsto (Data de Vencimento)]] = "", 0, YEAR(TblRegistroEntradas[[#This Row],[Data do Caixa Previsto (Data de Vencimento)]]))</f>
        <v>2018</v>
      </c>
    </row>
    <row r="126" spans="2:14" x14ac:dyDescent="0.25">
      <c r="B126" s="22">
        <v>43333.777244922574</v>
      </c>
      <c r="C126" s="25">
        <v>43304</v>
      </c>
      <c r="D126" s="25">
        <v>43333.777244922574</v>
      </c>
      <c r="E126" s="28" t="s">
        <v>25</v>
      </c>
      <c r="F126" s="28" t="s">
        <v>33</v>
      </c>
      <c r="G126" s="28" t="s">
        <v>182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  <c r="M126" s="68">
        <f>IF(TblRegistroEntradas[[#This Row],[Data do Caixa Previsto (Data de Vencimento)]] = "", 0, MONTH(TblRegistroEntradas[[#This Row],[Data do Caixa Previsto (Data de Vencimento)]]))</f>
        <v>8</v>
      </c>
      <c r="N126" s="68">
        <f>IF(TblRegistroEntradas[[#This Row],[Data do Caixa Previsto (Data de Vencimento)]] = "", 0, YEAR(TblRegistroEntradas[[#This Row],[Data do Caixa Previsto (Data de Vencimento)]]))</f>
        <v>2018</v>
      </c>
    </row>
    <row r="127" spans="2:14" x14ac:dyDescent="0.25">
      <c r="B127" s="22">
        <v>43428.73128891184</v>
      </c>
      <c r="C127" s="25">
        <v>43306</v>
      </c>
      <c r="D127" s="25">
        <v>43350.178253053913</v>
      </c>
      <c r="E127" s="28" t="s">
        <v>25</v>
      </c>
      <c r="F127" s="28" t="s">
        <v>30</v>
      </c>
      <c r="G127" s="28" t="s">
        <v>183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  <c r="M127" s="68">
        <f>IF(TblRegistroEntradas[[#This Row],[Data do Caixa Previsto (Data de Vencimento)]] = "", 0, MONTH(TblRegistroEntradas[[#This Row],[Data do Caixa Previsto (Data de Vencimento)]]))</f>
        <v>9</v>
      </c>
      <c r="N127" s="68">
        <f>IF(TblRegistroEntradas[[#This Row],[Data do Caixa Previsto (Data de Vencimento)]] = "", 0, YEAR(TblRegistroEntradas[[#This Row],[Data do Caixa Previsto (Data de Vencimento)]]))</f>
        <v>2018</v>
      </c>
    </row>
    <row r="128" spans="2:14" x14ac:dyDescent="0.25">
      <c r="B128" s="22">
        <v>43352.69621488743</v>
      </c>
      <c r="C128" s="25">
        <v>43310</v>
      </c>
      <c r="D128" s="25">
        <v>43352.69621488743</v>
      </c>
      <c r="E128" s="28" t="s">
        <v>25</v>
      </c>
      <c r="F128" s="28" t="s">
        <v>32</v>
      </c>
      <c r="G128" s="28" t="s">
        <v>184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  <c r="M128" s="68">
        <f>IF(TblRegistroEntradas[[#This Row],[Data do Caixa Previsto (Data de Vencimento)]] = "", 0, MONTH(TblRegistroEntradas[[#This Row],[Data do Caixa Previsto (Data de Vencimento)]]))</f>
        <v>9</v>
      </c>
      <c r="N128" s="68">
        <f>IF(TblRegistroEntradas[[#This Row],[Data do Caixa Previsto (Data de Vencimento)]] = "", 0, YEAR(TblRegistroEntradas[[#This Row],[Data do Caixa Previsto (Data de Vencimento)]]))</f>
        <v>2018</v>
      </c>
    </row>
    <row r="129" spans="2:14" x14ac:dyDescent="0.25">
      <c r="B129" s="22">
        <v>43357.5698549507</v>
      </c>
      <c r="C129" s="25">
        <v>43315</v>
      </c>
      <c r="D129" s="25">
        <v>43357.5698549507</v>
      </c>
      <c r="E129" s="28" t="s">
        <v>25</v>
      </c>
      <c r="F129" s="28" t="s">
        <v>32</v>
      </c>
      <c r="G129" s="28" t="s">
        <v>185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  <c r="M129" s="68">
        <f>IF(TblRegistroEntradas[[#This Row],[Data do Caixa Previsto (Data de Vencimento)]] = "", 0, MONTH(TblRegistroEntradas[[#This Row],[Data do Caixa Previsto (Data de Vencimento)]]))</f>
        <v>9</v>
      </c>
      <c r="N129" s="68">
        <f>IF(TblRegistroEntradas[[#This Row],[Data do Caixa Previsto (Data de Vencimento)]] = "", 0, YEAR(TblRegistroEntradas[[#This Row],[Data do Caixa Previsto (Data de Vencimento)]]))</f>
        <v>2018</v>
      </c>
    </row>
    <row r="130" spans="2:14" x14ac:dyDescent="0.25">
      <c r="B130" s="22">
        <v>43321.343775306508</v>
      </c>
      <c r="C130" s="25">
        <v>43318</v>
      </c>
      <c r="D130" s="25">
        <v>43321.343775306508</v>
      </c>
      <c r="E130" s="28" t="s">
        <v>25</v>
      </c>
      <c r="F130" s="28" t="s">
        <v>32</v>
      </c>
      <c r="G130" s="28" t="s">
        <v>186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  <c r="M130" s="68">
        <f>IF(TblRegistroEntradas[[#This Row],[Data do Caixa Previsto (Data de Vencimento)]] = "", 0, MONTH(TblRegistroEntradas[[#This Row],[Data do Caixa Previsto (Data de Vencimento)]]))</f>
        <v>8</v>
      </c>
      <c r="N130" s="68">
        <f>IF(TblRegistroEntradas[[#This Row],[Data do Caixa Previsto (Data de Vencimento)]] = "", 0, YEAR(TblRegistroEntradas[[#This Row],[Data do Caixa Previsto (Data de Vencimento)]]))</f>
        <v>2018</v>
      </c>
    </row>
    <row r="131" spans="2:14" x14ac:dyDescent="0.25">
      <c r="B131" s="22">
        <v>43341.446775987133</v>
      </c>
      <c r="C131" s="25">
        <v>43321</v>
      </c>
      <c r="D131" s="25">
        <v>43341.446775987133</v>
      </c>
      <c r="E131" s="28" t="s">
        <v>25</v>
      </c>
      <c r="F131" s="28" t="s">
        <v>30</v>
      </c>
      <c r="G131" s="28" t="s">
        <v>187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  <c r="M131" s="68">
        <f>IF(TblRegistroEntradas[[#This Row],[Data do Caixa Previsto (Data de Vencimento)]] = "", 0, MONTH(TblRegistroEntradas[[#This Row],[Data do Caixa Previsto (Data de Vencimento)]]))</f>
        <v>8</v>
      </c>
      <c r="N131" s="68">
        <f>IF(TblRegistroEntradas[[#This Row],[Data do Caixa Previsto (Data de Vencimento)]] = "", 0, YEAR(TblRegistroEntradas[[#This Row],[Data do Caixa Previsto (Data de Vencimento)]]))</f>
        <v>2018</v>
      </c>
    </row>
    <row r="132" spans="2:14" x14ac:dyDescent="0.25">
      <c r="B132" s="22">
        <v>43343.77071694022</v>
      </c>
      <c r="C132" s="25">
        <v>43323</v>
      </c>
      <c r="D132" s="25">
        <v>43343.77071694022</v>
      </c>
      <c r="E132" s="28" t="s">
        <v>25</v>
      </c>
      <c r="F132" s="28" t="s">
        <v>30</v>
      </c>
      <c r="G132" s="28" t="s">
        <v>188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  <c r="M132" s="68">
        <f>IF(TblRegistroEntradas[[#This Row],[Data do Caixa Previsto (Data de Vencimento)]] = "", 0, MONTH(TblRegistroEntradas[[#This Row],[Data do Caixa Previsto (Data de Vencimento)]]))</f>
        <v>8</v>
      </c>
      <c r="N132" s="68">
        <f>IF(TblRegistroEntradas[[#This Row],[Data do Caixa Previsto (Data de Vencimento)]] = "", 0, YEAR(TblRegistroEntradas[[#This Row],[Data do Caixa Previsto (Data de Vencimento)]]))</f>
        <v>2018</v>
      </c>
    </row>
    <row r="133" spans="2:14" x14ac:dyDescent="0.25">
      <c r="B133" s="22">
        <v>43360.32999077069</v>
      </c>
      <c r="C133" s="25">
        <v>43326</v>
      </c>
      <c r="D133" s="25">
        <v>43360.32999077069</v>
      </c>
      <c r="E133" s="28" t="s">
        <v>25</v>
      </c>
      <c r="F133" s="28" t="s">
        <v>29</v>
      </c>
      <c r="G133" s="28" t="s">
        <v>154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  <c r="M133" s="68">
        <f>IF(TblRegistroEntradas[[#This Row],[Data do Caixa Previsto (Data de Vencimento)]] = "", 0, MONTH(TblRegistroEntradas[[#This Row],[Data do Caixa Previsto (Data de Vencimento)]]))</f>
        <v>9</v>
      </c>
      <c r="N133" s="68">
        <f>IF(TblRegistroEntradas[[#This Row],[Data do Caixa Previsto (Data de Vencimento)]] = "", 0, YEAR(TblRegistroEntradas[[#This Row],[Data do Caixa Previsto (Data de Vencimento)]]))</f>
        <v>2018</v>
      </c>
    </row>
    <row r="134" spans="2:14" x14ac:dyDescent="0.25">
      <c r="B134" s="22">
        <v>43329.315214521994</v>
      </c>
      <c r="C134" s="25">
        <v>43329</v>
      </c>
      <c r="D134" s="25">
        <v>43329.315214521994</v>
      </c>
      <c r="E134" s="28" t="s">
        <v>25</v>
      </c>
      <c r="F134" s="28" t="s">
        <v>32</v>
      </c>
      <c r="G134" s="28" t="s">
        <v>189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  <c r="M134" s="68">
        <f>IF(TblRegistroEntradas[[#This Row],[Data do Caixa Previsto (Data de Vencimento)]] = "", 0, MONTH(TblRegistroEntradas[[#This Row],[Data do Caixa Previsto (Data de Vencimento)]]))</f>
        <v>8</v>
      </c>
      <c r="N134" s="68">
        <f>IF(TblRegistroEntradas[[#This Row],[Data do Caixa Previsto (Data de Vencimento)]] = "", 0, YEAR(TblRegistroEntradas[[#This Row],[Data do Caixa Previsto (Data de Vencimento)]]))</f>
        <v>2018</v>
      </c>
    </row>
    <row r="135" spans="2:14" x14ac:dyDescent="0.25">
      <c r="B135" s="22">
        <v>43388.49957155843</v>
      </c>
      <c r="C135" s="25">
        <v>43336</v>
      </c>
      <c r="D135" s="25">
        <v>43388.49957155843</v>
      </c>
      <c r="E135" s="28" t="s">
        <v>25</v>
      </c>
      <c r="F135" s="28" t="s">
        <v>33</v>
      </c>
      <c r="G135" s="28" t="s">
        <v>190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  <c r="M135" s="68">
        <f>IF(TblRegistroEntradas[[#This Row],[Data do Caixa Previsto (Data de Vencimento)]] = "", 0, MONTH(TblRegistroEntradas[[#This Row],[Data do Caixa Previsto (Data de Vencimento)]]))</f>
        <v>10</v>
      </c>
      <c r="N135" s="68">
        <f>IF(TblRegistroEntradas[[#This Row],[Data do Caixa Previsto (Data de Vencimento)]] = "", 0, YEAR(TblRegistroEntradas[[#This Row],[Data do Caixa Previsto (Data de Vencimento)]]))</f>
        <v>2018</v>
      </c>
    </row>
    <row r="136" spans="2:14" x14ac:dyDescent="0.25">
      <c r="B136" s="22">
        <v>43395.898810917068</v>
      </c>
      <c r="C136" s="25">
        <v>43338</v>
      </c>
      <c r="D136" s="25">
        <v>43395.898810917068</v>
      </c>
      <c r="E136" s="28" t="s">
        <v>25</v>
      </c>
      <c r="F136" s="28" t="s">
        <v>33</v>
      </c>
      <c r="G136" s="28" t="s">
        <v>191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  <c r="M136" s="68">
        <f>IF(TblRegistroEntradas[[#This Row],[Data do Caixa Previsto (Data de Vencimento)]] = "", 0, MONTH(TblRegistroEntradas[[#This Row],[Data do Caixa Previsto (Data de Vencimento)]]))</f>
        <v>10</v>
      </c>
      <c r="N136" s="68">
        <f>IF(TblRegistroEntradas[[#This Row],[Data do Caixa Previsto (Data de Vencimento)]] = "", 0, YEAR(TblRegistroEntradas[[#This Row],[Data do Caixa Previsto (Data de Vencimento)]]))</f>
        <v>2018</v>
      </c>
    </row>
    <row r="137" spans="2:14" x14ac:dyDescent="0.25">
      <c r="B137" s="22">
        <v>43393.910050358987</v>
      </c>
      <c r="C137" s="25">
        <v>43342</v>
      </c>
      <c r="D137" s="25">
        <v>43393.910050358987</v>
      </c>
      <c r="E137" s="28" t="s">
        <v>25</v>
      </c>
      <c r="F137" s="28" t="s">
        <v>32</v>
      </c>
      <c r="G137" s="28" t="s">
        <v>192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  <c r="M137" s="68">
        <f>IF(TblRegistroEntradas[[#This Row],[Data do Caixa Previsto (Data de Vencimento)]] = "", 0, MONTH(TblRegistroEntradas[[#This Row],[Data do Caixa Previsto (Data de Vencimento)]]))</f>
        <v>10</v>
      </c>
      <c r="N137" s="68">
        <f>IF(TblRegistroEntradas[[#This Row],[Data do Caixa Previsto (Data de Vencimento)]] = "", 0, YEAR(TblRegistroEntradas[[#This Row],[Data do Caixa Previsto (Data de Vencimento)]]))</f>
        <v>2018</v>
      </c>
    </row>
    <row r="138" spans="2:14" x14ac:dyDescent="0.25">
      <c r="B138" s="22">
        <v>43354.387651420941</v>
      </c>
      <c r="C138" s="25">
        <v>43343</v>
      </c>
      <c r="D138" s="25">
        <v>43354.387651420941</v>
      </c>
      <c r="E138" s="28" t="s">
        <v>25</v>
      </c>
      <c r="F138" s="28" t="s">
        <v>30</v>
      </c>
      <c r="G138" s="28" t="s">
        <v>193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  <c r="M138" s="68">
        <f>IF(TblRegistroEntradas[[#This Row],[Data do Caixa Previsto (Data de Vencimento)]] = "", 0, MONTH(TblRegistroEntradas[[#This Row],[Data do Caixa Previsto (Data de Vencimento)]]))</f>
        <v>9</v>
      </c>
      <c r="N138" s="68">
        <f>IF(TblRegistroEntradas[[#This Row],[Data do Caixa Previsto (Data de Vencimento)]] = "", 0, YEAR(TblRegistroEntradas[[#This Row],[Data do Caixa Previsto (Data de Vencimento)]]))</f>
        <v>2018</v>
      </c>
    </row>
    <row r="139" spans="2:14" x14ac:dyDescent="0.25">
      <c r="B139" s="22" t="s">
        <v>70</v>
      </c>
      <c r="C139" s="25">
        <v>43344</v>
      </c>
      <c r="D139" s="25">
        <v>43370.663792328756</v>
      </c>
      <c r="E139" s="28" t="s">
        <v>25</v>
      </c>
      <c r="F139" s="28" t="s">
        <v>32</v>
      </c>
      <c r="G139" s="28" t="s">
        <v>194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  <c r="M139" s="68">
        <f>IF(TblRegistroEntradas[[#This Row],[Data do Caixa Previsto (Data de Vencimento)]] = "", 0, MONTH(TblRegistroEntradas[[#This Row],[Data do Caixa Previsto (Data de Vencimento)]]))</f>
        <v>9</v>
      </c>
      <c r="N139" s="68">
        <f>IF(TblRegistroEntradas[[#This Row],[Data do Caixa Previsto (Data de Vencimento)]] = "", 0, YEAR(TblRegistroEntradas[[#This Row],[Data do Caixa Previsto (Data de Vencimento)]]))</f>
        <v>2018</v>
      </c>
    </row>
    <row r="140" spans="2:14" x14ac:dyDescent="0.25">
      <c r="B140" s="22">
        <v>43357.782262904322</v>
      </c>
      <c r="C140" s="25">
        <v>43350</v>
      </c>
      <c r="D140" s="25">
        <v>43357.782262904322</v>
      </c>
      <c r="E140" s="28" t="s">
        <v>25</v>
      </c>
      <c r="F140" s="28" t="s">
        <v>33</v>
      </c>
      <c r="G140" s="28" t="s">
        <v>195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  <c r="M140" s="68">
        <f>IF(TblRegistroEntradas[[#This Row],[Data do Caixa Previsto (Data de Vencimento)]] = "", 0, MONTH(TblRegistroEntradas[[#This Row],[Data do Caixa Previsto (Data de Vencimento)]]))</f>
        <v>9</v>
      </c>
      <c r="N140" s="68">
        <f>IF(TblRegistroEntradas[[#This Row],[Data do Caixa Previsto (Data de Vencimento)]] = "", 0, YEAR(TblRegistroEntradas[[#This Row],[Data do Caixa Previsto (Data de Vencimento)]]))</f>
        <v>2018</v>
      </c>
    </row>
    <row r="141" spans="2:14" x14ac:dyDescent="0.25">
      <c r="B141" s="22">
        <v>43370.746792358121</v>
      </c>
      <c r="C141" s="25">
        <v>43352</v>
      </c>
      <c r="D141" s="25">
        <v>43365.799147030826</v>
      </c>
      <c r="E141" s="28" t="s">
        <v>25</v>
      </c>
      <c r="F141" s="28" t="s">
        <v>32</v>
      </c>
      <c r="G141" s="28" t="s">
        <v>196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  <c r="M141" s="68">
        <f>IF(TblRegistroEntradas[[#This Row],[Data do Caixa Previsto (Data de Vencimento)]] = "", 0, MONTH(TblRegistroEntradas[[#This Row],[Data do Caixa Previsto (Data de Vencimento)]]))</f>
        <v>9</v>
      </c>
      <c r="N141" s="68">
        <f>IF(TblRegistroEntradas[[#This Row],[Data do Caixa Previsto (Data de Vencimento)]] = "", 0, YEAR(TblRegistroEntradas[[#This Row],[Data do Caixa Previsto (Data de Vencimento)]]))</f>
        <v>2018</v>
      </c>
    </row>
    <row r="142" spans="2:14" x14ac:dyDescent="0.25">
      <c r="B142" s="22">
        <v>43452.502445224149</v>
      </c>
      <c r="C142" s="25">
        <v>43355</v>
      </c>
      <c r="D142" s="25">
        <v>43383.231108677093</v>
      </c>
      <c r="E142" s="28" t="s">
        <v>25</v>
      </c>
      <c r="F142" s="28" t="s">
        <v>32</v>
      </c>
      <c r="G142" s="28" t="s">
        <v>197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  <c r="M142" s="68">
        <f>IF(TblRegistroEntradas[[#This Row],[Data do Caixa Previsto (Data de Vencimento)]] = "", 0, MONTH(TblRegistroEntradas[[#This Row],[Data do Caixa Previsto (Data de Vencimento)]]))</f>
        <v>10</v>
      </c>
      <c r="N142" s="68">
        <f>IF(TblRegistroEntradas[[#This Row],[Data do Caixa Previsto (Data de Vencimento)]] = "", 0, YEAR(TblRegistroEntradas[[#This Row],[Data do Caixa Previsto (Data de Vencimento)]]))</f>
        <v>2018</v>
      </c>
    </row>
    <row r="143" spans="2:14" x14ac:dyDescent="0.25">
      <c r="B143" s="22">
        <v>43412.045933493078</v>
      </c>
      <c r="C143" s="25">
        <v>43361</v>
      </c>
      <c r="D143" s="25">
        <v>43412.045933493078</v>
      </c>
      <c r="E143" s="28" t="s">
        <v>25</v>
      </c>
      <c r="F143" s="28" t="s">
        <v>30</v>
      </c>
      <c r="G143" s="28" t="s">
        <v>198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  <c r="M143" s="68">
        <f>IF(TblRegistroEntradas[[#This Row],[Data do Caixa Previsto (Data de Vencimento)]] = "", 0, MONTH(TblRegistroEntradas[[#This Row],[Data do Caixa Previsto (Data de Vencimento)]]))</f>
        <v>11</v>
      </c>
      <c r="N143" s="68">
        <f>IF(TblRegistroEntradas[[#This Row],[Data do Caixa Previsto (Data de Vencimento)]] = "", 0, YEAR(TblRegistroEntradas[[#This Row],[Data do Caixa Previsto (Data de Vencimento)]]))</f>
        <v>2018</v>
      </c>
    </row>
    <row r="144" spans="2:14" x14ac:dyDescent="0.25">
      <c r="B144" s="22">
        <v>43374.505096957248</v>
      </c>
      <c r="C144" s="25">
        <v>43363</v>
      </c>
      <c r="D144" s="25">
        <v>43374.505096957248</v>
      </c>
      <c r="E144" s="28" t="s">
        <v>25</v>
      </c>
      <c r="F144" s="28" t="s">
        <v>31</v>
      </c>
      <c r="G144" s="28" t="s">
        <v>199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  <c r="M144" s="68">
        <f>IF(TblRegistroEntradas[[#This Row],[Data do Caixa Previsto (Data de Vencimento)]] = "", 0, MONTH(TblRegistroEntradas[[#This Row],[Data do Caixa Previsto (Data de Vencimento)]]))</f>
        <v>10</v>
      </c>
      <c r="N144" s="68">
        <f>IF(TblRegistroEntradas[[#This Row],[Data do Caixa Previsto (Data de Vencimento)]] = "", 0, YEAR(TblRegistroEntradas[[#This Row],[Data do Caixa Previsto (Data de Vencimento)]]))</f>
        <v>2018</v>
      </c>
    </row>
    <row r="145" spans="2:14" x14ac:dyDescent="0.25">
      <c r="B145" s="22">
        <v>43388.790596442639</v>
      </c>
      <c r="C145" s="25">
        <v>43364</v>
      </c>
      <c r="D145" s="25">
        <v>43377.195562585111</v>
      </c>
      <c r="E145" s="28" t="s">
        <v>25</v>
      </c>
      <c r="F145" s="28" t="s">
        <v>32</v>
      </c>
      <c r="G145" s="28" t="s">
        <v>200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  <c r="M145" s="68">
        <f>IF(TblRegistroEntradas[[#This Row],[Data do Caixa Previsto (Data de Vencimento)]] = "", 0, MONTH(TblRegistroEntradas[[#This Row],[Data do Caixa Previsto (Data de Vencimento)]]))</f>
        <v>10</v>
      </c>
      <c r="N145" s="68">
        <f>IF(TblRegistroEntradas[[#This Row],[Data do Caixa Previsto (Data de Vencimento)]] = "", 0, YEAR(TblRegistroEntradas[[#This Row],[Data do Caixa Previsto (Data de Vencimento)]]))</f>
        <v>2018</v>
      </c>
    </row>
    <row r="146" spans="2:14" x14ac:dyDescent="0.25">
      <c r="B146" s="22">
        <v>43405.698265794999</v>
      </c>
      <c r="C146" s="25">
        <v>43366</v>
      </c>
      <c r="D146" s="25">
        <v>43405.698265794999</v>
      </c>
      <c r="E146" s="28" t="s">
        <v>25</v>
      </c>
      <c r="F146" s="28" t="s">
        <v>31</v>
      </c>
      <c r="G146" s="28" t="s">
        <v>201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  <c r="M146" s="68">
        <f>IF(TblRegistroEntradas[[#This Row],[Data do Caixa Previsto (Data de Vencimento)]] = "", 0, MONTH(TblRegistroEntradas[[#This Row],[Data do Caixa Previsto (Data de Vencimento)]]))</f>
        <v>11</v>
      </c>
      <c r="N146" s="68">
        <f>IF(TblRegistroEntradas[[#This Row],[Data do Caixa Previsto (Data de Vencimento)]] = "", 0, YEAR(TblRegistroEntradas[[#This Row],[Data do Caixa Previsto (Data de Vencimento)]]))</f>
        <v>2018</v>
      </c>
    </row>
    <row r="147" spans="2:14" x14ac:dyDescent="0.25">
      <c r="B147" s="22">
        <v>43395.635115246572</v>
      </c>
      <c r="C147" s="25">
        <v>43369</v>
      </c>
      <c r="D147" s="25">
        <v>43395.635115246572</v>
      </c>
      <c r="E147" s="28" t="s">
        <v>25</v>
      </c>
      <c r="F147" s="28" t="s">
        <v>30</v>
      </c>
      <c r="G147" s="28" t="s">
        <v>202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  <c r="M147" s="68">
        <f>IF(TblRegistroEntradas[[#This Row],[Data do Caixa Previsto (Data de Vencimento)]] = "", 0, MONTH(TblRegistroEntradas[[#This Row],[Data do Caixa Previsto (Data de Vencimento)]]))</f>
        <v>10</v>
      </c>
      <c r="N147" s="68">
        <f>IF(TblRegistroEntradas[[#This Row],[Data do Caixa Previsto (Data de Vencimento)]] = "", 0, YEAR(TblRegistroEntradas[[#This Row],[Data do Caixa Previsto (Data de Vencimento)]]))</f>
        <v>2018</v>
      </c>
    </row>
    <row r="148" spans="2:14" x14ac:dyDescent="0.25">
      <c r="B148" s="22">
        <v>43392.294011107704</v>
      </c>
      <c r="C148" s="25">
        <v>43374</v>
      </c>
      <c r="D148" s="25">
        <v>43392.294011107704</v>
      </c>
      <c r="E148" s="28" t="s">
        <v>25</v>
      </c>
      <c r="F148" s="28" t="s">
        <v>32</v>
      </c>
      <c r="G148" s="28" t="s">
        <v>203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  <c r="M148" s="68">
        <f>IF(TblRegistroEntradas[[#This Row],[Data do Caixa Previsto (Data de Vencimento)]] = "", 0, MONTH(TblRegistroEntradas[[#This Row],[Data do Caixa Previsto (Data de Vencimento)]]))</f>
        <v>10</v>
      </c>
      <c r="N148" s="68">
        <f>IF(TblRegistroEntradas[[#This Row],[Data do Caixa Previsto (Data de Vencimento)]] = "", 0, YEAR(TblRegistroEntradas[[#This Row],[Data do Caixa Previsto (Data de Vencimento)]]))</f>
        <v>2018</v>
      </c>
    </row>
    <row r="149" spans="2:14" x14ac:dyDescent="0.25">
      <c r="B149" s="22" t="s">
        <v>70</v>
      </c>
      <c r="C149" s="25">
        <v>43378</v>
      </c>
      <c r="D149" s="25">
        <v>43399.816257310325</v>
      </c>
      <c r="E149" s="28" t="s">
        <v>25</v>
      </c>
      <c r="F149" s="28" t="s">
        <v>29</v>
      </c>
      <c r="G149" s="28" t="s">
        <v>204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  <c r="M149" s="68">
        <f>IF(TblRegistroEntradas[[#This Row],[Data do Caixa Previsto (Data de Vencimento)]] = "", 0, MONTH(TblRegistroEntradas[[#This Row],[Data do Caixa Previsto (Data de Vencimento)]]))</f>
        <v>10</v>
      </c>
      <c r="N149" s="68">
        <f>IF(TblRegistroEntradas[[#This Row],[Data do Caixa Previsto (Data de Vencimento)]] = "", 0, YEAR(TblRegistroEntradas[[#This Row],[Data do Caixa Previsto (Data de Vencimento)]]))</f>
        <v>2018</v>
      </c>
    </row>
    <row r="150" spans="2:14" x14ac:dyDescent="0.25">
      <c r="B150" s="22">
        <v>43491.255960910879</v>
      </c>
      <c r="C150" s="25">
        <v>43382</v>
      </c>
      <c r="D150" s="25">
        <v>43432.893680650159</v>
      </c>
      <c r="E150" s="28" t="s">
        <v>25</v>
      </c>
      <c r="F150" s="28" t="s">
        <v>33</v>
      </c>
      <c r="G150" s="28" t="s">
        <v>205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  <c r="M150" s="68">
        <f>IF(TblRegistroEntradas[[#This Row],[Data do Caixa Previsto (Data de Vencimento)]] = "", 0, MONTH(TblRegistroEntradas[[#This Row],[Data do Caixa Previsto (Data de Vencimento)]]))</f>
        <v>11</v>
      </c>
      <c r="N150" s="68">
        <f>IF(TblRegistroEntradas[[#This Row],[Data do Caixa Previsto (Data de Vencimento)]] = "", 0, YEAR(TblRegistroEntradas[[#This Row],[Data do Caixa Previsto (Data de Vencimento)]]))</f>
        <v>2018</v>
      </c>
    </row>
    <row r="151" spans="2:14" x14ac:dyDescent="0.25">
      <c r="B151" s="22">
        <v>43442.77456497735</v>
      </c>
      <c r="C151" s="25">
        <v>43382</v>
      </c>
      <c r="D151" s="25">
        <v>43423.510226289633</v>
      </c>
      <c r="E151" s="28" t="s">
        <v>25</v>
      </c>
      <c r="F151" s="28" t="s">
        <v>33</v>
      </c>
      <c r="G151" s="28" t="s">
        <v>206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  <c r="M151" s="68">
        <f>IF(TblRegistroEntradas[[#This Row],[Data do Caixa Previsto (Data de Vencimento)]] = "", 0, MONTH(TblRegistroEntradas[[#This Row],[Data do Caixa Previsto (Data de Vencimento)]]))</f>
        <v>11</v>
      </c>
      <c r="N151" s="68">
        <f>IF(TblRegistroEntradas[[#This Row],[Data do Caixa Previsto (Data de Vencimento)]] = "", 0, YEAR(TblRegistroEntradas[[#This Row],[Data do Caixa Previsto (Data de Vencimento)]]))</f>
        <v>2018</v>
      </c>
    </row>
    <row r="152" spans="2:14" x14ac:dyDescent="0.25">
      <c r="B152" s="22">
        <v>43400.871146361249</v>
      </c>
      <c r="C152" s="25">
        <v>43387</v>
      </c>
      <c r="D152" s="25">
        <v>43400.871146361249</v>
      </c>
      <c r="E152" s="28" t="s">
        <v>25</v>
      </c>
      <c r="F152" s="28" t="s">
        <v>32</v>
      </c>
      <c r="G152" s="28" t="s">
        <v>207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  <c r="M152" s="68">
        <f>IF(TblRegistroEntradas[[#This Row],[Data do Caixa Previsto (Data de Vencimento)]] = "", 0, MONTH(TblRegistroEntradas[[#This Row],[Data do Caixa Previsto (Data de Vencimento)]]))</f>
        <v>10</v>
      </c>
      <c r="N152" s="68">
        <f>IF(TblRegistroEntradas[[#This Row],[Data do Caixa Previsto (Data de Vencimento)]] = "", 0, YEAR(TblRegistroEntradas[[#This Row],[Data do Caixa Previsto (Data de Vencimento)]]))</f>
        <v>2018</v>
      </c>
    </row>
    <row r="153" spans="2:14" x14ac:dyDescent="0.25">
      <c r="B153" s="22">
        <v>43438.136766228803</v>
      </c>
      <c r="C153" s="25">
        <v>43389</v>
      </c>
      <c r="D153" s="25">
        <v>43438.136766228803</v>
      </c>
      <c r="E153" s="28" t="s">
        <v>25</v>
      </c>
      <c r="F153" s="28" t="s">
        <v>33</v>
      </c>
      <c r="G153" s="28" t="s">
        <v>208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  <c r="M153" s="68">
        <f>IF(TblRegistroEntradas[[#This Row],[Data do Caixa Previsto (Data de Vencimento)]] = "", 0, MONTH(TblRegistroEntradas[[#This Row],[Data do Caixa Previsto (Data de Vencimento)]]))</f>
        <v>12</v>
      </c>
      <c r="N153" s="68">
        <f>IF(TblRegistroEntradas[[#This Row],[Data do Caixa Previsto (Data de Vencimento)]] = "", 0, YEAR(TblRegistroEntradas[[#This Row],[Data do Caixa Previsto (Data de Vencimento)]]))</f>
        <v>2018</v>
      </c>
    </row>
    <row r="154" spans="2:14" x14ac:dyDescent="0.25">
      <c r="B154" s="22">
        <v>43493.104436604881</v>
      </c>
      <c r="C154" s="25">
        <v>43394</v>
      </c>
      <c r="D154" s="25">
        <v>43435.81232629544</v>
      </c>
      <c r="E154" s="28" t="s">
        <v>25</v>
      </c>
      <c r="F154" s="28" t="s">
        <v>30</v>
      </c>
      <c r="G154" s="28" t="s">
        <v>209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  <c r="M154" s="68">
        <f>IF(TblRegistroEntradas[[#This Row],[Data do Caixa Previsto (Data de Vencimento)]] = "", 0, MONTH(TblRegistroEntradas[[#This Row],[Data do Caixa Previsto (Data de Vencimento)]]))</f>
        <v>12</v>
      </c>
      <c r="N154" s="68">
        <f>IF(TblRegistroEntradas[[#This Row],[Data do Caixa Previsto (Data de Vencimento)]] = "", 0, YEAR(TblRegistroEntradas[[#This Row],[Data do Caixa Previsto (Data de Vencimento)]]))</f>
        <v>2018</v>
      </c>
    </row>
    <row r="155" spans="2:14" x14ac:dyDescent="0.25">
      <c r="B155" s="22">
        <v>43419.609240604143</v>
      </c>
      <c r="C155" s="25">
        <v>43398</v>
      </c>
      <c r="D155" s="25">
        <v>43419.609240604143</v>
      </c>
      <c r="E155" s="28" t="s">
        <v>25</v>
      </c>
      <c r="F155" s="28" t="s">
        <v>32</v>
      </c>
      <c r="G155" s="28" t="s">
        <v>210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  <c r="M155" s="68">
        <f>IF(TblRegistroEntradas[[#This Row],[Data do Caixa Previsto (Data de Vencimento)]] = "", 0, MONTH(TblRegistroEntradas[[#This Row],[Data do Caixa Previsto (Data de Vencimento)]]))</f>
        <v>11</v>
      </c>
      <c r="N155" s="68">
        <f>IF(TblRegistroEntradas[[#This Row],[Data do Caixa Previsto (Data de Vencimento)]] = "", 0, YEAR(TblRegistroEntradas[[#This Row],[Data do Caixa Previsto (Data de Vencimento)]]))</f>
        <v>2018</v>
      </c>
    </row>
    <row r="156" spans="2:14" x14ac:dyDescent="0.25">
      <c r="B156" s="22">
        <v>43457.427069040656</v>
      </c>
      <c r="C156" s="25">
        <v>43398</v>
      </c>
      <c r="D156" s="25">
        <v>43457.427069040656</v>
      </c>
      <c r="E156" s="28" t="s">
        <v>25</v>
      </c>
      <c r="F156" s="28" t="s">
        <v>30</v>
      </c>
      <c r="G156" s="28" t="s">
        <v>211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  <c r="M156" s="68">
        <f>IF(TblRegistroEntradas[[#This Row],[Data do Caixa Previsto (Data de Vencimento)]] = "", 0, MONTH(TblRegistroEntradas[[#This Row],[Data do Caixa Previsto (Data de Vencimento)]]))</f>
        <v>12</v>
      </c>
      <c r="N156" s="68">
        <f>IF(TblRegistroEntradas[[#This Row],[Data do Caixa Previsto (Data de Vencimento)]] = "", 0, YEAR(TblRegistroEntradas[[#This Row],[Data do Caixa Previsto (Data de Vencimento)]]))</f>
        <v>2018</v>
      </c>
    </row>
    <row r="157" spans="2:14" x14ac:dyDescent="0.25">
      <c r="B157" s="22">
        <v>43416.791420716982</v>
      </c>
      <c r="C157" s="25">
        <v>43403</v>
      </c>
      <c r="D157" s="25">
        <v>43416.791420716982</v>
      </c>
      <c r="E157" s="28" t="s">
        <v>25</v>
      </c>
      <c r="F157" s="28" t="s">
        <v>32</v>
      </c>
      <c r="G157" s="28" t="s">
        <v>212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  <c r="M157" s="68">
        <f>IF(TblRegistroEntradas[[#This Row],[Data do Caixa Previsto (Data de Vencimento)]] = "", 0, MONTH(TblRegistroEntradas[[#This Row],[Data do Caixa Previsto (Data de Vencimento)]]))</f>
        <v>11</v>
      </c>
      <c r="N157" s="68">
        <f>IF(TblRegistroEntradas[[#This Row],[Data do Caixa Previsto (Data de Vencimento)]] = "", 0, YEAR(TblRegistroEntradas[[#This Row],[Data do Caixa Previsto (Data de Vencimento)]]))</f>
        <v>2018</v>
      </c>
    </row>
    <row r="158" spans="2:14" x14ac:dyDescent="0.25">
      <c r="B158" s="22">
        <v>43503.017030074843</v>
      </c>
      <c r="C158" s="25">
        <v>43408</v>
      </c>
      <c r="D158" s="25">
        <v>43442.90009272196</v>
      </c>
      <c r="E158" s="28" t="s">
        <v>25</v>
      </c>
      <c r="F158" s="28" t="s">
        <v>31</v>
      </c>
      <c r="G158" s="28" t="s">
        <v>213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  <c r="M158" s="68">
        <f>IF(TblRegistroEntradas[[#This Row],[Data do Caixa Previsto (Data de Vencimento)]] = "", 0, MONTH(TblRegistroEntradas[[#This Row],[Data do Caixa Previsto (Data de Vencimento)]]))</f>
        <v>12</v>
      </c>
      <c r="N158" s="68">
        <f>IF(TblRegistroEntradas[[#This Row],[Data do Caixa Previsto (Data de Vencimento)]] = "", 0, YEAR(TblRegistroEntradas[[#This Row],[Data do Caixa Previsto (Data de Vencimento)]]))</f>
        <v>2018</v>
      </c>
    </row>
    <row r="159" spans="2:14" x14ac:dyDescent="0.25">
      <c r="B159" s="22">
        <v>43431.589825007759</v>
      </c>
      <c r="C159" s="25">
        <v>43412</v>
      </c>
      <c r="D159" s="25">
        <v>43431.589825007759</v>
      </c>
      <c r="E159" s="28" t="s">
        <v>25</v>
      </c>
      <c r="F159" s="28" t="s">
        <v>32</v>
      </c>
      <c r="G159" s="28" t="s">
        <v>214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  <c r="M159" s="68">
        <f>IF(TblRegistroEntradas[[#This Row],[Data do Caixa Previsto (Data de Vencimento)]] = "", 0, MONTH(TblRegistroEntradas[[#This Row],[Data do Caixa Previsto (Data de Vencimento)]]))</f>
        <v>11</v>
      </c>
      <c r="N159" s="68">
        <f>IF(TblRegistroEntradas[[#This Row],[Data do Caixa Previsto (Data de Vencimento)]] = "", 0, YEAR(TblRegistroEntradas[[#This Row],[Data do Caixa Previsto (Data de Vencimento)]]))</f>
        <v>2018</v>
      </c>
    </row>
    <row r="160" spans="2:14" x14ac:dyDescent="0.25">
      <c r="B160" s="22">
        <v>43467.343545956064</v>
      </c>
      <c r="C160" s="25">
        <v>43415</v>
      </c>
      <c r="D160" s="25">
        <v>43421.091967250024</v>
      </c>
      <c r="E160" s="28" t="s">
        <v>25</v>
      </c>
      <c r="F160" s="28" t="s">
        <v>32</v>
      </c>
      <c r="G160" s="28" t="s">
        <v>215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  <c r="M160" s="68">
        <f>IF(TblRegistroEntradas[[#This Row],[Data do Caixa Previsto (Data de Vencimento)]] = "", 0, MONTH(TblRegistroEntradas[[#This Row],[Data do Caixa Previsto (Data de Vencimento)]]))</f>
        <v>11</v>
      </c>
      <c r="N160" s="68">
        <f>IF(TblRegistroEntradas[[#This Row],[Data do Caixa Previsto (Data de Vencimento)]] = "", 0, YEAR(TblRegistroEntradas[[#This Row],[Data do Caixa Previsto (Data de Vencimento)]]))</f>
        <v>2018</v>
      </c>
    </row>
    <row r="161" spans="2:14" x14ac:dyDescent="0.25">
      <c r="B161" s="22">
        <v>43523.081285354827</v>
      </c>
      <c r="C161" s="25">
        <v>43418</v>
      </c>
      <c r="D161" s="25">
        <v>43441.738773120276</v>
      </c>
      <c r="E161" s="28" t="s">
        <v>25</v>
      </c>
      <c r="F161" s="28" t="s">
        <v>32</v>
      </c>
      <c r="G161" s="28" t="s">
        <v>216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  <c r="M161" s="68">
        <f>IF(TblRegistroEntradas[[#This Row],[Data do Caixa Previsto (Data de Vencimento)]] = "", 0, MONTH(TblRegistroEntradas[[#This Row],[Data do Caixa Previsto (Data de Vencimento)]]))</f>
        <v>12</v>
      </c>
      <c r="N161" s="68">
        <f>IF(TblRegistroEntradas[[#This Row],[Data do Caixa Previsto (Data de Vencimento)]] = "", 0, YEAR(TblRegistroEntradas[[#This Row],[Data do Caixa Previsto (Data de Vencimento)]]))</f>
        <v>2018</v>
      </c>
    </row>
    <row r="162" spans="2:14" x14ac:dyDescent="0.25">
      <c r="B162" s="22">
        <v>43464.748499618698</v>
      </c>
      <c r="C162" s="25">
        <v>43421</v>
      </c>
      <c r="D162" s="25">
        <v>43464.748499618698</v>
      </c>
      <c r="E162" s="28" t="s">
        <v>25</v>
      </c>
      <c r="F162" s="28" t="s">
        <v>30</v>
      </c>
      <c r="G162" s="28" t="s">
        <v>217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  <c r="M162" s="68">
        <f>IF(TblRegistroEntradas[[#This Row],[Data do Caixa Previsto (Data de Vencimento)]] = "", 0, MONTH(TblRegistroEntradas[[#This Row],[Data do Caixa Previsto (Data de Vencimento)]]))</f>
        <v>12</v>
      </c>
      <c r="N162" s="68">
        <f>IF(TblRegistroEntradas[[#This Row],[Data do Caixa Previsto (Data de Vencimento)]] = "", 0, YEAR(TblRegistroEntradas[[#This Row],[Data do Caixa Previsto (Data de Vencimento)]]))</f>
        <v>2018</v>
      </c>
    </row>
    <row r="163" spans="2:14" x14ac:dyDescent="0.25">
      <c r="B163" s="22">
        <v>43455.375597423525</v>
      </c>
      <c r="C163" s="25">
        <v>43425</v>
      </c>
      <c r="D163" s="25">
        <v>43455.375597423525</v>
      </c>
      <c r="E163" s="28" t="s">
        <v>25</v>
      </c>
      <c r="F163" s="28" t="s">
        <v>32</v>
      </c>
      <c r="G163" s="28" t="s">
        <v>218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  <c r="M163" s="68">
        <f>IF(TblRegistroEntradas[[#This Row],[Data do Caixa Previsto (Data de Vencimento)]] = "", 0, MONTH(TblRegistroEntradas[[#This Row],[Data do Caixa Previsto (Data de Vencimento)]]))</f>
        <v>12</v>
      </c>
      <c r="N163" s="68">
        <f>IF(TblRegistroEntradas[[#This Row],[Data do Caixa Previsto (Data de Vencimento)]] = "", 0, YEAR(TblRegistroEntradas[[#This Row],[Data do Caixa Previsto (Data de Vencimento)]]))</f>
        <v>2018</v>
      </c>
    </row>
    <row r="164" spans="2:14" x14ac:dyDescent="0.25">
      <c r="B164" s="22" t="s">
        <v>70</v>
      </c>
      <c r="C164" s="25">
        <v>43427</v>
      </c>
      <c r="D164" s="25">
        <v>43465.063381850647</v>
      </c>
      <c r="E164" s="28" t="s">
        <v>25</v>
      </c>
      <c r="F164" s="28" t="s">
        <v>32</v>
      </c>
      <c r="G164" s="28" t="s">
        <v>219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  <c r="M164" s="68">
        <f>IF(TblRegistroEntradas[[#This Row],[Data do Caixa Previsto (Data de Vencimento)]] = "", 0, MONTH(TblRegistroEntradas[[#This Row],[Data do Caixa Previsto (Data de Vencimento)]]))</f>
        <v>12</v>
      </c>
      <c r="N164" s="68">
        <f>IF(TblRegistroEntradas[[#This Row],[Data do Caixa Previsto (Data de Vencimento)]] = "", 0, YEAR(TblRegistroEntradas[[#This Row],[Data do Caixa Previsto (Data de Vencimento)]]))</f>
        <v>2018</v>
      </c>
    </row>
    <row r="165" spans="2:14" x14ac:dyDescent="0.25">
      <c r="B165" s="22" t="s">
        <v>70</v>
      </c>
      <c r="C165" s="25">
        <v>43430</v>
      </c>
      <c r="D165" s="25">
        <v>43447.889924144794</v>
      </c>
      <c r="E165" s="28" t="s">
        <v>25</v>
      </c>
      <c r="F165" s="28" t="s">
        <v>29</v>
      </c>
      <c r="G165" s="28" t="s">
        <v>220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  <c r="M165" s="68">
        <f>IF(TblRegistroEntradas[[#This Row],[Data do Caixa Previsto (Data de Vencimento)]] = "", 0, MONTH(TblRegistroEntradas[[#This Row],[Data do Caixa Previsto (Data de Vencimento)]]))</f>
        <v>12</v>
      </c>
      <c r="N165" s="68">
        <f>IF(TblRegistroEntradas[[#This Row],[Data do Caixa Previsto (Data de Vencimento)]] = "", 0, YEAR(TblRegistroEntradas[[#This Row],[Data do Caixa Previsto (Data de Vencimento)]]))</f>
        <v>2018</v>
      </c>
    </row>
    <row r="166" spans="2:14" x14ac:dyDescent="0.25">
      <c r="B166" s="22">
        <v>43477.965813489587</v>
      </c>
      <c r="C166" s="25">
        <v>43431</v>
      </c>
      <c r="D166" s="25">
        <v>43477.965813489587</v>
      </c>
      <c r="E166" s="28" t="s">
        <v>25</v>
      </c>
      <c r="F166" s="28" t="s">
        <v>32</v>
      </c>
      <c r="G166" s="28" t="s">
        <v>221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  <c r="M166" s="68">
        <f>IF(TblRegistroEntradas[[#This Row],[Data do Caixa Previsto (Data de Vencimento)]] = "", 0, MONTH(TblRegistroEntradas[[#This Row],[Data do Caixa Previsto (Data de Vencimento)]]))</f>
        <v>1</v>
      </c>
      <c r="N166" s="68">
        <f>IF(TblRegistroEntradas[[#This Row],[Data do Caixa Previsto (Data de Vencimento)]] = "", 0, YEAR(TblRegistroEntradas[[#This Row],[Data do Caixa Previsto (Data de Vencimento)]]))</f>
        <v>2019</v>
      </c>
    </row>
    <row r="167" spans="2:14" x14ac:dyDescent="0.25">
      <c r="B167" s="22" t="s">
        <v>70</v>
      </c>
      <c r="C167" s="25">
        <v>43434</v>
      </c>
      <c r="D167" s="25">
        <v>43455.267564406917</v>
      </c>
      <c r="E167" s="28" t="s">
        <v>25</v>
      </c>
      <c r="F167" s="28" t="s">
        <v>33</v>
      </c>
      <c r="G167" s="28" t="s">
        <v>222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  <c r="M167" s="68">
        <f>IF(TblRegistroEntradas[[#This Row],[Data do Caixa Previsto (Data de Vencimento)]] = "", 0, MONTH(TblRegistroEntradas[[#This Row],[Data do Caixa Previsto (Data de Vencimento)]]))</f>
        <v>12</v>
      </c>
      <c r="N167" s="68">
        <f>IF(TblRegistroEntradas[[#This Row],[Data do Caixa Previsto (Data de Vencimento)]] = "", 0, YEAR(TblRegistroEntradas[[#This Row],[Data do Caixa Previsto (Data de Vencimento)]]))</f>
        <v>2018</v>
      </c>
    </row>
    <row r="168" spans="2:14" x14ac:dyDescent="0.25">
      <c r="B168" s="22">
        <v>43544.142248909535</v>
      </c>
      <c r="C168" s="25">
        <v>43440</v>
      </c>
      <c r="D168" s="25">
        <v>43487.390614414791</v>
      </c>
      <c r="E168" s="28" t="s">
        <v>25</v>
      </c>
      <c r="F168" s="28" t="s">
        <v>32</v>
      </c>
      <c r="G168" s="28" t="s">
        <v>223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  <c r="M168" s="68">
        <f>IF(TblRegistroEntradas[[#This Row],[Data do Caixa Previsto (Data de Vencimento)]] = "", 0, MONTH(TblRegistroEntradas[[#This Row],[Data do Caixa Previsto (Data de Vencimento)]]))</f>
        <v>1</v>
      </c>
      <c r="N168" s="68">
        <f>IF(TblRegistroEntradas[[#This Row],[Data do Caixa Previsto (Data de Vencimento)]] = "", 0, YEAR(TblRegistroEntradas[[#This Row],[Data do Caixa Previsto (Data de Vencimento)]]))</f>
        <v>2019</v>
      </c>
    </row>
    <row r="169" spans="2:14" x14ac:dyDescent="0.25">
      <c r="B169" s="22" t="s">
        <v>70</v>
      </c>
      <c r="C169" s="25">
        <v>43444</v>
      </c>
      <c r="D169" s="25">
        <v>43477.170204498791</v>
      </c>
      <c r="E169" s="28" t="s">
        <v>25</v>
      </c>
      <c r="F169" s="28" t="s">
        <v>33</v>
      </c>
      <c r="G169" s="28" t="s">
        <v>224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  <c r="M169" s="68">
        <f>IF(TblRegistroEntradas[[#This Row],[Data do Caixa Previsto (Data de Vencimento)]] = "", 0, MONTH(TblRegistroEntradas[[#This Row],[Data do Caixa Previsto (Data de Vencimento)]]))</f>
        <v>1</v>
      </c>
      <c r="N169" s="68">
        <f>IF(TblRegistroEntradas[[#This Row],[Data do Caixa Previsto (Data de Vencimento)]] = "", 0, YEAR(TblRegistroEntradas[[#This Row],[Data do Caixa Previsto (Data de Vencimento)]]))</f>
        <v>2019</v>
      </c>
    </row>
    <row r="170" spans="2:14" x14ac:dyDescent="0.25">
      <c r="B170" s="22">
        <v>43469.404646888193</v>
      </c>
      <c r="C170" s="25">
        <v>43451</v>
      </c>
      <c r="D170" s="25">
        <v>43469.404646888193</v>
      </c>
      <c r="E170" s="28" t="s">
        <v>25</v>
      </c>
      <c r="F170" s="28" t="s">
        <v>32</v>
      </c>
      <c r="G170" s="28" t="s">
        <v>225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  <c r="M170" s="68">
        <f>IF(TblRegistroEntradas[[#This Row],[Data do Caixa Previsto (Data de Vencimento)]] = "", 0, MONTH(TblRegistroEntradas[[#This Row],[Data do Caixa Previsto (Data de Vencimento)]]))</f>
        <v>1</v>
      </c>
      <c r="N170" s="68">
        <f>IF(TblRegistroEntradas[[#This Row],[Data do Caixa Previsto (Data de Vencimento)]] = "", 0, YEAR(TblRegistroEntradas[[#This Row],[Data do Caixa Previsto (Data de Vencimento)]]))</f>
        <v>2019</v>
      </c>
    </row>
    <row r="171" spans="2:14" x14ac:dyDescent="0.25">
      <c r="B171" s="22">
        <v>43459.694209767709</v>
      </c>
      <c r="C171" s="25">
        <v>43454</v>
      </c>
      <c r="D171" s="25">
        <v>43459.694209767709</v>
      </c>
      <c r="E171" s="28" t="s">
        <v>25</v>
      </c>
      <c r="F171" s="28" t="s">
        <v>30</v>
      </c>
      <c r="G171" s="28" t="s">
        <v>226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  <c r="M171" s="68">
        <f>IF(TblRegistroEntradas[[#This Row],[Data do Caixa Previsto (Data de Vencimento)]] = "", 0, MONTH(TblRegistroEntradas[[#This Row],[Data do Caixa Previsto (Data de Vencimento)]]))</f>
        <v>12</v>
      </c>
      <c r="N171" s="68">
        <f>IF(TblRegistroEntradas[[#This Row],[Data do Caixa Previsto (Data de Vencimento)]] = "", 0, YEAR(TblRegistroEntradas[[#This Row],[Data do Caixa Previsto (Data de Vencimento)]]))</f>
        <v>2018</v>
      </c>
    </row>
    <row r="172" spans="2:14" x14ac:dyDescent="0.25">
      <c r="B172" s="22">
        <v>43497.817197182514</v>
      </c>
      <c r="C172" s="25">
        <v>43455</v>
      </c>
      <c r="D172" s="25">
        <v>43497.817197182514</v>
      </c>
      <c r="E172" s="28" t="s">
        <v>25</v>
      </c>
      <c r="F172" s="28" t="s">
        <v>33</v>
      </c>
      <c r="G172" s="28" t="s">
        <v>227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  <c r="M172" s="68">
        <f>IF(TblRegistroEntradas[[#This Row],[Data do Caixa Previsto (Data de Vencimento)]] = "", 0, MONTH(TblRegistroEntradas[[#This Row],[Data do Caixa Previsto (Data de Vencimento)]]))</f>
        <v>2</v>
      </c>
      <c r="N172" s="68">
        <f>IF(TblRegistroEntradas[[#This Row],[Data do Caixa Previsto (Data de Vencimento)]] = "", 0, YEAR(TblRegistroEntradas[[#This Row],[Data do Caixa Previsto (Data de Vencimento)]]))</f>
        <v>2019</v>
      </c>
    </row>
    <row r="173" spans="2:14" x14ac:dyDescent="0.25">
      <c r="B173" s="22">
        <v>43550.908167683869</v>
      </c>
      <c r="C173" s="25">
        <v>43457</v>
      </c>
      <c r="D173" s="25">
        <v>43493.892299226922</v>
      </c>
      <c r="E173" s="28" t="s">
        <v>25</v>
      </c>
      <c r="F173" s="28" t="s">
        <v>33</v>
      </c>
      <c r="G173" s="28" t="s">
        <v>228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  <c r="M173" s="68">
        <f>IF(TblRegistroEntradas[[#This Row],[Data do Caixa Previsto (Data de Vencimento)]] = "", 0, MONTH(TblRegistroEntradas[[#This Row],[Data do Caixa Previsto (Data de Vencimento)]]))</f>
        <v>1</v>
      </c>
      <c r="N173" s="68">
        <f>IF(TblRegistroEntradas[[#This Row],[Data do Caixa Previsto (Data de Vencimento)]] = "", 0, YEAR(TblRegistroEntradas[[#This Row],[Data do Caixa Previsto (Data de Vencimento)]]))</f>
        <v>2019</v>
      </c>
    </row>
    <row r="174" spans="2:14" x14ac:dyDescent="0.25">
      <c r="B174" s="22">
        <v>43519.692753371986</v>
      </c>
      <c r="C174" s="25">
        <v>43462</v>
      </c>
      <c r="D174" s="25">
        <v>43519.692753371986</v>
      </c>
      <c r="E174" s="28" t="s">
        <v>25</v>
      </c>
      <c r="F174" s="28" t="s">
        <v>32</v>
      </c>
      <c r="G174" s="28" t="s">
        <v>229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  <c r="M174" s="68">
        <f>IF(TblRegistroEntradas[[#This Row],[Data do Caixa Previsto (Data de Vencimento)]] = "", 0, MONTH(TblRegistroEntradas[[#This Row],[Data do Caixa Previsto (Data de Vencimento)]]))</f>
        <v>2</v>
      </c>
      <c r="N174" s="68">
        <f>IF(TblRegistroEntradas[[#This Row],[Data do Caixa Previsto (Data de Vencimento)]] = "", 0, YEAR(TblRegistroEntradas[[#This Row],[Data do Caixa Previsto (Data de Vencimento)]]))</f>
        <v>2019</v>
      </c>
    </row>
    <row r="175" spans="2:14" x14ac:dyDescent="0.25">
      <c r="B175" s="22">
        <v>43484.08707667359</v>
      </c>
      <c r="C175" s="25">
        <v>43465</v>
      </c>
      <c r="D175" s="25">
        <v>43483.090606344922</v>
      </c>
      <c r="E175" s="28" t="s">
        <v>25</v>
      </c>
      <c r="F175" s="28" t="s">
        <v>32</v>
      </c>
      <c r="G175" s="28" t="s">
        <v>230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  <c r="M175" s="68">
        <f>IF(TblRegistroEntradas[[#This Row],[Data do Caixa Previsto (Data de Vencimento)]] = "", 0, MONTH(TblRegistroEntradas[[#This Row],[Data do Caixa Previsto (Data de Vencimento)]]))</f>
        <v>1</v>
      </c>
      <c r="N175" s="68">
        <f>IF(TblRegistroEntradas[[#This Row],[Data do Caixa Previsto (Data de Vencimento)]] = "", 0, YEAR(TblRegistroEntradas[[#This Row],[Data do Caixa Previsto (Data de Vencimento)]]))</f>
        <v>2019</v>
      </c>
    </row>
    <row r="176" spans="2:14" x14ac:dyDescent="0.25">
      <c r="B176" s="22">
        <v>43511.69240968494</v>
      </c>
      <c r="C176" s="25">
        <v>43469</v>
      </c>
      <c r="D176" s="25">
        <v>43511.69240968494</v>
      </c>
      <c r="E176" s="28" t="s">
        <v>25</v>
      </c>
      <c r="F176" s="28" t="s">
        <v>31</v>
      </c>
      <c r="G176" s="28" t="s">
        <v>231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  <c r="M176" s="68">
        <f>IF(TblRegistroEntradas[[#This Row],[Data do Caixa Previsto (Data de Vencimento)]] = "", 0, MONTH(TblRegistroEntradas[[#This Row],[Data do Caixa Previsto (Data de Vencimento)]]))</f>
        <v>2</v>
      </c>
      <c r="N176" s="68">
        <f>IF(TblRegistroEntradas[[#This Row],[Data do Caixa Previsto (Data de Vencimento)]] = "", 0, YEAR(TblRegistroEntradas[[#This Row],[Data do Caixa Previsto (Data de Vencimento)]]))</f>
        <v>2019</v>
      </c>
    </row>
    <row r="177" spans="2:14" x14ac:dyDescent="0.25">
      <c r="B177" s="22">
        <v>43511.114471984198</v>
      </c>
      <c r="C177" s="25">
        <v>43473</v>
      </c>
      <c r="D177" s="25">
        <v>43511.114471984198</v>
      </c>
      <c r="E177" s="28" t="s">
        <v>25</v>
      </c>
      <c r="F177" s="28" t="s">
        <v>33</v>
      </c>
      <c r="G177" s="28" t="s">
        <v>232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  <c r="M177" s="68">
        <f>IF(TblRegistroEntradas[[#This Row],[Data do Caixa Previsto (Data de Vencimento)]] = "", 0, MONTH(TblRegistroEntradas[[#This Row],[Data do Caixa Previsto (Data de Vencimento)]]))</f>
        <v>2</v>
      </c>
      <c r="N177" s="68">
        <f>IF(TblRegistroEntradas[[#This Row],[Data do Caixa Previsto (Data de Vencimento)]] = "", 0, YEAR(TblRegistroEntradas[[#This Row],[Data do Caixa Previsto (Data de Vencimento)]]))</f>
        <v>2019</v>
      </c>
    </row>
    <row r="178" spans="2:14" x14ac:dyDescent="0.25">
      <c r="B178" s="22">
        <v>43509.221158562403</v>
      </c>
      <c r="C178" s="25">
        <v>43478</v>
      </c>
      <c r="D178" s="25">
        <v>43509.221158562403</v>
      </c>
      <c r="E178" s="28" t="s">
        <v>25</v>
      </c>
      <c r="F178" s="28" t="s">
        <v>32</v>
      </c>
      <c r="G178" s="28" t="s">
        <v>233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  <c r="M178" s="68">
        <f>IF(TblRegistroEntradas[[#This Row],[Data do Caixa Previsto (Data de Vencimento)]] = "", 0, MONTH(TblRegistroEntradas[[#This Row],[Data do Caixa Previsto (Data de Vencimento)]]))</f>
        <v>2</v>
      </c>
      <c r="N178" s="68">
        <f>IF(TblRegistroEntradas[[#This Row],[Data do Caixa Previsto (Data de Vencimento)]] = "", 0, YEAR(TblRegistroEntradas[[#This Row],[Data do Caixa Previsto (Data de Vencimento)]]))</f>
        <v>2019</v>
      </c>
    </row>
    <row r="179" spans="2:14" x14ac:dyDescent="0.25">
      <c r="B179" s="22">
        <v>43601.782099050732</v>
      </c>
      <c r="C179" s="25">
        <v>43482</v>
      </c>
      <c r="D179" s="25">
        <v>43538.543475375038</v>
      </c>
      <c r="E179" s="28" t="s">
        <v>25</v>
      </c>
      <c r="F179" s="28" t="s">
        <v>29</v>
      </c>
      <c r="G179" s="28" t="s">
        <v>234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  <c r="M179" s="68">
        <f>IF(TblRegistroEntradas[[#This Row],[Data do Caixa Previsto (Data de Vencimento)]] = "", 0, MONTH(TblRegistroEntradas[[#This Row],[Data do Caixa Previsto (Data de Vencimento)]]))</f>
        <v>3</v>
      </c>
      <c r="N179" s="68">
        <f>IF(TblRegistroEntradas[[#This Row],[Data do Caixa Previsto (Data de Vencimento)]] = "", 0, YEAR(TblRegistroEntradas[[#This Row],[Data do Caixa Previsto (Data de Vencimento)]]))</f>
        <v>2019</v>
      </c>
    </row>
    <row r="180" spans="2:14" x14ac:dyDescent="0.25">
      <c r="B180" s="22">
        <v>43485.955494346097</v>
      </c>
      <c r="C180" s="25">
        <v>43485</v>
      </c>
      <c r="D180" s="25">
        <v>43485.955494346097</v>
      </c>
      <c r="E180" s="28" t="s">
        <v>25</v>
      </c>
      <c r="F180" s="28" t="s">
        <v>33</v>
      </c>
      <c r="G180" s="28" t="s">
        <v>235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  <c r="M180" s="68">
        <f>IF(TblRegistroEntradas[[#This Row],[Data do Caixa Previsto (Data de Vencimento)]] = "", 0, MONTH(TblRegistroEntradas[[#This Row],[Data do Caixa Previsto (Data de Vencimento)]]))</f>
        <v>1</v>
      </c>
      <c r="N180" s="68">
        <f>IF(TblRegistroEntradas[[#This Row],[Data do Caixa Previsto (Data de Vencimento)]] = "", 0, YEAR(TblRegistroEntradas[[#This Row],[Data do Caixa Previsto (Data de Vencimento)]]))</f>
        <v>2019</v>
      </c>
    </row>
    <row r="181" spans="2:14" x14ac:dyDescent="0.25">
      <c r="B181" s="22">
        <v>43522.615238592094</v>
      </c>
      <c r="C181" s="25">
        <v>43486</v>
      </c>
      <c r="D181" s="25">
        <v>43522.615238592094</v>
      </c>
      <c r="E181" s="28" t="s">
        <v>25</v>
      </c>
      <c r="F181" s="28" t="s">
        <v>32</v>
      </c>
      <c r="G181" s="28" t="s">
        <v>236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  <c r="M181" s="68">
        <f>IF(TblRegistroEntradas[[#This Row],[Data do Caixa Previsto (Data de Vencimento)]] = "", 0, MONTH(TblRegistroEntradas[[#This Row],[Data do Caixa Previsto (Data de Vencimento)]]))</f>
        <v>2</v>
      </c>
      <c r="N181" s="68">
        <f>IF(TblRegistroEntradas[[#This Row],[Data do Caixa Previsto (Data de Vencimento)]] = "", 0, YEAR(TblRegistroEntradas[[#This Row],[Data do Caixa Previsto (Data de Vencimento)]]))</f>
        <v>2019</v>
      </c>
    </row>
    <row r="182" spans="2:14" x14ac:dyDescent="0.25">
      <c r="B182" s="22">
        <v>43505.043861470636</v>
      </c>
      <c r="C182" s="25">
        <v>43488</v>
      </c>
      <c r="D182" s="25">
        <v>43505.043861470636</v>
      </c>
      <c r="E182" s="28" t="s">
        <v>25</v>
      </c>
      <c r="F182" s="28" t="s">
        <v>31</v>
      </c>
      <c r="G182" s="28" t="s">
        <v>237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  <c r="M182" s="68">
        <f>IF(TblRegistroEntradas[[#This Row],[Data do Caixa Previsto (Data de Vencimento)]] = "", 0, MONTH(TblRegistroEntradas[[#This Row],[Data do Caixa Previsto (Data de Vencimento)]]))</f>
        <v>2</v>
      </c>
      <c r="N182" s="68">
        <f>IF(TblRegistroEntradas[[#This Row],[Data do Caixa Previsto (Data de Vencimento)]] = "", 0, YEAR(TblRegistroEntradas[[#This Row],[Data do Caixa Previsto (Data de Vencimento)]]))</f>
        <v>2019</v>
      </c>
    </row>
    <row r="183" spans="2:14" x14ac:dyDescent="0.25">
      <c r="B183" s="22">
        <v>43513.423178401492</v>
      </c>
      <c r="C183" s="25">
        <v>43492</v>
      </c>
      <c r="D183" s="25">
        <v>43513.423178401492</v>
      </c>
      <c r="E183" s="28" t="s">
        <v>25</v>
      </c>
      <c r="F183" s="28" t="s">
        <v>32</v>
      </c>
      <c r="G183" s="28" t="s">
        <v>238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  <c r="M183" s="68">
        <f>IF(TblRegistroEntradas[[#This Row],[Data do Caixa Previsto (Data de Vencimento)]] = "", 0, MONTH(TblRegistroEntradas[[#This Row],[Data do Caixa Previsto (Data de Vencimento)]]))</f>
        <v>2</v>
      </c>
      <c r="N183" s="68">
        <f>IF(TblRegistroEntradas[[#This Row],[Data do Caixa Previsto (Data de Vencimento)]] = "", 0, YEAR(TblRegistroEntradas[[#This Row],[Data do Caixa Previsto (Data de Vencimento)]]))</f>
        <v>2019</v>
      </c>
    </row>
    <row r="184" spans="2:14" x14ac:dyDescent="0.25">
      <c r="B184" s="22">
        <v>43513.404065853094</v>
      </c>
      <c r="C184" s="25">
        <v>43494</v>
      </c>
      <c r="D184" s="25">
        <v>43513.404065853094</v>
      </c>
      <c r="E184" s="28" t="s">
        <v>25</v>
      </c>
      <c r="F184" s="28" t="s">
        <v>32</v>
      </c>
      <c r="G184" s="28" t="s">
        <v>239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  <c r="M184" s="68">
        <f>IF(TblRegistroEntradas[[#This Row],[Data do Caixa Previsto (Data de Vencimento)]] = "", 0, MONTH(TblRegistroEntradas[[#This Row],[Data do Caixa Previsto (Data de Vencimento)]]))</f>
        <v>2</v>
      </c>
      <c r="N184" s="68">
        <f>IF(TblRegistroEntradas[[#This Row],[Data do Caixa Previsto (Data de Vencimento)]] = "", 0, YEAR(TblRegistroEntradas[[#This Row],[Data do Caixa Previsto (Data de Vencimento)]]))</f>
        <v>2019</v>
      </c>
    </row>
    <row r="185" spans="2:14" x14ac:dyDescent="0.25">
      <c r="B185" s="22">
        <v>43534.989762344601</v>
      </c>
      <c r="C185" s="25">
        <v>43498</v>
      </c>
      <c r="D185" s="25">
        <v>43534.989762344601</v>
      </c>
      <c r="E185" s="28" t="s">
        <v>25</v>
      </c>
      <c r="F185" s="28" t="s">
        <v>31</v>
      </c>
      <c r="G185" s="28" t="s">
        <v>240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  <c r="M185" s="68">
        <f>IF(TblRegistroEntradas[[#This Row],[Data do Caixa Previsto (Data de Vencimento)]] = "", 0, MONTH(TblRegistroEntradas[[#This Row],[Data do Caixa Previsto (Data de Vencimento)]]))</f>
        <v>3</v>
      </c>
      <c r="N185" s="68">
        <f>IF(TblRegistroEntradas[[#This Row],[Data do Caixa Previsto (Data de Vencimento)]] = "", 0, YEAR(TblRegistroEntradas[[#This Row],[Data do Caixa Previsto (Data de Vencimento)]]))</f>
        <v>2019</v>
      </c>
    </row>
    <row r="186" spans="2:14" x14ac:dyDescent="0.25">
      <c r="B186" s="22">
        <v>43512.886043755854</v>
      </c>
      <c r="C186" s="25">
        <v>43501</v>
      </c>
      <c r="D186" s="25">
        <v>43512.886043755854</v>
      </c>
      <c r="E186" s="28" t="s">
        <v>25</v>
      </c>
      <c r="F186" s="28" t="s">
        <v>31</v>
      </c>
      <c r="G186" s="28" t="s">
        <v>241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  <c r="M186" s="68">
        <f>IF(TblRegistroEntradas[[#This Row],[Data do Caixa Previsto (Data de Vencimento)]] = "", 0, MONTH(TblRegistroEntradas[[#This Row],[Data do Caixa Previsto (Data de Vencimento)]]))</f>
        <v>2</v>
      </c>
      <c r="N186" s="68">
        <f>IF(TblRegistroEntradas[[#This Row],[Data do Caixa Previsto (Data de Vencimento)]] = "", 0, YEAR(TblRegistroEntradas[[#This Row],[Data do Caixa Previsto (Data de Vencimento)]]))</f>
        <v>2019</v>
      </c>
    </row>
    <row r="187" spans="2:14" x14ac:dyDescent="0.25">
      <c r="B187" s="22">
        <v>43532.824988934779</v>
      </c>
      <c r="C187" s="25">
        <v>43502</v>
      </c>
      <c r="D187" s="25">
        <v>43532.824988934779</v>
      </c>
      <c r="E187" s="28" t="s">
        <v>25</v>
      </c>
      <c r="F187" s="28" t="s">
        <v>30</v>
      </c>
      <c r="G187" s="28" t="s">
        <v>242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  <c r="M187" s="68">
        <f>IF(TblRegistroEntradas[[#This Row],[Data do Caixa Previsto (Data de Vencimento)]] = "", 0, MONTH(TblRegistroEntradas[[#This Row],[Data do Caixa Previsto (Data de Vencimento)]]))</f>
        <v>3</v>
      </c>
      <c r="N187" s="68">
        <f>IF(TblRegistroEntradas[[#This Row],[Data do Caixa Previsto (Data de Vencimento)]] = "", 0, YEAR(TblRegistroEntradas[[#This Row],[Data do Caixa Previsto (Data de Vencimento)]]))</f>
        <v>2019</v>
      </c>
    </row>
    <row r="188" spans="2:14" x14ac:dyDescent="0.25">
      <c r="B188" s="22">
        <v>43540.311131757786</v>
      </c>
      <c r="C188" s="25">
        <v>43505</v>
      </c>
      <c r="D188" s="25">
        <v>43540.311131757786</v>
      </c>
      <c r="E188" s="28" t="s">
        <v>25</v>
      </c>
      <c r="F188" s="28" t="s">
        <v>33</v>
      </c>
      <c r="G188" s="28" t="s">
        <v>243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  <c r="M188" s="68">
        <f>IF(TblRegistroEntradas[[#This Row],[Data do Caixa Previsto (Data de Vencimento)]] = "", 0, MONTH(TblRegistroEntradas[[#This Row],[Data do Caixa Previsto (Data de Vencimento)]]))</f>
        <v>3</v>
      </c>
      <c r="N188" s="68">
        <f>IF(TblRegistroEntradas[[#This Row],[Data do Caixa Previsto (Data de Vencimento)]] = "", 0, YEAR(TblRegistroEntradas[[#This Row],[Data do Caixa Previsto (Data de Vencimento)]]))</f>
        <v>2019</v>
      </c>
    </row>
    <row r="189" spans="2:14" x14ac:dyDescent="0.25">
      <c r="B189" s="22">
        <v>43541.652544038297</v>
      </c>
      <c r="C189" s="25">
        <v>43506</v>
      </c>
      <c r="D189" s="25">
        <v>43541.652544038297</v>
      </c>
      <c r="E189" s="28" t="s">
        <v>25</v>
      </c>
      <c r="F189" s="28" t="s">
        <v>29</v>
      </c>
      <c r="G189" s="28" t="s">
        <v>244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  <c r="M189" s="68">
        <f>IF(TblRegistroEntradas[[#This Row],[Data do Caixa Previsto (Data de Vencimento)]] = "", 0, MONTH(TblRegistroEntradas[[#This Row],[Data do Caixa Previsto (Data de Vencimento)]]))</f>
        <v>3</v>
      </c>
      <c r="N189" s="68">
        <f>IF(TblRegistroEntradas[[#This Row],[Data do Caixa Previsto (Data de Vencimento)]] = "", 0, YEAR(TblRegistroEntradas[[#This Row],[Data do Caixa Previsto (Data de Vencimento)]]))</f>
        <v>2019</v>
      </c>
    </row>
    <row r="190" spans="2:14" x14ac:dyDescent="0.25">
      <c r="B190" s="22">
        <v>43560.051672837129</v>
      </c>
      <c r="C190" s="25">
        <v>43508</v>
      </c>
      <c r="D190" s="25">
        <v>43554.09538121894</v>
      </c>
      <c r="E190" s="28" t="s">
        <v>25</v>
      </c>
      <c r="F190" s="28" t="s">
        <v>32</v>
      </c>
      <c r="G190" s="28" t="s">
        <v>245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  <c r="M190" s="68">
        <f>IF(TblRegistroEntradas[[#This Row],[Data do Caixa Previsto (Data de Vencimento)]] = "", 0, MONTH(TblRegistroEntradas[[#This Row],[Data do Caixa Previsto (Data de Vencimento)]]))</f>
        <v>3</v>
      </c>
      <c r="N190" s="68">
        <f>IF(TblRegistroEntradas[[#This Row],[Data do Caixa Previsto (Data de Vencimento)]] = "", 0, YEAR(TblRegistroEntradas[[#This Row],[Data do Caixa Previsto (Data de Vencimento)]]))</f>
        <v>2019</v>
      </c>
    </row>
    <row r="191" spans="2:14" x14ac:dyDescent="0.25">
      <c r="B191" s="22">
        <v>43512.426649972214</v>
      </c>
      <c r="C191" s="25">
        <v>43509</v>
      </c>
      <c r="D191" s="25">
        <v>43512.426649972214</v>
      </c>
      <c r="E191" s="28" t="s">
        <v>25</v>
      </c>
      <c r="F191" s="28" t="s">
        <v>33</v>
      </c>
      <c r="G191" s="28" t="s">
        <v>246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  <c r="M191" s="68">
        <f>IF(TblRegistroEntradas[[#This Row],[Data do Caixa Previsto (Data de Vencimento)]] = "", 0, MONTH(TblRegistroEntradas[[#This Row],[Data do Caixa Previsto (Data de Vencimento)]]))</f>
        <v>2</v>
      </c>
      <c r="N191" s="68">
        <f>IF(TblRegistroEntradas[[#This Row],[Data do Caixa Previsto (Data de Vencimento)]] = "", 0, YEAR(TblRegistroEntradas[[#This Row],[Data do Caixa Previsto (Data de Vencimento)]]))</f>
        <v>2019</v>
      </c>
    </row>
    <row r="192" spans="2:14" x14ac:dyDescent="0.25">
      <c r="B192" s="22" t="s">
        <v>70</v>
      </c>
      <c r="C192" s="25">
        <v>43512</v>
      </c>
      <c r="D192" s="25">
        <v>43570.205876707638</v>
      </c>
      <c r="E192" s="28" t="s">
        <v>25</v>
      </c>
      <c r="F192" s="28" t="s">
        <v>32</v>
      </c>
      <c r="G192" s="28" t="s">
        <v>247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  <c r="M192" s="68">
        <f>IF(TblRegistroEntradas[[#This Row],[Data do Caixa Previsto (Data de Vencimento)]] = "", 0, MONTH(TblRegistroEntradas[[#This Row],[Data do Caixa Previsto (Data de Vencimento)]]))</f>
        <v>4</v>
      </c>
      <c r="N192" s="68">
        <f>IF(TblRegistroEntradas[[#This Row],[Data do Caixa Previsto (Data de Vencimento)]] = "", 0, YEAR(TblRegistroEntradas[[#This Row],[Data do Caixa Previsto (Data de Vencimento)]]))</f>
        <v>2019</v>
      </c>
    </row>
    <row r="193" spans="2:14" x14ac:dyDescent="0.25">
      <c r="B193" s="22">
        <v>43560.066685649028</v>
      </c>
      <c r="C193" s="25">
        <v>43513</v>
      </c>
      <c r="D193" s="25">
        <v>43560.066685649028</v>
      </c>
      <c r="E193" s="28" t="s">
        <v>25</v>
      </c>
      <c r="F193" s="28" t="s">
        <v>32</v>
      </c>
      <c r="G193" s="28" t="s">
        <v>248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  <c r="M193" s="68">
        <f>IF(TblRegistroEntradas[[#This Row],[Data do Caixa Previsto (Data de Vencimento)]] = "", 0, MONTH(TblRegistroEntradas[[#This Row],[Data do Caixa Previsto (Data de Vencimento)]]))</f>
        <v>4</v>
      </c>
      <c r="N193" s="68">
        <f>IF(TblRegistroEntradas[[#This Row],[Data do Caixa Previsto (Data de Vencimento)]] = "", 0, YEAR(TblRegistroEntradas[[#This Row],[Data do Caixa Previsto (Data de Vencimento)]]))</f>
        <v>2019</v>
      </c>
    </row>
    <row r="194" spans="2:14" x14ac:dyDescent="0.25">
      <c r="B194" s="22">
        <v>43540.820705056554</v>
      </c>
      <c r="C194" s="25">
        <v>43514</v>
      </c>
      <c r="D194" s="25">
        <v>43540.820705056554</v>
      </c>
      <c r="E194" s="28" t="s">
        <v>25</v>
      </c>
      <c r="F194" s="28" t="s">
        <v>33</v>
      </c>
      <c r="G194" s="28" t="s">
        <v>249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  <c r="M194" s="68">
        <f>IF(TblRegistroEntradas[[#This Row],[Data do Caixa Previsto (Data de Vencimento)]] = "", 0, MONTH(TblRegistroEntradas[[#This Row],[Data do Caixa Previsto (Data de Vencimento)]]))</f>
        <v>3</v>
      </c>
      <c r="N194" s="68">
        <f>IF(TblRegistroEntradas[[#This Row],[Data do Caixa Previsto (Data de Vencimento)]] = "", 0, YEAR(TblRegistroEntradas[[#This Row],[Data do Caixa Previsto (Data de Vencimento)]]))</f>
        <v>2019</v>
      </c>
    </row>
    <row r="195" spans="2:14" x14ac:dyDescent="0.25">
      <c r="B195" s="22">
        <v>43548.222942782464</v>
      </c>
      <c r="C195" s="25">
        <v>43517</v>
      </c>
      <c r="D195" s="25">
        <v>43548.222942782464</v>
      </c>
      <c r="E195" s="28" t="s">
        <v>25</v>
      </c>
      <c r="F195" s="28" t="s">
        <v>33</v>
      </c>
      <c r="G195" s="28" t="s">
        <v>250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  <c r="M195" s="68">
        <f>IF(TblRegistroEntradas[[#This Row],[Data do Caixa Previsto (Data de Vencimento)]] = "", 0, MONTH(TblRegistroEntradas[[#This Row],[Data do Caixa Previsto (Data de Vencimento)]]))</f>
        <v>3</v>
      </c>
      <c r="N195" s="68">
        <f>IF(TblRegistroEntradas[[#This Row],[Data do Caixa Previsto (Data de Vencimento)]] = "", 0, YEAR(TblRegistroEntradas[[#This Row],[Data do Caixa Previsto (Data de Vencimento)]]))</f>
        <v>2019</v>
      </c>
    </row>
    <row r="196" spans="2:14" x14ac:dyDescent="0.25">
      <c r="B196" s="22">
        <v>43625.080024605937</v>
      </c>
      <c r="C196" s="25">
        <v>43522</v>
      </c>
      <c r="D196" s="25">
        <v>43563.814201596448</v>
      </c>
      <c r="E196" s="28" t="s">
        <v>25</v>
      </c>
      <c r="F196" s="28" t="s">
        <v>32</v>
      </c>
      <c r="G196" s="28" t="s">
        <v>251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  <c r="M196" s="68">
        <f>IF(TblRegistroEntradas[[#This Row],[Data do Caixa Previsto (Data de Vencimento)]] = "", 0, MONTH(TblRegistroEntradas[[#This Row],[Data do Caixa Previsto (Data de Vencimento)]]))</f>
        <v>4</v>
      </c>
      <c r="N196" s="68">
        <f>IF(TblRegistroEntradas[[#This Row],[Data do Caixa Previsto (Data de Vencimento)]] = "", 0, YEAR(TblRegistroEntradas[[#This Row],[Data do Caixa Previsto (Data de Vencimento)]]))</f>
        <v>2019</v>
      </c>
    </row>
    <row r="197" spans="2:14" x14ac:dyDescent="0.25">
      <c r="B197" s="22">
        <v>43571.459066587013</v>
      </c>
      <c r="C197" s="25">
        <v>43525</v>
      </c>
      <c r="D197" s="25">
        <v>43571.459066587013</v>
      </c>
      <c r="E197" s="28" t="s">
        <v>25</v>
      </c>
      <c r="F197" s="28" t="s">
        <v>30</v>
      </c>
      <c r="G197" s="28" t="s">
        <v>252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  <c r="M197" s="68">
        <f>IF(TblRegistroEntradas[[#This Row],[Data do Caixa Previsto (Data de Vencimento)]] = "", 0, MONTH(TblRegistroEntradas[[#This Row],[Data do Caixa Previsto (Data de Vencimento)]]))</f>
        <v>4</v>
      </c>
      <c r="N197" s="68">
        <f>IF(TblRegistroEntradas[[#This Row],[Data do Caixa Previsto (Data de Vencimento)]] = "", 0, YEAR(TblRegistroEntradas[[#This Row],[Data do Caixa Previsto (Data de Vencimento)]]))</f>
        <v>2019</v>
      </c>
    </row>
    <row r="198" spans="2:14" x14ac:dyDescent="0.25">
      <c r="B198" s="22">
        <v>43590.006789576961</v>
      </c>
      <c r="C198" s="25">
        <v>43527</v>
      </c>
      <c r="D198" s="25">
        <v>43568.716482543525</v>
      </c>
      <c r="E198" s="28" t="s">
        <v>25</v>
      </c>
      <c r="F198" s="28" t="s">
        <v>30</v>
      </c>
      <c r="G198" s="28" t="s">
        <v>253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  <c r="M198" s="68">
        <f>IF(TblRegistroEntradas[[#This Row],[Data do Caixa Previsto (Data de Vencimento)]] = "", 0, MONTH(TblRegistroEntradas[[#This Row],[Data do Caixa Previsto (Data de Vencimento)]]))</f>
        <v>4</v>
      </c>
      <c r="N198" s="68">
        <f>IF(TblRegistroEntradas[[#This Row],[Data do Caixa Previsto (Data de Vencimento)]] = "", 0, YEAR(TblRegistroEntradas[[#This Row],[Data do Caixa Previsto (Data de Vencimento)]]))</f>
        <v>2019</v>
      </c>
    </row>
    <row r="199" spans="2:14" x14ac:dyDescent="0.25">
      <c r="B199" s="22">
        <v>43563.221434488092</v>
      </c>
      <c r="C199" s="25">
        <v>43534</v>
      </c>
      <c r="D199" s="25">
        <v>43563.221434488092</v>
      </c>
      <c r="E199" s="28" t="s">
        <v>25</v>
      </c>
      <c r="F199" s="28" t="s">
        <v>30</v>
      </c>
      <c r="G199" s="28" t="s">
        <v>254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  <c r="M199" s="68">
        <f>IF(TblRegistroEntradas[[#This Row],[Data do Caixa Previsto (Data de Vencimento)]] = "", 0, MONTH(TblRegistroEntradas[[#This Row],[Data do Caixa Previsto (Data de Vencimento)]]))</f>
        <v>4</v>
      </c>
      <c r="N199" s="68">
        <f>IF(TblRegistroEntradas[[#This Row],[Data do Caixa Previsto (Data de Vencimento)]] = "", 0, YEAR(TblRegistroEntradas[[#This Row],[Data do Caixa Previsto (Data de Vencimento)]]))</f>
        <v>2019</v>
      </c>
    </row>
    <row r="200" spans="2:14" x14ac:dyDescent="0.25">
      <c r="B200" s="22">
        <v>43578.576921560554</v>
      </c>
      <c r="C200" s="25">
        <v>43537</v>
      </c>
      <c r="D200" s="25">
        <v>43578.576921560554</v>
      </c>
      <c r="E200" s="28" t="s">
        <v>25</v>
      </c>
      <c r="F200" s="28" t="s">
        <v>32</v>
      </c>
      <c r="G200" s="28" t="s">
        <v>255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  <c r="M200" s="68">
        <f>IF(TblRegistroEntradas[[#This Row],[Data do Caixa Previsto (Data de Vencimento)]] = "", 0, MONTH(TblRegistroEntradas[[#This Row],[Data do Caixa Previsto (Data de Vencimento)]]))</f>
        <v>4</v>
      </c>
      <c r="N200" s="68">
        <f>IF(TblRegistroEntradas[[#This Row],[Data do Caixa Previsto (Data de Vencimento)]] = "", 0, YEAR(TblRegistroEntradas[[#This Row],[Data do Caixa Previsto (Data de Vencimento)]]))</f>
        <v>2019</v>
      </c>
    </row>
    <row r="201" spans="2:14" x14ac:dyDescent="0.25">
      <c r="B201" s="22">
        <v>43555.68421267363</v>
      </c>
      <c r="C201" s="25">
        <v>43543</v>
      </c>
      <c r="D201" s="25">
        <v>43555.68421267363</v>
      </c>
      <c r="E201" s="28" t="s">
        <v>25</v>
      </c>
      <c r="F201" s="28" t="s">
        <v>31</v>
      </c>
      <c r="G201" s="28" t="s">
        <v>256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  <c r="M201" s="68">
        <f>IF(TblRegistroEntradas[[#This Row],[Data do Caixa Previsto (Data de Vencimento)]] = "", 0, MONTH(TblRegistroEntradas[[#This Row],[Data do Caixa Previsto (Data de Vencimento)]]))</f>
        <v>3</v>
      </c>
      <c r="N201" s="68">
        <f>IF(TblRegistroEntradas[[#This Row],[Data do Caixa Previsto (Data de Vencimento)]] = "", 0, YEAR(TblRegistroEntradas[[#This Row],[Data do Caixa Previsto (Data de Vencimento)]]))</f>
        <v>2019</v>
      </c>
    </row>
    <row r="202" spans="2:14" x14ac:dyDescent="0.25">
      <c r="B202" s="22">
        <v>43614.347330751698</v>
      </c>
      <c r="C202" s="25">
        <v>43545</v>
      </c>
      <c r="D202" s="25">
        <v>43559.473956858106</v>
      </c>
      <c r="E202" s="28" t="s">
        <v>25</v>
      </c>
      <c r="F202" s="28" t="s">
        <v>31</v>
      </c>
      <c r="G202" s="28" t="s">
        <v>257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  <c r="M202" s="68">
        <f>IF(TblRegistroEntradas[[#This Row],[Data do Caixa Previsto (Data de Vencimento)]] = "", 0, MONTH(TblRegistroEntradas[[#This Row],[Data do Caixa Previsto (Data de Vencimento)]]))</f>
        <v>4</v>
      </c>
      <c r="N202" s="68">
        <f>IF(TblRegistroEntradas[[#This Row],[Data do Caixa Previsto (Data de Vencimento)]] = "", 0, YEAR(TblRegistroEntradas[[#This Row],[Data do Caixa Previsto (Data de Vencimento)]]))</f>
        <v>2019</v>
      </c>
    </row>
    <row r="203" spans="2:14" x14ac:dyDescent="0.25">
      <c r="B203" s="22">
        <v>43622.661194715285</v>
      </c>
      <c r="C203" s="25">
        <v>43551</v>
      </c>
      <c r="D203" s="25">
        <v>43586.046958916726</v>
      </c>
      <c r="E203" s="28" t="s">
        <v>25</v>
      </c>
      <c r="F203" s="28" t="s">
        <v>33</v>
      </c>
      <c r="G203" s="28" t="s">
        <v>258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  <c r="M203" s="68">
        <f>IF(TblRegistroEntradas[[#This Row],[Data do Caixa Previsto (Data de Vencimento)]] = "", 0, MONTH(TblRegistroEntradas[[#This Row],[Data do Caixa Previsto (Data de Vencimento)]]))</f>
        <v>5</v>
      </c>
      <c r="N203" s="68">
        <f>IF(TblRegistroEntradas[[#This Row],[Data do Caixa Previsto (Data de Vencimento)]] = "", 0, YEAR(TblRegistroEntradas[[#This Row],[Data do Caixa Previsto (Data de Vencimento)]]))</f>
        <v>2019</v>
      </c>
    </row>
    <row r="204" spans="2:14" x14ac:dyDescent="0.25">
      <c r="B204" s="22" t="s">
        <v>70</v>
      </c>
      <c r="C204" s="25">
        <v>43552</v>
      </c>
      <c r="D204" s="25">
        <v>43586.891175257784</v>
      </c>
      <c r="E204" s="28" t="s">
        <v>25</v>
      </c>
      <c r="F204" s="28" t="s">
        <v>33</v>
      </c>
      <c r="G204" s="28" t="s">
        <v>259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  <c r="M204" s="68">
        <f>IF(TblRegistroEntradas[[#This Row],[Data do Caixa Previsto (Data de Vencimento)]] = "", 0, MONTH(TblRegistroEntradas[[#This Row],[Data do Caixa Previsto (Data de Vencimento)]]))</f>
        <v>5</v>
      </c>
      <c r="N204" s="68">
        <f>IF(TblRegistroEntradas[[#This Row],[Data do Caixa Previsto (Data de Vencimento)]] = "", 0, YEAR(TblRegistroEntradas[[#This Row],[Data do Caixa Previsto (Data de Vencimento)]]))</f>
        <v>2019</v>
      </c>
    </row>
    <row r="205" spans="2:14" x14ac:dyDescent="0.25">
      <c r="B205" s="22">
        <v>43579.560843489548</v>
      </c>
      <c r="C205" s="25">
        <v>43558</v>
      </c>
      <c r="D205" s="25">
        <v>43579.560843489548</v>
      </c>
      <c r="E205" s="28" t="s">
        <v>25</v>
      </c>
      <c r="F205" s="28" t="s">
        <v>32</v>
      </c>
      <c r="G205" s="28" t="s">
        <v>260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  <c r="M205" s="68">
        <f>IF(TblRegistroEntradas[[#This Row],[Data do Caixa Previsto (Data de Vencimento)]] = "", 0, MONTH(TblRegistroEntradas[[#This Row],[Data do Caixa Previsto (Data de Vencimento)]]))</f>
        <v>4</v>
      </c>
      <c r="N205" s="68">
        <f>IF(TblRegistroEntradas[[#This Row],[Data do Caixa Previsto (Data de Vencimento)]] = "", 0, YEAR(TblRegistroEntradas[[#This Row],[Data do Caixa Previsto (Data de Vencimento)]]))</f>
        <v>2019</v>
      </c>
    </row>
    <row r="206" spans="2:14" x14ac:dyDescent="0.25">
      <c r="B206" s="22">
        <v>43616.927767605004</v>
      </c>
      <c r="C206" s="25">
        <v>43561</v>
      </c>
      <c r="D206" s="25">
        <v>43616.927767605004</v>
      </c>
      <c r="E206" s="28" t="s">
        <v>25</v>
      </c>
      <c r="F206" s="28" t="s">
        <v>32</v>
      </c>
      <c r="G206" s="28" t="s">
        <v>261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  <c r="M206" s="68">
        <f>IF(TblRegistroEntradas[[#This Row],[Data do Caixa Previsto (Data de Vencimento)]] = "", 0, MONTH(TblRegistroEntradas[[#This Row],[Data do Caixa Previsto (Data de Vencimento)]]))</f>
        <v>5</v>
      </c>
      <c r="N206" s="68">
        <f>IF(TblRegistroEntradas[[#This Row],[Data do Caixa Previsto (Data de Vencimento)]] = "", 0, YEAR(TblRegistroEntradas[[#This Row],[Data do Caixa Previsto (Data de Vencimento)]]))</f>
        <v>2019</v>
      </c>
    </row>
    <row r="207" spans="2:14" x14ac:dyDescent="0.25">
      <c r="B207" s="22">
        <v>43625.82552449884</v>
      </c>
      <c r="C207" s="25">
        <v>43562</v>
      </c>
      <c r="D207" s="25">
        <v>43586.693447907084</v>
      </c>
      <c r="E207" s="28" t="s">
        <v>25</v>
      </c>
      <c r="F207" s="28" t="s">
        <v>33</v>
      </c>
      <c r="G207" s="28" t="s">
        <v>262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  <c r="M207" s="68">
        <f>IF(TblRegistroEntradas[[#This Row],[Data do Caixa Previsto (Data de Vencimento)]] = "", 0, MONTH(TblRegistroEntradas[[#This Row],[Data do Caixa Previsto (Data de Vencimento)]]))</f>
        <v>5</v>
      </c>
      <c r="N207" s="68">
        <f>IF(TblRegistroEntradas[[#This Row],[Data do Caixa Previsto (Data de Vencimento)]] = "", 0, YEAR(TblRegistroEntradas[[#This Row],[Data do Caixa Previsto (Data de Vencimento)]]))</f>
        <v>2019</v>
      </c>
    </row>
    <row r="208" spans="2:14" x14ac:dyDescent="0.25">
      <c r="B208" s="22">
        <v>43680.092544285042</v>
      </c>
      <c r="C208" s="25">
        <v>43564</v>
      </c>
      <c r="D208" s="25">
        <v>43609.201502582175</v>
      </c>
      <c r="E208" s="28" t="s">
        <v>25</v>
      </c>
      <c r="F208" s="28" t="s">
        <v>30</v>
      </c>
      <c r="G208" s="28" t="s">
        <v>263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  <c r="M208" s="68">
        <f>IF(TblRegistroEntradas[[#This Row],[Data do Caixa Previsto (Data de Vencimento)]] = "", 0, MONTH(TblRegistroEntradas[[#This Row],[Data do Caixa Previsto (Data de Vencimento)]]))</f>
        <v>5</v>
      </c>
      <c r="N208" s="68">
        <f>IF(TblRegistroEntradas[[#This Row],[Data do Caixa Previsto (Data de Vencimento)]] = "", 0, YEAR(TblRegistroEntradas[[#This Row],[Data do Caixa Previsto (Data de Vencimento)]]))</f>
        <v>2019</v>
      </c>
    </row>
    <row r="209" spans="2:14" x14ac:dyDescent="0.25">
      <c r="B209" s="22">
        <v>43615.075827004257</v>
      </c>
      <c r="C209" s="25">
        <v>43567</v>
      </c>
      <c r="D209" s="25">
        <v>43615.075827004257</v>
      </c>
      <c r="E209" s="28" t="s">
        <v>25</v>
      </c>
      <c r="F209" s="28" t="s">
        <v>32</v>
      </c>
      <c r="G209" s="28" t="s">
        <v>264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  <c r="M209" s="68">
        <f>IF(TblRegistroEntradas[[#This Row],[Data do Caixa Previsto (Data de Vencimento)]] = "", 0, MONTH(TblRegistroEntradas[[#This Row],[Data do Caixa Previsto (Data de Vencimento)]]))</f>
        <v>5</v>
      </c>
      <c r="N209" s="68">
        <f>IF(TblRegistroEntradas[[#This Row],[Data do Caixa Previsto (Data de Vencimento)]] = "", 0, YEAR(TblRegistroEntradas[[#This Row],[Data do Caixa Previsto (Data de Vencimento)]]))</f>
        <v>2019</v>
      </c>
    </row>
    <row r="210" spans="2:14" x14ac:dyDescent="0.25">
      <c r="B210" s="22">
        <v>43570.769485626974</v>
      </c>
      <c r="C210" s="25">
        <v>43569</v>
      </c>
      <c r="D210" s="25">
        <v>43570.769485626974</v>
      </c>
      <c r="E210" s="28" t="s">
        <v>25</v>
      </c>
      <c r="F210" s="28" t="s">
        <v>30</v>
      </c>
      <c r="G210" s="28" t="s">
        <v>265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  <c r="M210" s="68">
        <f>IF(TblRegistroEntradas[[#This Row],[Data do Caixa Previsto (Data de Vencimento)]] = "", 0, MONTH(TblRegistroEntradas[[#This Row],[Data do Caixa Previsto (Data de Vencimento)]]))</f>
        <v>4</v>
      </c>
      <c r="N210" s="68">
        <f>IF(TblRegistroEntradas[[#This Row],[Data do Caixa Previsto (Data de Vencimento)]] = "", 0, YEAR(TblRegistroEntradas[[#This Row],[Data do Caixa Previsto (Data de Vencimento)]]))</f>
        <v>2019</v>
      </c>
    </row>
    <row r="211" spans="2:14" x14ac:dyDescent="0.25">
      <c r="B211" s="22">
        <v>43579.931861207129</v>
      </c>
      <c r="C211" s="25">
        <v>43573</v>
      </c>
      <c r="D211" s="25">
        <v>43579.931861207129</v>
      </c>
      <c r="E211" s="28" t="s">
        <v>25</v>
      </c>
      <c r="F211" s="28" t="s">
        <v>30</v>
      </c>
      <c r="G211" s="28" t="s">
        <v>266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  <c r="M211" s="68">
        <f>IF(TblRegistroEntradas[[#This Row],[Data do Caixa Previsto (Data de Vencimento)]] = "", 0, MONTH(TblRegistroEntradas[[#This Row],[Data do Caixa Previsto (Data de Vencimento)]]))</f>
        <v>4</v>
      </c>
      <c r="N211" s="68">
        <f>IF(TblRegistroEntradas[[#This Row],[Data do Caixa Previsto (Data de Vencimento)]] = "", 0, YEAR(TblRegistroEntradas[[#This Row],[Data do Caixa Previsto (Data de Vencimento)]]))</f>
        <v>2019</v>
      </c>
    </row>
    <row r="212" spans="2:14" x14ac:dyDescent="0.25">
      <c r="B212" s="22">
        <v>43598.937055888804</v>
      </c>
      <c r="C212" s="25">
        <v>43575</v>
      </c>
      <c r="D212" s="25">
        <v>43598.937055888804</v>
      </c>
      <c r="E212" s="28" t="s">
        <v>25</v>
      </c>
      <c r="F212" s="28" t="s">
        <v>31</v>
      </c>
      <c r="G212" s="28" t="s">
        <v>267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  <c r="M212" s="68">
        <f>IF(TblRegistroEntradas[[#This Row],[Data do Caixa Previsto (Data de Vencimento)]] = "", 0, MONTH(TblRegistroEntradas[[#This Row],[Data do Caixa Previsto (Data de Vencimento)]]))</f>
        <v>5</v>
      </c>
      <c r="N212" s="68">
        <f>IF(TblRegistroEntradas[[#This Row],[Data do Caixa Previsto (Data de Vencimento)]] = "", 0, YEAR(TblRegistroEntradas[[#This Row],[Data do Caixa Previsto (Data de Vencimento)]]))</f>
        <v>2019</v>
      </c>
    </row>
    <row r="213" spans="2:14" x14ac:dyDescent="0.25">
      <c r="B213" s="22">
        <v>43625.868579479997</v>
      </c>
      <c r="C213" s="25">
        <v>43582</v>
      </c>
      <c r="D213" s="25">
        <v>43625.868579479997</v>
      </c>
      <c r="E213" s="28" t="s">
        <v>25</v>
      </c>
      <c r="F213" s="28" t="s">
        <v>33</v>
      </c>
      <c r="G213" s="28" t="s">
        <v>268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  <c r="M213" s="68">
        <f>IF(TblRegistroEntradas[[#This Row],[Data do Caixa Previsto (Data de Vencimento)]] = "", 0, MONTH(TblRegistroEntradas[[#This Row],[Data do Caixa Previsto (Data de Vencimento)]]))</f>
        <v>6</v>
      </c>
      <c r="N213" s="68">
        <f>IF(TblRegistroEntradas[[#This Row],[Data do Caixa Previsto (Data de Vencimento)]] = "", 0, YEAR(TblRegistroEntradas[[#This Row],[Data do Caixa Previsto (Data de Vencimento)]]))</f>
        <v>2019</v>
      </c>
    </row>
    <row r="214" spans="2:14" x14ac:dyDescent="0.25">
      <c r="B214" s="22">
        <v>43595.986786318994</v>
      </c>
      <c r="C214" s="25">
        <v>43584</v>
      </c>
      <c r="D214" s="25">
        <v>43595.986786318994</v>
      </c>
      <c r="E214" s="28" t="s">
        <v>25</v>
      </c>
      <c r="F214" s="28" t="s">
        <v>32</v>
      </c>
      <c r="G214" s="28" t="s">
        <v>269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  <c r="M214" s="68">
        <f>IF(TblRegistroEntradas[[#This Row],[Data do Caixa Previsto (Data de Vencimento)]] = "", 0, MONTH(TblRegistroEntradas[[#This Row],[Data do Caixa Previsto (Data de Vencimento)]]))</f>
        <v>5</v>
      </c>
      <c r="N214" s="68">
        <f>IF(TblRegistroEntradas[[#This Row],[Data do Caixa Previsto (Data de Vencimento)]] = "", 0, YEAR(TblRegistroEntradas[[#This Row],[Data do Caixa Previsto (Data de Vencimento)]]))</f>
        <v>2019</v>
      </c>
    </row>
    <row r="215" spans="2:14" x14ac:dyDescent="0.25">
      <c r="B215" s="22">
        <v>43594.434933470475</v>
      </c>
      <c r="C215" s="25">
        <v>43585</v>
      </c>
      <c r="D215" s="25">
        <v>43594.434933470475</v>
      </c>
      <c r="E215" s="28" t="s">
        <v>25</v>
      </c>
      <c r="F215" s="28" t="s">
        <v>32</v>
      </c>
      <c r="G215" s="28" t="s">
        <v>270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  <c r="M215" s="68">
        <f>IF(TblRegistroEntradas[[#This Row],[Data do Caixa Previsto (Data de Vencimento)]] = "", 0, MONTH(TblRegistroEntradas[[#This Row],[Data do Caixa Previsto (Data de Vencimento)]]))</f>
        <v>5</v>
      </c>
      <c r="N215" s="68">
        <f>IF(TblRegistroEntradas[[#This Row],[Data do Caixa Previsto (Data de Vencimento)]] = "", 0, YEAR(TblRegistroEntradas[[#This Row],[Data do Caixa Previsto (Data de Vencimento)]]))</f>
        <v>2019</v>
      </c>
    </row>
    <row r="216" spans="2:14" x14ac:dyDescent="0.25">
      <c r="B216" s="22">
        <v>43604.067998386839</v>
      </c>
      <c r="C216" s="25">
        <v>43587</v>
      </c>
      <c r="D216" s="25">
        <v>43604.067998386839</v>
      </c>
      <c r="E216" s="28" t="s">
        <v>25</v>
      </c>
      <c r="F216" s="28" t="s">
        <v>33</v>
      </c>
      <c r="G216" s="28" t="s">
        <v>271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  <c r="M216" s="68">
        <f>IF(TblRegistroEntradas[[#This Row],[Data do Caixa Previsto (Data de Vencimento)]] = "", 0, MONTH(TblRegistroEntradas[[#This Row],[Data do Caixa Previsto (Data de Vencimento)]]))</f>
        <v>5</v>
      </c>
      <c r="N216" s="68">
        <f>IF(TblRegistroEntradas[[#This Row],[Data do Caixa Previsto (Data de Vencimento)]] = "", 0, YEAR(TblRegistroEntradas[[#This Row],[Data do Caixa Previsto (Data de Vencimento)]]))</f>
        <v>2019</v>
      </c>
    </row>
    <row r="217" spans="2:14" x14ac:dyDescent="0.25">
      <c r="B217" s="22">
        <v>43626.576857263979</v>
      </c>
      <c r="C217" s="25">
        <v>43590</v>
      </c>
      <c r="D217" s="25">
        <v>43626.576857263979</v>
      </c>
      <c r="E217" s="28" t="s">
        <v>25</v>
      </c>
      <c r="F217" s="28" t="s">
        <v>32</v>
      </c>
      <c r="G217" s="28" t="s">
        <v>272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  <c r="M217" s="68">
        <f>IF(TblRegistroEntradas[[#This Row],[Data do Caixa Previsto (Data de Vencimento)]] = "", 0, MONTH(TblRegistroEntradas[[#This Row],[Data do Caixa Previsto (Data de Vencimento)]]))</f>
        <v>6</v>
      </c>
      <c r="N217" s="68">
        <f>IF(TblRegistroEntradas[[#This Row],[Data do Caixa Previsto (Data de Vencimento)]] = "", 0, YEAR(TblRegistroEntradas[[#This Row],[Data do Caixa Previsto (Data de Vencimento)]]))</f>
        <v>2019</v>
      </c>
    </row>
    <row r="218" spans="2:14" x14ac:dyDescent="0.25">
      <c r="B218" s="22">
        <v>43624.539951944804</v>
      </c>
      <c r="C218" s="25">
        <v>43592</v>
      </c>
      <c r="D218" s="25">
        <v>43609.115059144882</v>
      </c>
      <c r="E218" s="28" t="s">
        <v>25</v>
      </c>
      <c r="F218" s="28" t="s">
        <v>32</v>
      </c>
      <c r="G218" s="28" t="s">
        <v>273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  <c r="M218" s="68">
        <f>IF(TblRegistroEntradas[[#This Row],[Data do Caixa Previsto (Data de Vencimento)]] = "", 0, MONTH(TblRegistroEntradas[[#This Row],[Data do Caixa Previsto (Data de Vencimento)]]))</f>
        <v>5</v>
      </c>
      <c r="N218" s="68">
        <f>IF(TblRegistroEntradas[[#This Row],[Data do Caixa Previsto (Data de Vencimento)]] = "", 0, YEAR(TblRegistroEntradas[[#This Row],[Data do Caixa Previsto (Data de Vencimento)]]))</f>
        <v>2019</v>
      </c>
    </row>
    <row r="219" spans="2:14" x14ac:dyDescent="0.25">
      <c r="B219" s="22">
        <v>43603.679990785502</v>
      </c>
      <c r="C219" s="25">
        <v>43593</v>
      </c>
      <c r="D219" s="25">
        <v>43603.679990785502</v>
      </c>
      <c r="E219" s="28" t="s">
        <v>25</v>
      </c>
      <c r="F219" s="28" t="s">
        <v>30</v>
      </c>
      <c r="G219" s="28" t="s">
        <v>274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  <c r="M219" s="68">
        <f>IF(TblRegistroEntradas[[#This Row],[Data do Caixa Previsto (Data de Vencimento)]] = "", 0, MONTH(TblRegistroEntradas[[#This Row],[Data do Caixa Previsto (Data de Vencimento)]]))</f>
        <v>5</v>
      </c>
      <c r="N219" s="68">
        <f>IF(TblRegistroEntradas[[#This Row],[Data do Caixa Previsto (Data de Vencimento)]] = "", 0, YEAR(TblRegistroEntradas[[#This Row],[Data do Caixa Previsto (Data de Vencimento)]]))</f>
        <v>2019</v>
      </c>
    </row>
    <row r="220" spans="2:14" x14ac:dyDescent="0.25">
      <c r="B220" s="22" t="s">
        <v>70</v>
      </c>
      <c r="C220" s="25">
        <v>43597</v>
      </c>
      <c r="D220" s="25">
        <v>43605.396059977378</v>
      </c>
      <c r="E220" s="28" t="s">
        <v>25</v>
      </c>
      <c r="F220" s="28" t="s">
        <v>32</v>
      </c>
      <c r="G220" s="28" t="s">
        <v>275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  <c r="M220" s="68">
        <f>IF(TblRegistroEntradas[[#This Row],[Data do Caixa Previsto (Data de Vencimento)]] = "", 0, MONTH(TblRegistroEntradas[[#This Row],[Data do Caixa Previsto (Data de Vencimento)]]))</f>
        <v>5</v>
      </c>
      <c r="N220" s="68">
        <f>IF(TblRegistroEntradas[[#This Row],[Data do Caixa Previsto (Data de Vencimento)]] = "", 0, YEAR(TblRegistroEntradas[[#This Row],[Data do Caixa Previsto (Data de Vencimento)]]))</f>
        <v>2019</v>
      </c>
    </row>
    <row r="221" spans="2:14" x14ac:dyDescent="0.25">
      <c r="B221" s="22">
        <v>43631.169319753048</v>
      </c>
      <c r="C221" s="25">
        <v>43600</v>
      </c>
      <c r="D221" s="25">
        <v>43631.169319753048</v>
      </c>
      <c r="E221" s="28" t="s">
        <v>25</v>
      </c>
      <c r="F221" s="28" t="s">
        <v>32</v>
      </c>
      <c r="G221" s="28" t="s">
        <v>276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  <c r="M221" s="68">
        <f>IF(TblRegistroEntradas[[#This Row],[Data do Caixa Previsto (Data de Vencimento)]] = "", 0, MONTH(TblRegistroEntradas[[#This Row],[Data do Caixa Previsto (Data de Vencimento)]]))</f>
        <v>6</v>
      </c>
      <c r="N221" s="68">
        <f>IF(TblRegistroEntradas[[#This Row],[Data do Caixa Previsto (Data de Vencimento)]] = "", 0, YEAR(TblRegistroEntradas[[#This Row],[Data do Caixa Previsto (Data de Vencimento)]]))</f>
        <v>2019</v>
      </c>
    </row>
    <row r="222" spans="2:14" x14ac:dyDescent="0.25">
      <c r="B222" s="22">
        <v>43686.642670066765</v>
      </c>
      <c r="C222" s="25">
        <v>43604</v>
      </c>
      <c r="D222" s="25">
        <v>43635.878098777197</v>
      </c>
      <c r="E222" s="28" t="s">
        <v>25</v>
      </c>
      <c r="F222" s="28" t="s">
        <v>33</v>
      </c>
      <c r="G222" s="28" t="s">
        <v>277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  <c r="M222" s="68">
        <f>IF(TblRegistroEntradas[[#This Row],[Data do Caixa Previsto (Data de Vencimento)]] = "", 0, MONTH(TblRegistroEntradas[[#This Row],[Data do Caixa Previsto (Data de Vencimento)]]))</f>
        <v>6</v>
      </c>
      <c r="N222" s="68">
        <f>IF(TblRegistroEntradas[[#This Row],[Data do Caixa Previsto (Data de Vencimento)]] = "", 0, YEAR(TblRegistroEntradas[[#This Row],[Data do Caixa Previsto (Data de Vencimento)]]))</f>
        <v>2019</v>
      </c>
    </row>
    <row r="223" spans="2:14" x14ac:dyDescent="0.25">
      <c r="B223" s="22">
        <v>43630.288414733965</v>
      </c>
      <c r="C223" s="25">
        <v>43609</v>
      </c>
      <c r="D223" s="25">
        <v>43630.288414733965</v>
      </c>
      <c r="E223" s="28" t="s">
        <v>25</v>
      </c>
      <c r="F223" s="28" t="s">
        <v>31</v>
      </c>
      <c r="G223" s="28" t="s">
        <v>278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  <c r="M223" s="68">
        <f>IF(TblRegistroEntradas[[#This Row],[Data do Caixa Previsto (Data de Vencimento)]] = "", 0, MONTH(TblRegistroEntradas[[#This Row],[Data do Caixa Previsto (Data de Vencimento)]]))</f>
        <v>6</v>
      </c>
      <c r="N223" s="68">
        <f>IF(TblRegistroEntradas[[#This Row],[Data do Caixa Previsto (Data de Vencimento)]] = "", 0, YEAR(TblRegistroEntradas[[#This Row],[Data do Caixa Previsto (Data de Vencimento)]]))</f>
        <v>2019</v>
      </c>
    </row>
    <row r="224" spans="2:14" x14ac:dyDescent="0.25">
      <c r="B224" s="22">
        <v>43611.846709635254</v>
      </c>
      <c r="C224" s="25">
        <v>43611</v>
      </c>
      <c r="D224" s="25">
        <v>43611.846709635254</v>
      </c>
      <c r="E224" s="28" t="s">
        <v>25</v>
      </c>
      <c r="F224" s="28" t="s">
        <v>32</v>
      </c>
      <c r="G224" s="28" t="s">
        <v>279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  <c r="M224" s="68">
        <f>IF(TblRegistroEntradas[[#This Row],[Data do Caixa Previsto (Data de Vencimento)]] = "", 0, MONTH(TblRegistroEntradas[[#This Row],[Data do Caixa Previsto (Data de Vencimento)]]))</f>
        <v>5</v>
      </c>
      <c r="N224" s="68">
        <f>IF(TblRegistroEntradas[[#This Row],[Data do Caixa Previsto (Data de Vencimento)]] = "", 0, YEAR(TblRegistroEntradas[[#This Row],[Data do Caixa Previsto (Data de Vencimento)]]))</f>
        <v>2019</v>
      </c>
    </row>
    <row r="225" spans="2:14" x14ac:dyDescent="0.25">
      <c r="B225" s="22">
        <v>43708.684678024969</v>
      </c>
      <c r="C225" s="25">
        <v>43614</v>
      </c>
      <c r="D225" s="25">
        <v>43655.218374780801</v>
      </c>
      <c r="E225" s="28" t="s">
        <v>25</v>
      </c>
      <c r="F225" s="28" t="s">
        <v>30</v>
      </c>
      <c r="G225" s="28" t="s">
        <v>280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  <c r="M225" s="68">
        <f>IF(TblRegistroEntradas[[#This Row],[Data do Caixa Previsto (Data de Vencimento)]] = "", 0, MONTH(TblRegistroEntradas[[#This Row],[Data do Caixa Previsto (Data de Vencimento)]]))</f>
        <v>7</v>
      </c>
      <c r="N225" s="68">
        <f>IF(TblRegistroEntradas[[#This Row],[Data do Caixa Previsto (Data de Vencimento)]] = "", 0, YEAR(TblRegistroEntradas[[#This Row],[Data do Caixa Previsto (Data de Vencimento)]]))</f>
        <v>2019</v>
      </c>
    </row>
    <row r="226" spans="2:14" x14ac:dyDescent="0.25">
      <c r="B226" s="22">
        <v>43648.175451286195</v>
      </c>
      <c r="C226" s="25">
        <v>43615</v>
      </c>
      <c r="D226" s="25">
        <v>43648.175451286195</v>
      </c>
      <c r="E226" s="28" t="s">
        <v>25</v>
      </c>
      <c r="F226" s="28" t="s">
        <v>29</v>
      </c>
      <c r="G226" s="28" t="s">
        <v>281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  <c r="M226" s="68">
        <f>IF(TblRegistroEntradas[[#This Row],[Data do Caixa Previsto (Data de Vencimento)]] = "", 0, MONTH(TblRegistroEntradas[[#This Row],[Data do Caixa Previsto (Data de Vencimento)]]))</f>
        <v>7</v>
      </c>
      <c r="N226" s="68">
        <f>IF(TblRegistroEntradas[[#This Row],[Data do Caixa Previsto (Data de Vencimento)]] = "", 0, YEAR(TblRegistroEntradas[[#This Row],[Data do Caixa Previsto (Data de Vencimento)]]))</f>
        <v>2019</v>
      </c>
    </row>
    <row r="227" spans="2:14" x14ac:dyDescent="0.25">
      <c r="B227" s="22">
        <v>43667.504857748412</v>
      </c>
      <c r="C227" s="25">
        <v>43620</v>
      </c>
      <c r="D227" s="25">
        <v>43641.616865332398</v>
      </c>
      <c r="E227" s="28" t="s">
        <v>25</v>
      </c>
      <c r="F227" s="28" t="s">
        <v>32</v>
      </c>
      <c r="G227" s="28" t="s">
        <v>282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  <c r="M227" s="68">
        <f>IF(TblRegistroEntradas[[#This Row],[Data do Caixa Previsto (Data de Vencimento)]] = "", 0, MONTH(TblRegistroEntradas[[#This Row],[Data do Caixa Previsto (Data de Vencimento)]]))</f>
        <v>6</v>
      </c>
      <c r="N227" s="68">
        <f>IF(TblRegistroEntradas[[#This Row],[Data do Caixa Previsto (Data de Vencimento)]] = "", 0, YEAR(TblRegistroEntradas[[#This Row],[Data do Caixa Previsto (Data de Vencimento)]]))</f>
        <v>2019</v>
      </c>
    </row>
    <row r="228" spans="2:14" x14ac:dyDescent="0.25">
      <c r="B228" s="22">
        <v>43633.202763509209</v>
      </c>
      <c r="C228" s="25">
        <v>43625</v>
      </c>
      <c r="D228" s="25">
        <v>43632.847420047961</v>
      </c>
      <c r="E228" s="28" t="s">
        <v>25</v>
      </c>
      <c r="F228" s="28" t="s">
        <v>32</v>
      </c>
      <c r="G228" s="28" t="s">
        <v>283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  <c r="M228" s="68">
        <f>IF(TblRegistroEntradas[[#This Row],[Data do Caixa Previsto (Data de Vencimento)]] = "", 0, MONTH(TblRegistroEntradas[[#This Row],[Data do Caixa Previsto (Data de Vencimento)]]))</f>
        <v>6</v>
      </c>
      <c r="N228" s="68">
        <f>IF(TblRegistroEntradas[[#This Row],[Data do Caixa Previsto (Data de Vencimento)]] = "", 0, YEAR(TblRegistroEntradas[[#This Row],[Data do Caixa Previsto (Data de Vencimento)]]))</f>
        <v>2019</v>
      </c>
    </row>
    <row r="229" spans="2:14" x14ac:dyDescent="0.25">
      <c r="B229" s="22" t="s">
        <v>70</v>
      </c>
      <c r="C229" s="25">
        <v>43629</v>
      </c>
      <c r="D229" s="25">
        <v>43668.924870501287</v>
      </c>
      <c r="E229" s="28" t="s">
        <v>25</v>
      </c>
      <c r="F229" s="28" t="s">
        <v>29</v>
      </c>
      <c r="G229" s="28" t="s">
        <v>284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  <c r="M229" s="68">
        <f>IF(TblRegistroEntradas[[#This Row],[Data do Caixa Previsto (Data de Vencimento)]] = "", 0, MONTH(TblRegistroEntradas[[#This Row],[Data do Caixa Previsto (Data de Vencimento)]]))</f>
        <v>7</v>
      </c>
      <c r="N229" s="68">
        <f>IF(TblRegistroEntradas[[#This Row],[Data do Caixa Previsto (Data de Vencimento)]] = "", 0, YEAR(TblRegistroEntradas[[#This Row],[Data do Caixa Previsto (Data de Vencimento)]]))</f>
        <v>2019</v>
      </c>
    </row>
    <row r="230" spans="2:14" x14ac:dyDescent="0.25">
      <c r="B230" s="22">
        <v>43663.604642253973</v>
      </c>
      <c r="C230" s="25">
        <v>43631</v>
      </c>
      <c r="D230" s="25">
        <v>43663.604642253973</v>
      </c>
      <c r="E230" s="28" t="s">
        <v>25</v>
      </c>
      <c r="F230" s="28" t="s">
        <v>31</v>
      </c>
      <c r="G230" s="28" t="s">
        <v>285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  <c r="M230" s="68">
        <f>IF(TblRegistroEntradas[[#This Row],[Data do Caixa Previsto (Data de Vencimento)]] = "", 0, MONTH(TblRegistroEntradas[[#This Row],[Data do Caixa Previsto (Data de Vencimento)]]))</f>
        <v>7</v>
      </c>
      <c r="N230" s="68">
        <f>IF(TblRegistroEntradas[[#This Row],[Data do Caixa Previsto (Data de Vencimento)]] = "", 0, YEAR(TblRegistroEntradas[[#This Row],[Data do Caixa Previsto (Data de Vencimento)]]))</f>
        <v>2019</v>
      </c>
    </row>
    <row r="231" spans="2:14" x14ac:dyDescent="0.25">
      <c r="B231" s="22">
        <v>43647.603244851816</v>
      </c>
      <c r="C231" s="25">
        <v>43632</v>
      </c>
      <c r="D231" s="25">
        <v>43647.603244851816</v>
      </c>
      <c r="E231" s="28" t="s">
        <v>25</v>
      </c>
      <c r="F231" s="28" t="s">
        <v>33</v>
      </c>
      <c r="G231" s="28" t="s">
        <v>286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  <c r="M231" s="68">
        <f>IF(TblRegistroEntradas[[#This Row],[Data do Caixa Previsto (Data de Vencimento)]] = "", 0, MONTH(TblRegistroEntradas[[#This Row],[Data do Caixa Previsto (Data de Vencimento)]]))</f>
        <v>7</v>
      </c>
      <c r="N231" s="68">
        <f>IF(TblRegistroEntradas[[#This Row],[Data do Caixa Previsto (Data de Vencimento)]] = "", 0, YEAR(TblRegistroEntradas[[#This Row],[Data do Caixa Previsto (Data de Vencimento)]]))</f>
        <v>2019</v>
      </c>
    </row>
    <row r="232" spans="2:14" x14ac:dyDescent="0.25">
      <c r="B232" s="22">
        <v>43741.143740040614</v>
      </c>
      <c r="C232" s="25">
        <v>43636</v>
      </c>
      <c r="D232" s="25">
        <v>43687.570970311433</v>
      </c>
      <c r="E232" s="28" t="s">
        <v>25</v>
      </c>
      <c r="F232" s="28" t="s">
        <v>29</v>
      </c>
      <c r="G232" s="28" t="s">
        <v>287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  <c r="M232" s="68">
        <f>IF(TblRegistroEntradas[[#This Row],[Data do Caixa Previsto (Data de Vencimento)]] = "", 0, MONTH(TblRegistroEntradas[[#This Row],[Data do Caixa Previsto (Data de Vencimento)]]))</f>
        <v>8</v>
      </c>
      <c r="N232" s="68">
        <f>IF(TblRegistroEntradas[[#This Row],[Data do Caixa Previsto (Data de Vencimento)]] = "", 0, YEAR(TblRegistroEntradas[[#This Row],[Data do Caixa Previsto (Data de Vencimento)]]))</f>
        <v>2019</v>
      </c>
    </row>
    <row r="233" spans="2:14" x14ac:dyDescent="0.25">
      <c r="B233" s="22">
        <v>43645.269692137255</v>
      </c>
      <c r="C233" s="25">
        <v>43641</v>
      </c>
      <c r="D233" s="25">
        <v>43645.269692137255</v>
      </c>
      <c r="E233" s="28" t="s">
        <v>25</v>
      </c>
      <c r="F233" s="28" t="s">
        <v>29</v>
      </c>
      <c r="G233" s="28" t="s">
        <v>288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  <c r="M233" s="68">
        <f>IF(TblRegistroEntradas[[#This Row],[Data do Caixa Previsto (Data de Vencimento)]] = "", 0, MONTH(TblRegistroEntradas[[#This Row],[Data do Caixa Previsto (Data de Vencimento)]]))</f>
        <v>6</v>
      </c>
      <c r="N233" s="68">
        <f>IF(TblRegistroEntradas[[#This Row],[Data do Caixa Previsto (Data de Vencimento)]] = "", 0, YEAR(TblRegistroEntradas[[#This Row],[Data do Caixa Previsto (Data de Vencimento)]]))</f>
        <v>2019</v>
      </c>
    </row>
    <row r="234" spans="2:14" x14ac:dyDescent="0.25">
      <c r="B234" s="22" t="s">
        <v>70</v>
      </c>
      <c r="C234" s="25">
        <v>43644</v>
      </c>
      <c r="D234" s="25">
        <v>43662.268601302756</v>
      </c>
      <c r="E234" s="28" t="s">
        <v>25</v>
      </c>
      <c r="F234" s="28" t="s">
        <v>32</v>
      </c>
      <c r="G234" s="28" t="s">
        <v>289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  <c r="M234" s="68">
        <f>IF(TblRegistroEntradas[[#This Row],[Data do Caixa Previsto (Data de Vencimento)]] = "", 0, MONTH(TblRegistroEntradas[[#This Row],[Data do Caixa Previsto (Data de Vencimento)]]))</f>
        <v>7</v>
      </c>
      <c r="N234" s="68">
        <f>IF(TblRegistroEntradas[[#This Row],[Data do Caixa Previsto (Data de Vencimento)]] = "", 0, YEAR(TblRegistroEntradas[[#This Row],[Data do Caixa Previsto (Data de Vencimento)]]))</f>
        <v>2019</v>
      </c>
    </row>
    <row r="235" spans="2:14" x14ac:dyDescent="0.25">
      <c r="B235" s="22">
        <v>43727.35674683658</v>
      </c>
      <c r="C235" s="25">
        <v>43645</v>
      </c>
      <c r="D235" s="25">
        <v>43647.81451187309</v>
      </c>
      <c r="E235" s="28" t="s">
        <v>25</v>
      </c>
      <c r="F235" s="28" t="s">
        <v>32</v>
      </c>
      <c r="G235" s="28" t="s">
        <v>290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  <c r="M235" s="68">
        <f>IF(TblRegistroEntradas[[#This Row],[Data do Caixa Previsto (Data de Vencimento)]] = "", 0, MONTH(TblRegistroEntradas[[#This Row],[Data do Caixa Previsto (Data de Vencimento)]]))</f>
        <v>7</v>
      </c>
      <c r="N235" s="68">
        <f>IF(TblRegistroEntradas[[#This Row],[Data do Caixa Previsto (Data de Vencimento)]] = "", 0, YEAR(TblRegistroEntradas[[#This Row],[Data do Caixa Previsto (Data de Vencimento)]]))</f>
        <v>2019</v>
      </c>
    </row>
  </sheetData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4" width="17.44140625" style="56" customWidth="1"/>
    <col min="15" max="15" width="3.77734375" style="2" customWidth="1"/>
    <col min="16" max="21" width="0" style="2" hidden="1" customWidth="1"/>
    <col min="22" max="16384" width="8.88671875" style="2" hidden="1"/>
  </cols>
  <sheetData>
    <row r="1" spans="2:15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52"/>
      <c r="N1" s="52"/>
      <c r="O1" s="6"/>
    </row>
    <row r="2" spans="2:15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53"/>
      <c r="N2" s="53"/>
      <c r="O2" s="6"/>
    </row>
    <row r="3" spans="2:15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53"/>
      <c r="N3" s="53"/>
      <c r="O3" s="6"/>
    </row>
    <row r="4" spans="2:15" ht="58.05" customHeight="1" x14ac:dyDescent="0.25">
      <c r="B4" s="36" t="s">
        <v>52</v>
      </c>
      <c r="C4" s="36" t="s">
        <v>55</v>
      </c>
      <c r="D4" s="36" t="s">
        <v>56</v>
      </c>
      <c r="E4" s="30" t="s">
        <v>57</v>
      </c>
      <c r="F4" s="30" t="s">
        <v>58</v>
      </c>
      <c r="G4" s="30" t="s">
        <v>53</v>
      </c>
      <c r="H4" s="31" t="s">
        <v>54</v>
      </c>
      <c r="I4" s="57" t="s">
        <v>538</v>
      </c>
      <c r="J4" s="57" t="s">
        <v>539</v>
      </c>
      <c r="K4" s="57" t="s">
        <v>540</v>
      </c>
      <c r="L4" s="57" t="s">
        <v>541</v>
      </c>
      <c r="M4" s="57" t="s">
        <v>548</v>
      </c>
      <c r="N4" s="57" t="s">
        <v>547</v>
      </c>
      <c r="O4" s="6"/>
    </row>
    <row r="5" spans="2:15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38</v>
      </c>
      <c r="F5" s="28" t="s">
        <v>33</v>
      </c>
      <c r="G5" s="28" t="s">
        <v>291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  <c r="M5" s="55">
        <f>IF(TblRegistroSaidas[[#This Row],[Data do Caixa Previsto (Data de Vencimento)]] = "", 0, MONTH(TblRegistroSaidas[[#This Row],[Data do Caixa Previsto (Data de Vencimento)]]))</f>
        <v>10</v>
      </c>
      <c r="N5" s="55">
        <f>IF(TblRegistroSaidas[[#This Row],[Data do Caixa Previsto (Data de Vencimento)]] = "", 0, YEAR(TblRegistroSaidas[[#This Row],[Data do Caixa Previsto (Data de Vencimento)]]))</f>
        <v>2017</v>
      </c>
    </row>
    <row r="6" spans="2:15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38</v>
      </c>
      <c r="F6" s="28" t="s">
        <v>45</v>
      </c>
      <c r="G6" s="28" t="s">
        <v>292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  <c r="M6" s="55">
        <f>IF(TblRegistroSaidas[[#This Row],[Data do Caixa Previsto (Data de Vencimento)]] = "", 0, MONTH(TblRegistroSaidas[[#This Row],[Data do Caixa Previsto (Data de Vencimento)]]))</f>
        <v>9</v>
      </c>
      <c r="N6" s="55">
        <f>IF(TblRegistroSaidas[[#This Row],[Data do Caixa Previsto (Data de Vencimento)]] = "", 0, YEAR(TblRegistroSaidas[[#This Row],[Data do Caixa Previsto (Data de Vencimento)]]))</f>
        <v>2017</v>
      </c>
    </row>
    <row r="7" spans="2:15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38</v>
      </c>
      <c r="F7" s="28" t="s">
        <v>33</v>
      </c>
      <c r="G7" s="28" t="s">
        <v>293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  <c r="M7" s="55">
        <f>IF(TblRegistroSaidas[[#This Row],[Data do Caixa Previsto (Data de Vencimento)]] = "", 0, MONTH(TblRegistroSaidas[[#This Row],[Data do Caixa Previsto (Data de Vencimento)]]))</f>
        <v>9</v>
      </c>
      <c r="N7" s="55">
        <f>IF(TblRegistroSaidas[[#This Row],[Data do Caixa Previsto (Data de Vencimento)]] = "", 0, YEAR(TblRegistroSaidas[[#This Row],[Data do Caixa Previsto (Data de Vencimento)]]))</f>
        <v>2017</v>
      </c>
    </row>
    <row r="8" spans="2:15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38</v>
      </c>
      <c r="F8" s="28" t="s">
        <v>33</v>
      </c>
      <c r="G8" s="28" t="s">
        <v>294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  <c r="M8" s="55">
        <f>IF(TblRegistroSaidas[[#This Row],[Data do Caixa Previsto (Data de Vencimento)]] = "", 0, MONTH(TblRegistroSaidas[[#This Row],[Data do Caixa Previsto (Data de Vencimento)]]))</f>
        <v>9</v>
      </c>
      <c r="N8" s="55">
        <f>IF(TblRegistroSaidas[[#This Row],[Data do Caixa Previsto (Data de Vencimento)]] = "", 0, YEAR(TblRegistroSaidas[[#This Row],[Data do Caixa Previsto (Data de Vencimento)]]))</f>
        <v>2017</v>
      </c>
    </row>
    <row r="9" spans="2:15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38</v>
      </c>
      <c r="F9" s="28" t="s">
        <v>45</v>
      </c>
      <c r="G9" s="28" t="s">
        <v>295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  <c r="M9" s="55">
        <f>IF(TblRegistroSaidas[[#This Row],[Data do Caixa Previsto (Data de Vencimento)]] = "", 0, MONTH(TblRegistroSaidas[[#This Row],[Data do Caixa Previsto (Data de Vencimento)]]))</f>
        <v>9</v>
      </c>
      <c r="N9" s="55">
        <f>IF(TblRegistroSaidas[[#This Row],[Data do Caixa Previsto (Data de Vencimento)]] = "", 0, YEAR(TblRegistroSaidas[[#This Row],[Data do Caixa Previsto (Data de Vencimento)]]))</f>
        <v>2017</v>
      </c>
    </row>
    <row r="10" spans="2:15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38</v>
      </c>
      <c r="F10" s="28" t="s">
        <v>30</v>
      </c>
      <c r="G10" s="28" t="s">
        <v>296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  <c r="M10" s="55">
        <f>IF(TblRegistroSaidas[[#This Row],[Data do Caixa Previsto (Data de Vencimento)]] = "", 0, MONTH(TblRegistroSaidas[[#This Row],[Data do Caixa Previsto (Data de Vencimento)]]))</f>
        <v>9</v>
      </c>
      <c r="N10" s="55">
        <f>IF(TblRegistroSaidas[[#This Row],[Data do Caixa Previsto (Data de Vencimento)]] = "", 0, YEAR(TblRegistroSaidas[[#This Row],[Data do Caixa Previsto (Data de Vencimento)]]))</f>
        <v>2017</v>
      </c>
    </row>
    <row r="11" spans="2:15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38</v>
      </c>
      <c r="F11" s="28" t="s">
        <v>45</v>
      </c>
      <c r="G11" s="28" t="s">
        <v>297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  <c r="M11" s="55">
        <f>IF(TblRegistroSaidas[[#This Row],[Data do Caixa Previsto (Data de Vencimento)]] = "", 0, MONTH(TblRegistroSaidas[[#This Row],[Data do Caixa Previsto (Data de Vencimento)]]))</f>
        <v>10</v>
      </c>
      <c r="N11" s="55">
        <f>IF(TblRegistroSaidas[[#This Row],[Data do Caixa Previsto (Data de Vencimento)]] = "", 0, YEAR(TblRegistroSaidas[[#This Row],[Data do Caixa Previsto (Data de Vencimento)]]))</f>
        <v>2017</v>
      </c>
    </row>
    <row r="12" spans="2:15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38</v>
      </c>
      <c r="F12" s="28" t="s">
        <v>45</v>
      </c>
      <c r="G12" s="28" t="s">
        <v>117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  <c r="M12" s="55">
        <f>IF(TblRegistroSaidas[[#This Row],[Data do Caixa Previsto (Data de Vencimento)]] = "", 0, MONTH(TblRegistroSaidas[[#This Row],[Data do Caixa Previsto (Data de Vencimento)]]))</f>
        <v>9</v>
      </c>
      <c r="N12" s="55">
        <f>IF(TblRegistroSaidas[[#This Row],[Data do Caixa Previsto (Data de Vencimento)]] = "", 0, YEAR(TblRegistroSaidas[[#This Row],[Data do Caixa Previsto (Data de Vencimento)]]))</f>
        <v>2017</v>
      </c>
    </row>
    <row r="13" spans="2:15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38</v>
      </c>
      <c r="F13" s="28" t="s">
        <v>33</v>
      </c>
      <c r="G13" s="28" t="s">
        <v>298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  <c r="M13" s="55">
        <f>IF(TblRegistroSaidas[[#This Row],[Data do Caixa Previsto (Data de Vencimento)]] = "", 0, MONTH(TblRegistroSaidas[[#This Row],[Data do Caixa Previsto (Data de Vencimento)]]))</f>
        <v>9</v>
      </c>
      <c r="N13" s="55">
        <f>IF(TblRegistroSaidas[[#This Row],[Data do Caixa Previsto (Data de Vencimento)]] = "", 0, YEAR(TblRegistroSaidas[[#This Row],[Data do Caixa Previsto (Data de Vencimento)]]))</f>
        <v>2017</v>
      </c>
    </row>
    <row r="14" spans="2:15" ht="19.95" customHeight="1" x14ac:dyDescent="0.25">
      <c r="B14" s="32" t="s">
        <v>70</v>
      </c>
      <c r="C14" s="32">
        <v>42984</v>
      </c>
      <c r="D14" s="32">
        <v>42984.703005901203</v>
      </c>
      <c r="E14" s="28" t="s">
        <v>38</v>
      </c>
      <c r="F14" s="28" t="s">
        <v>30</v>
      </c>
      <c r="G14" s="28" t="s">
        <v>299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  <c r="M14" s="55">
        <f>IF(TblRegistroSaidas[[#This Row],[Data do Caixa Previsto (Data de Vencimento)]] = "", 0, MONTH(TblRegistroSaidas[[#This Row],[Data do Caixa Previsto (Data de Vencimento)]]))</f>
        <v>9</v>
      </c>
      <c r="N14" s="55">
        <f>IF(TblRegistroSaidas[[#This Row],[Data do Caixa Previsto (Data de Vencimento)]] = "", 0, YEAR(TblRegistroSaidas[[#This Row],[Data do Caixa Previsto (Data de Vencimento)]]))</f>
        <v>2017</v>
      </c>
    </row>
    <row r="15" spans="2:15" ht="19.95" customHeight="1" x14ac:dyDescent="0.25">
      <c r="B15" s="32" t="s">
        <v>70</v>
      </c>
      <c r="C15" s="32">
        <v>42990</v>
      </c>
      <c r="D15" s="32">
        <v>43020.233591992961</v>
      </c>
      <c r="E15" s="28" t="s">
        <v>38</v>
      </c>
      <c r="F15" s="28" t="s">
        <v>31</v>
      </c>
      <c r="G15" s="28" t="s">
        <v>300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  <c r="M15" s="55">
        <f>IF(TblRegistroSaidas[[#This Row],[Data do Caixa Previsto (Data de Vencimento)]] = "", 0, MONTH(TblRegistroSaidas[[#This Row],[Data do Caixa Previsto (Data de Vencimento)]]))</f>
        <v>10</v>
      </c>
      <c r="N15" s="55">
        <f>IF(TblRegistroSaidas[[#This Row],[Data do Caixa Previsto (Data de Vencimento)]] = "", 0, YEAR(TblRegistroSaidas[[#This Row],[Data do Caixa Previsto (Data de Vencimento)]]))</f>
        <v>2017</v>
      </c>
    </row>
    <row r="16" spans="2:15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38</v>
      </c>
      <c r="F16" s="28" t="s">
        <v>31</v>
      </c>
      <c r="G16" s="28" t="s">
        <v>301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  <c r="M16" s="55">
        <f>IF(TblRegistroSaidas[[#This Row],[Data do Caixa Previsto (Data de Vencimento)]] = "", 0, MONTH(TblRegistroSaidas[[#This Row],[Data do Caixa Previsto (Data de Vencimento)]]))</f>
        <v>10</v>
      </c>
      <c r="N16" s="55">
        <f>IF(TblRegistroSaidas[[#This Row],[Data do Caixa Previsto (Data de Vencimento)]] = "", 0, YEAR(TblRegistroSaidas[[#This Row],[Data do Caixa Previsto (Data de Vencimento)]]))</f>
        <v>2017</v>
      </c>
    </row>
    <row r="17" spans="2:14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38</v>
      </c>
      <c r="F17" s="28" t="s">
        <v>33</v>
      </c>
      <c r="G17" s="28" t="s">
        <v>302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  <c r="M17" s="55">
        <f>IF(TblRegistroSaidas[[#This Row],[Data do Caixa Previsto (Data de Vencimento)]] = "", 0, MONTH(TblRegistroSaidas[[#This Row],[Data do Caixa Previsto (Data de Vencimento)]]))</f>
        <v>9</v>
      </c>
      <c r="N17" s="55">
        <f>IF(TblRegistroSaidas[[#This Row],[Data do Caixa Previsto (Data de Vencimento)]] = "", 0, YEAR(TblRegistroSaidas[[#This Row],[Data do Caixa Previsto (Data de Vencimento)]]))</f>
        <v>2017</v>
      </c>
    </row>
    <row r="18" spans="2:14" x14ac:dyDescent="0.25">
      <c r="B18" s="32">
        <v>43004.132052173023</v>
      </c>
      <c r="C18" s="32">
        <v>42997</v>
      </c>
      <c r="D18" s="32">
        <v>43004.132052173023</v>
      </c>
      <c r="E18" s="28" t="s">
        <v>38</v>
      </c>
      <c r="F18" s="28" t="s">
        <v>45</v>
      </c>
      <c r="G18" s="28" t="s">
        <v>303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  <c r="M18" s="55">
        <f>IF(TblRegistroSaidas[[#This Row],[Data do Caixa Previsto (Data de Vencimento)]] = "", 0, MONTH(TblRegistroSaidas[[#This Row],[Data do Caixa Previsto (Data de Vencimento)]]))</f>
        <v>9</v>
      </c>
      <c r="N18" s="55">
        <f>IF(TblRegistroSaidas[[#This Row],[Data do Caixa Previsto (Data de Vencimento)]] = "", 0, YEAR(TblRegistroSaidas[[#This Row],[Data do Caixa Previsto (Data de Vencimento)]]))</f>
        <v>2017</v>
      </c>
    </row>
    <row r="19" spans="2:14" x14ac:dyDescent="0.25">
      <c r="B19" s="32">
        <v>43043.977578613987</v>
      </c>
      <c r="C19" s="32">
        <v>43002</v>
      </c>
      <c r="D19" s="32">
        <v>43043.977578613987</v>
      </c>
      <c r="E19" s="28" t="s">
        <v>38</v>
      </c>
      <c r="F19" s="28" t="s">
        <v>31</v>
      </c>
      <c r="G19" s="28" t="s">
        <v>304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  <c r="M19" s="55">
        <f>IF(TblRegistroSaidas[[#This Row],[Data do Caixa Previsto (Data de Vencimento)]] = "", 0, MONTH(TblRegistroSaidas[[#This Row],[Data do Caixa Previsto (Data de Vencimento)]]))</f>
        <v>11</v>
      </c>
      <c r="N19" s="55">
        <f>IF(TblRegistroSaidas[[#This Row],[Data do Caixa Previsto (Data de Vencimento)]] = "", 0, YEAR(TblRegistroSaidas[[#This Row],[Data do Caixa Previsto (Data de Vencimento)]]))</f>
        <v>2017</v>
      </c>
    </row>
    <row r="20" spans="2:14" x14ac:dyDescent="0.25">
      <c r="B20" s="32">
        <v>43015.898045269183</v>
      </c>
      <c r="C20" s="32">
        <v>43003</v>
      </c>
      <c r="D20" s="32">
        <v>43015.898045269183</v>
      </c>
      <c r="E20" s="28" t="s">
        <v>38</v>
      </c>
      <c r="F20" s="28" t="s">
        <v>45</v>
      </c>
      <c r="G20" s="28" t="s">
        <v>305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  <c r="M20" s="55">
        <f>IF(TblRegistroSaidas[[#This Row],[Data do Caixa Previsto (Data de Vencimento)]] = "", 0, MONTH(TblRegistroSaidas[[#This Row],[Data do Caixa Previsto (Data de Vencimento)]]))</f>
        <v>10</v>
      </c>
      <c r="N20" s="55">
        <f>IF(TblRegistroSaidas[[#This Row],[Data do Caixa Previsto (Data de Vencimento)]] = "", 0, YEAR(TblRegistroSaidas[[#This Row],[Data do Caixa Previsto (Data de Vencimento)]]))</f>
        <v>2017</v>
      </c>
    </row>
    <row r="21" spans="2:14" x14ac:dyDescent="0.25">
      <c r="B21" s="32">
        <v>43010.944524159138</v>
      </c>
      <c r="C21" s="32">
        <v>43003</v>
      </c>
      <c r="D21" s="32">
        <v>43010.944524159138</v>
      </c>
      <c r="E21" s="28" t="s">
        <v>38</v>
      </c>
      <c r="F21" s="28" t="s">
        <v>30</v>
      </c>
      <c r="G21" s="28" t="s">
        <v>306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  <c r="M21" s="55">
        <f>IF(TblRegistroSaidas[[#This Row],[Data do Caixa Previsto (Data de Vencimento)]] = "", 0, MONTH(TblRegistroSaidas[[#This Row],[Data do Caixa Previsto (Data de Vencimento)]]))</f>
        <v>10</v>
      </c>
      <c r="N21" s="55">
        <f>IF(TblRegistroSaidas[[#This Row],[Data do Caixa Previsto (Data de Vencimento)]] = "", 0, YEAR(TblRegistroSaidas[[#This Row],[Data do Caixa Previsto (Data de Vencimento)]]))</f>
        <v>2017</v>
      </c>
    </row>
    <row r="22" spans="2:14" x14ac:dyDescent="0.25">
      <c r="B22" s="32">
        <v>43118.867552272008</v>
      </c>
      <c r="C22" s="32">
        <v>43006</v>
      </c>
      <c r="D22" s="32">
        <v>43042.600768911587</v>
      </c>
      <c r="E22" s="28" t="s">
        <v>38</v>
      </c>
      <c r="F22" s="28" t="s">
        <v>30</v>
      </c>
      <c r="G22" s="28" t="s">
        <v>307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  <c r="M22" s="55">
        <f>IF(TblRegistroSaidas[[#This Row],[Data do Caixa Previsto (Data de Vencimento)]] = "", 0, MONTH(TblRegistroSaidas[[#This Row],[Data do Caixa Previsto (Data de Vencimento)]]))</f>
        <v>11</v>
      </c>
      <c r="N22" s="55">
        <f>IF(TblRegistroSaidas[[#This Row],[Data do Caixa Previsto (Data de Vencimento)]] = "", 0, YEAR(TblRegistroSaidas[[#This Row],[Data do Caixa Previsto (Data de Vencimento)]]))</f>
        <v>2017</v>
      </c>
    </row>
    <row r="23" spans="2:14" x14ac:dyDescent="0.25">
      <c r="B23" s="32">
        <v>43059.310583292005</v>
      </c>
      <c r="C23" s="32">
        <v>43009</v>
      </c>
      <c r="D23" s="32">
        <v>43059.310583292005</v>
      </c>
      <c r="E23" s="28" t="s">
        <v>38</v>
      </c>
      <c r="F23" s="28" t="s">
        <v>45</v>
      </c>
      <c r="G23" s="28" t="s">
        <v>308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  <c r="M23" s="55">
        <f>IF(TblRegistroSaidas[[#This Row],[Data do Caixa Previsto (Data de Vencimento)]] = "", 0, MONTH(TblRegistroSaidas[[#This Row],[Data do Caixa Previsto (Data de Vencimento)]]))</f>
        <v>11</v>
      </c>
      <c r="N23" s="55">
        <f>IF(TblRegistroSaidas[[#This Row],[Data do Caixa Previsto (Data de Vencimento)]] = "", 0, YEAR(TblRegistroSaidas[[#This Row],[Data do Caixa Previsto (Data de Vencimento)]]))</f>
        <v>2017</v>
      </c>
    </row>
    <row r="24" spans="2:14" x14ac:dyDescent="0.25">
      <c r="B24" s="32" t="s">
        <v>70</v>
      </c>
      <c r="C24" s="32">
        <v>43012</v>
      </c>
      <c r="D24" s="32">
        <v>43030.293823546323</v>
      </c>
      <c r="E24" s="28" t="s">
        <v>38</v>
      </c>
      <c r="F24" s="28" t="s">
        <v>31</v>
      </c>
      <c r="G24" s="28" t="s">
        <v>309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  <c r="M24" s="55">
        <f>IF(TblRegistroSaidas[[#This Row],[Data do Caixa Previsto (Data de Vencimento)]] = "", 0, MONTH(TblRegistroSaidas[[#This Row],[Data do Caixa Previsto (Data de Vencimento)]]))</f>
        <v>10</v>
      </c>
      <c r="N24" s="55">
        <f>IF(TblRegistroSaidas[[#This Row],[Data do Caixa Previsto (Data de Vencimento)]] = "", 0, YEAR(TblRegistroSaidas[[#This Row],[Data do Caixa Previsto (Data de Vencimento)]]))</f>
        <v>2017</v>
      </c>
    </row>
    <row r="25" spans="2:14" x14ac:dyDescent="0.25">
      <c r="B25" s="32">
        <v>43031.057901657718</v>
      </c>
      <c r="C25" s="32">
        <v>43014</v>
      </c>
      <c r="D25" s="32">
        <v>43031.057901657718</v>
      </c>
      <c r="E25" s="28" t="s">
        <v>38</v>
      </c>
      <c r="F25" s="28" t="s">
        <v>31</v>
      </c>
      <c r="G25" s="28" t="s">
        <v>310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  <c r="M25" s="55">
        <f>IF(TblRegistroSaidas[[#This Row],[Data do Caixa Previsto (Data de Vencimento)]] = "", 0, MONTH(TblRegistroSaidas[[#This Row],[Data do Caixa Previsto (Data de Vencimento)]]))</f>
        <v>10</v>
      </c>
      <c r="N25" s="55">
        <f>IF(TblRegistroSaidas[[#This Row],[Data do Caixa Previsto (Data de Vencimento)]] = "", 0, YEAR(TblRegistroSaidas[[#This Row],[Data do Caixa Previsto (Data de Vencimento)]]))</f>
        <v>2017</v>
      </c>
    </row>
    <row r="26" spans="2:14" x14ac:dyDescent="0.25">
      <c r="B26" s="32">
        <v>43051.580861965143</v>
      </c>
      <c r="C26" s="32">
        <v>43017</v>
      </c>
      <c r="D26" s="32">
        <v>43046.987199176881</v>
      </c>
      <c r="E26" s="28" t="s">
        <v>38</v>
      </c>
      <c r="F26" s="28" t="s">
        <v>29</v>
      </c>
      <c r="G26" s="28" t="s">
        <v>311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  <c r="M26" s="55">
        <f>IF(TblRegistroSaidas[[#This Row],[Data do Caixa Previsto (Data de Vencimento)]] = "", 0, MONTH(TblRegistroSaidas[[#This Row],[Data do Caixa Previsto (Data de Vencimento)]]))</f>
        <v>11</v>
      </c>
      <c r="N26" s="55">
        <f>IF(TblRegistroSaidas[[#This Row],[Data do Caixa Previsto (Data de Vencimento)]] = "", 0, YEAR(TblRegistroSaidas[[#This Row],[Data do Caixa Previsto (Data de Vencimento)]]))</f>
        <v>2017</v>
      </c>
    </row>
    <row r="27" spans="2:14" x14ac:dyDescent="0.25">
      <c r="B27" s="32">
        <v>43134.239961092644</v>
      </c>
      <c r="C27" s="32">
        <v>43022</v>
      </c>
      <c r="D27" s="32">
        <v>43045.041972262814</v>
      </c>
      <c r="E27" s="28" t="s">
        <v>38</v>
      </c>
      <c r="F27" s="28" t="s">
        <v>45</v>
      </c>
      <c r="G27" s="28" t="s">
        <v>312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  <c r="M27" s="55">
        <f>IF(TblRegistroSaidas[[#This Row],[Data do Caixa Previsto (Data de Vencimento)]] = "", 0, MONTH(TblRegistroSaidas[[#This Row],[Data do Caixa Previsto (Data de Vencimento)]]))</f>
        <v>11</v>
      </c>
      <c r="N27" s="55">
        <f>IF(TblRegistroSaidas[[#This Row],[Data do Caixa Previsto (Data de Vencimento)]] = "", 0, YEAR(TblRegistroSaidas[[#This Row],[Data do Caixa Previsto (Data de Vencimento)]]))</f>
        <v>2017</v>
      </c>
    </row>
    <row r="28" spans="2:14" x14ac:dyDescent="0.25">
      <c r="B28" s="32">
        <v>43051.301144712357</v>
      </c>
      <c r="C28" s="32">
        <v>43024</v>
      </c>
      <c r="D28" s="32">
        <v>43031.245493844843</v>
      </c>
      <c r="E28" s="28" t="s">
        <v>38</v>
      </c>
      <c r="F28" s="28" t="s">
        <v>45</v>
      </c>
      <c r="G28" s="28" t="s">
        <v>313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  <c r="M28" s="55">
        <f>IF(TblRegistroSaidas[[#This Row],[Data do Caixa Previsto (Data de Vencimento)]] = "", 0, MONTH(TblRegistroSaidas[[#This Row],[Data do Caixa Previsto (Data de Vencimento)]]))</f>
        <v>10</v>
      </c>
      <c r="N28" s="55">
        <f>IF(TblRegistroSaidas[[#This Row],[Data do Caixa Previsto (Data de Vencimento)]] = "", 0, YEAR(TblRegistroSaidas[[#This Row],[Data do Caixa Previsto (Data de Vencimento)]]))</f>
        <v>2017</v>
      </c>
    </row>
    <row r="29" spans="2:14" x14ac:dyDescent="0.25">
      <c r="B29" s="32">
        <v>43059.361635124777</v>
      </c>
      <c r="C29" s="32">
        <v>43026</v>
      </c>
      <c r="D29" s="32">
        <v>43059.361635124777</v>
      </c>
      <c r="E29" s="28" t="s">
        <v>38</v>
      </c>
      <c r="F29" s="28" t="s">
        <v>45</v>
      </c>
      <c r="G29" s="28" t="s">
        <v>314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  <c r="M29" s="55">
        <f>IF(TblRegistroSaidas[[#This Row],[Data do Caixa Previsto (Data de Vencimento)]] = "", 0, MONTH(TblRegistroSaidas[[#This Row],[Data do Caixa Previsto (Data de Vencimento)]]))</f>
        <v>11</v>
      </c>
      <c r="N29" s="55">
        <f>IF(TblRegistroSaidas[[#This Row],[Data do Caixa Previsto (Data de Vencimento)]] = "", 0, YEAR(TblRegistroSaidas[[#This Row],[Data do Caixa Previsto (Data de Vencimento)]]))</f>
        <v>2017</v>
      </c>
    </row>
    <row r="30" spans="2:14" x14ac:dyDescent="0.25">
      <c r="B30" s="32">
        <v>43037.396901300337</v>
      </c>
      <c r="C30" s="32">
        <v>43032</v>
      </c>
      <c r="D30" s="32">
        <v>43037.396901300337</v>
      </c>
      <c r="E30" s="28" t="s">
        <v>38</v>
      </c>
      <c r="F30" s="28" t="s">
        <v>30</v>
      </c>
      <c r="G30" s="28" t="s">
        <v>315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  <c r="M30" s="55">
        <f>IF(TblRegistroSaidas[[#This Row],[Data do Caixa Previsto (Data de Vencimento)]] = "", 0, MONTH(TblRegistroSaidas[[#This Row],[Data do Caixa Previsto (Data de Vencimento)]]))</f>
        <v>10</v>
      </c>
      <c r="N30" s="55">
        <f>IF(TblRegistroSaidas[[#This Row],[Data do Caixa Previsto (Data de Vencimento)]] = "", 0, YEAR(TblRegistroSaidas[[#This Row],[Data do Caixa Previsto (Data de Vencimento)]]))</f>
        <v>2017</v>
      </c>
    </row>
    <row r="31" spans="2:14" x14ac:dyDescent="0.25">
      <c r="B31" s="32">
        <v>43130.980668733508</v>
      </c>
      <c r="C31" s="32">
        <v>43037</v>
      </c>
      <c r="D31" s="32">
        <v>43068.17516674153</v>
      </c>
      <c r="E31" s="28" t="s">
        <v>38</v>
      </c>
      <c r="F31" s="28" t="s">
        <v>29</v>
      </c>
      <c r="G31" s="28" t="s">
        <v>316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  <c r="M31" s="55">
        <f>IF(TblRegistroSaidas[[#This Row],[Data do Caixa Previsto (Data de Vencimento)]] = "", 0, MONTH(TblRegistroSaidas[[#This Row],[Data do Caixa Previsto (Data de Vencimento)]]))</f>
        <v>11</v>
      </c>
      <c r="N31" s="55">
        <f>IF(TblRegistroSaidas[[#This Row],[Data do Caixa Previsto (Data de Vencimento)]] = "", 0, YEAR(TblRegistroSaidas[[#This Row],[Data do Caixa Previsto (Data de Vencimento)]]))</f>
        <v>2017</v>
      </c>
    </row>
    <row r="32" spans="2:14" x14ac:dyDescent="0.25">
      <c r="B32" s="32">
        <v>43089.045976990965</v>
      </c>
      <c r="C32" s="32">
        <v>43042</v>
      </c>
      <c r="D32" s="32">
        <v>43089.045976990965</v>
      </c>
      <c r="E32" s="28" t="s">
        <v>38</v>
      </c>
      <c r="F32" s="28" t="s">
        <v>31</v>
      </c>
      <c r="G32" s="28" t="s">
        <v>317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  <c r="M32" s="55">
        <f>IF(TblRegistroSaidas[[#This Row],[Data do Caixa Previsto (Data de Vencimento)]] = "", 0, MONTH(TblRegistroSaidas[[#This Row],[Data do Caixa Previsto (Data de Vencimento)]]))</f>
        <v>12</v>
      </c>
      <c r="N32" s="55">
        <f>IF(TblRegistroSaidas[[#This Row],[Data do Caixa Previsto (Data de Vencimento)]] = "", 0, YEAR(TblRegistroSaidas[[#This Row],[Data do Caixa Previsto (Data de Vencimento)]]))</f>
        <v>2017</v>
      </c>
    </row>
    <row r="33" spans="2:14" x14ac:dyDescent="0.25">
      <c r="B33" s="32">
        <v>43053.799831016353</v>
      </c>
      <c r="C33" s="32">
        <v>43044</v>
      </c>
      <c r="D33" s="32">
        <v>43053.799831016353</v>
      </c>
      <c r="E33" s="28" t="s">
        <v>38</v>
      </c>
      <c r="F33" s="28" t="s">
        <v>45</v>
      </c>
      <c r="G33" s="28" t="s">
        <v>318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  <c r="M33" s="55">
        <f>IF(TblRegistroSaidas[[#This Row],[Data do Caixa Previsto (Data de Vencimento)]] = "", 0, MONTH(TblRegistroSaidas[[#This Row],[Data do Caixa Previsto (Data de Vencimento)]]))</f>
        <v>11</v>
      </c>
      <c r="N33" s="55">
        <f>IF(TblRegistroSaidas[[#This Row],[Data do Caixa Previsto (Data de Vencimento)]] = "", 0, YEAR(TblRegistroSaidas[[#This Row],[Data do Caixa Previsto (Data de Vencimento)]]))</f>
        <v>2017</v>
      </c>
    </row>
    <row r="34" spans="2:14" x14ac:dyDescent="0.25">
      <c r="B34" s="32">
        <v>43080.068251063065</v>
      </c>
      <c r="C34" s="32">
        <v>43047</v>
      </c>
      <c r="D34" s="32">
        <v>43080.068251063065</v>
      </c>
      <c r="E34" s="28" t="s">
        <v>38</v>
      </c>
      <c r="F34" s="28" t="s">
        <v>33</v>
      </c>
      <c r="G34" s="28" t="s">
        <v>319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  <c r="M34" s="55">
        <f>IF(TblRegistroSaidas[[#This Row],[Data do Caixa Previsto (Data de Vencimento)]] = "", 0, MONTH(TblRegistroSaidas[[#This Row],[Data do Caixa Previsto (Data de Vencimento)]]))</f>
        <v>12</v>
      </c>
      <c r="N34" s="55">
        <f>IF(TblRegistroSaidas[[#This Row],[Data do Caixa Previsto (Data de Vencimento)]] = "", 0, YEAR(TblRegistroSaidas[[#This Row],[Data do Caixa Previsto (Data de Vencimento)]]))</f>
        <v>2017</v>
      </c>
    </row>
    <row r="35" spans="2:14" x14ac:dyDescent="0.25">
      <c r="B35" s="32">
        <v>43097.450419750799</v>
      </c>
      <c r="C35" s="32">
        <v>43051</v>
      </c>
      <c r="D35" s="32">
        <v>43087.512329668702</v>
      </c>
      <c r="E35" s="28" t="s">
        <v>38</v>
      </c>
      <c r="F35" s="28" t="s">
        <v>45</v>
      </c>
      <c r="G35" s="28" t="s">
        <v>320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  <c r="M35" s="55">
        <f>IF(TblRegistroSaidas[[#This Row],[Data do Caixa Previsto (Data de Vencimento)]] = "", 0, MONTH(TblRegistroSaidas[[#This Row],[Data do Caixa Previsto (Data de Vencimento)]]))</f>
        <v>12</v>
      </c>
      <c r="N35" s="55">
        <f>IF(TblRegistroSaidas[[#This Row],[Data do Caixa Previsto (Data de Vencimento)]] = "", 0, YEAR(TblRegistroSaidas[[#This Row],[Data do Caixa Previsto (Data de Vencimento)]]))</f>
        <v>2017</v>
      </c>
    </row>
    <row r="36" spans="2:14" x14ac:dyDescent="0.25">
      <c r="B36" s="32">
        <v>43095.145797073659</v>
      </c>
      <c r="C36" s="32">
        <v>43054</v>
      </c>
      <c r="D36" s="32">
        <v>43095.145797073659</v>
      </c>
      <c r="E36" s="28" t="s">
        <v>38</v>
      </c>
      <c r="F36" s="28" t="s">
        <v>31</v>
      </c>
      <c r="G36" s="28" t="s">
        <v>321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  <c r="M36" s="55">
        <f>IF(TblRegistroSaidas[[#This Row],[Data do Caixa Previsto (Data de Vencimento)]] = "", 0, MONTH(TblRegistroSaidas[[#This Row],[Data do Caixa Previsto (Data de Vencimento)]]))</f>
        <v>12</v>
      </c>
      <c r="N36" s="55">
        <f>IF(TblRegistroSaidas[[#This Row],[Data do Caixa Previsto (Data de Vencimento)]] = "", 0, YEAR(TblRegistroSaidas[[#This Row],[Data do Caixa Previsto (Data de Vencimento)]]))</f>
        <v>2017</v>
      </c>
    </row>
    <row r="37" spans="2:14" x14ac:dyDescent="0.25">
      <c r="B37" s="32">
        <v>43085.287677276574</v>
      </c>
      <c r="C37" s="32">
        <v>43056</v>
      </c>
      <c r="D37" s="32">
        <v>43085.287677276574</v>
      </c>
      <c r="E37" s="28" t="s">
        <v>38</v>
      </c>
      <c r="F37" s="28" t="s">
        <v>31</v>
      </c>
      <c r="G37" s="28" t="s">
        <v>322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  <c r="M37" s="55">
        <f>IF(TblRegistroSaidas[[#This Row],[Data do Caixa Previsto (Data de Vencimento)]] = "", 0, MONTH(TblRegistroSaidas[[#This Row],[Data do Caixa Previsto (Data de Vencimento)]]))</f>
        <v>12</v>
      </c>
      <c r="N37" s="55">
        <f>IF(TblRegistroSaidas[[#This Row],[Data do Caixa Previsto (Data de Vencimento)]] = "", 0, YEAR(TblRegistroSaidas[[#This Row],[Data do Caixa Previsto (Data de Vencimento)]]))</f>
        <v>2017</v>
      </c>
    </row>
    <row r="38" spans="2:14" x14ac:dyDescent="0.25">
      <c r="B38" s="32">
        <v>43112.669025156058</v>
      </c>
      <c r="C38" s="32">
        <v>43057</v>
      </c>
      <c r="D38" s="32">
        <v>43112.669025156058</v>
      </c>
      <c r="E38" s="28" t="s">
        <v>38</v>
      </c>
      <c r="F38" s="28" t="s">
        <v>45</v>
      </c>
      <c r="G38" s="28" t="s">
        <v>323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  <c r="M38" s="55">
        <f>IF(TblRegistroSaidas[[#This Row],[Data do Caixa Previsto (Data de Vencimento)]] = "", 0, MONTH(TblRegistroSaidas[[#This Row],[Data do Caixa Previsto (Data de Vencimento)]]))</f>
        <v>1</v>
      </c>
      <c r="N38" s="55">
        <f>IF(TblRegistroSaidas[[#This Row],[Data do Caixa Previsto (Data de Vencimento)]] = "", 0, YEAR(TblRegistroSaidas[[#This Row],[Data do Caixa Previsto (Data de Vencimento)]]))</f>
        <v>2018</v>
      </c>
    </row>
    <row r="39" spans="2:14" x14ac:dyDescent="0.25">
      <c r="B39" s="32">
        <v>43076.636591836308</v>
      </c>
      <c r="C39" s="32">
        <v>43058</v>
      </c>
      <c r="D39" s="32">
        <v>43076.636591836308</v>
      </c>
      <c r="E39" s="28" t="s">
        <v>38</v>
      </c>
      <c r="F39" s="28" t="s">
        <v>33</v>
      </c>
      <c r="G39" s="28" t="s">
        <v>324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  <c r="M39" s="55">
        <f>IF(TblRegistroSaidas[[#This Row],[Data do Caixa Previsto (Data de Vencimento)]] = "", 0, MONTH(TblRegistroSaidas[[#This Row],[Data do Caixa Previsto (Data de Vencimento)]]))</f>
        <v>12</v>
      </c>
      <c r="N39" s="55">
        <f>IF(TblRegistroSaidas[[#This Row],[Data do Caixa Previsto (Data de Vencimento)]] = "", 0, YEAR(TblRegistroSaidas[[#This Row],[Data do Caixa Previsto (Data de Vencimento)]]))</f>
        <v>2017</v>
      </c>
    </row>
    <row r="40" spans="2:14" x14ac:dyDescent="0.25">
      <c r="B40" s="32">
        <v>43097.776800296095</v>
      </c>
      <c r="C40" s="32">
        <v>43061</v>
      </c>
      <c r="D40" s="32">
        <v>43097.776800296095</v>
      </c>
      <c r="E40" s="28" t="s">
        <v>38</v>
      </c>
      <c r="F40" s="28" t="s">
        <v>45</v>
      </c>
      <c r="G40" s="28" t="s">
        <v>325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  <c r="M40" s="55">
        <f>IF(TblRegistroSaidas[[#This Row],[Data do Caixa Previsto (Data de Vencimento)]] = "", 0, MONTH(TblRegistroSaidas[[#This Row],[Data do Caixa Previsto (Data de Vencimento)]]))</f>
        <v>12</v>
      </c>
      <c r="N40" s="55">
        <f>IF(TblRegistroSaidas[[#This Row],[Data do Caixa Previsto (Data de Vencimento)]] = "", 0, YEAR(TblRegistroSaidas[[#This Row],[Data do Caixa Previsto (Data de Vencimento)]]))</f>
        <v>2017</v>
      </c>
    </row>
    <row r="41" spans="2:14" x14ac:dyDescent="0.25">
      <c r="B41" s="32" t="s">
        <v>70</v>
      </c>
      <c r="C41" s="32">
        <v>43062</v>
      </c>
      <c r="D41" s="32">
        <v>43103.4086174822</v>
      </c>
      <c r="E41" s="28" t="s">
        <v>38</v>
      </c>
      <c r="F41" s="28" t="s">
        <v>45</v>
      </c>
      <c r="G41" s="28" t="s">
        <v>326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  <c r="M41" s="55">
        <f>IF(TblRegistroSaidas[[#This Row],[Data do Caixa Previsto (Data de Vencimento)]] = "", 0, MONTH(TblRegistroSaidas[[#This Row],[Data do Caixa Previsto (Data de Vencimento)]]))</f>
        <v>1</v>
      </c>
      <c r="N41" s="55">
        <f>IF(TblRegistroSaidas[[#This Row],[Data do Caixa Previsto (Data de Vencimento)]] = "", 0, YEAR(TblRegistroSaidas[[#This Row],[Data do Caixa Previsto (Data de Vencimento)]]))</f>
        <v>2018</v>
      </c>
    </row>
    <row r="42" spans="2:14" x14ac:dyDescent="0.25">
      <c r="B42" s="32" t="s">
        <v>70</v>
      </c>
      <c r="C42" s="32">
        <v>43069</v>
      </c>
      <c r="D42" s="32">
        <v>43070.024697534791</v>
      </c>
      <c r="E42" s="28" t="s">
        <v>38</v>
      </c>
      <c r="F42" s="28" t="s">
        <v>45</v>
      </c>
      <c r="G42" s="28" t="s">
        <v>295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  <c r="M42" s="55">
        <f>IF(TblRegistroSaidas[[#This Row],[Data do Caixa Previsto (Data de Vencimento)]] = "", 0, MONTH(TblRegistroSaidas[[#This Row],[Data do Caixa Previsto (Data de Vencimento)]]))</f>
        <v>12</v>
      </c>
      <c r="N42" s="55">
        <f>IF(TblRegistroSaidas[[#This Row],[Data do Caixa Previsto (Data de Vencimento)]] = "", 0, YEAR(TblRegistroSaidas[[#This Row],[Data do Caixa Previsto (Data de Vencimento)]]))</f>
        <v>2017</v>
      </c>
    </row>
    <row r="43" spans="2:14" x14ac:dyDescent="0.25">
      <c r="B43" s="32">
        <v>43159.922520357031</v>
      </c>
      <c r="C43" s="32">
        <v>43070</v>
      </c>
      <c r="D43" s="32">
        <v>43096.096100611438</v>
      </c>
      <c r="E43" s="28" t="s">
        <v>38</v>
      </c>
      <c r="F43" s="28" t="s">
        <v>29</v>
      </c>
      <c r="G43" s="28" t="s">
        <v>327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  <c r="M43" s="55">
        <f>IF(TblRegistroSaidas[[#This Row],[Data do Caixa Previsto (Data de Vencimento)]] = "", 0, MONTH(TblRegistroSaidas[[#This Row],[Data do Caixa Previsto (Data de Vencimento)]]))</f>
        <v>12</v>
      </c>
      <c r="N43" s="55">
        <f>IF(TblRegistroSaidas[[#This Row],[Data do Caixa Previsto (Data de Vencimento)]] = "", 0, YEAR(TblRegistroSaidas[[#This Row],[Data do Caixa Previsto (Data de Vencimento)]]))</f>
        <v>2017</v>
      </c>
    </row>
    <row r="44" spans="2:14" x14ac:dyDescent="0.25">
      <c r="B44" s="32">
        <v>43125.34551811625</v>
      </c>
      <c r="C44" s="32">
        <v>43071</v>
      </c>
      <c r="D44" s="32">
        <v>43125.34551811625</v>
      </c>
      <c r="E44" s="28" t="s">
        <v>38</v>
      </c>
      <c r="F44" s="28" t="s">
        <v>30</v>
      </c>
      <c r="G44" s="28" t="s">
        <v>328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  <c r="M44" s="55">
        <f>IF(TblRegistroSaidas[[#This Row],[Data do Caixa Previsto (Data de Vencimento)]] = "", 0, MONTH(TblRegistroSaidas[[#This Row],[Data do Caixa Previsto (Data de Vencimento)]]))</f>
        <v>1</v>
      </c>
      <c r="N44" s="55">
        <f>IF(TblRegistroSaidas[[#This Row],[Data do Caixa Previsto (Data de Vencimento)]] = "", 0, YEAR(TblRegistroSaidas[[#This Row],[Data do Caixa Previsto (Data de Vencimento)]]))</f>
        <v>2018</v>
      </c>
    </row>
    <row r="45" spans="2:14" x14ac:dyDescent="0.25">
      <c r="B45" s="32">
        <v>43118.533892290689</v>
      </c>
      <c r="C45" s="32">
        <v>43075</v>
      </c>
      <c r="D45" s="32">
        <v>43118.533892290689</v>
      </c>
      <c r="E45" s="28" t="s">
        <v>38</v>
      </c>
      <c r="F45" s="28" t="s">
        <v>31</v>
      </c>
      <c r="G45" s="28" t="s">
        <v>329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  <c r="M45" s="55">
        <f>IF(TblRegistroSaidas[[#This Row],[Data do Caixa Previsto (Data de Vencimento)]] = "", 0, MONTH(TblRegistroSaidas[[#This Row],[Data do Caixa Previsto (Data de Vencimento)]]))</f>
        <v>1</v>
      </c>
      <c r="N45" s="55">
        <f>IF(TblRegistroSaidas[[#This Row],[Data do Caixa Previsto (Data de Vencimento)]] = "", 0, YEAR(TblRegistroSaidas[[#This Row],[Data do Caixa Previsto (Data de Vencimento)]]))</f>
        <v>2018</v>
      </c>
    </row>
    <row r="46" spans="2:14" x14ac:dyDescent="0.25">
      <c r="B46" s="32">
        <v>43129.076273391656</v>
      </c>
      <c r="C46" s="32">
        <v>43077</v>
      </c>
      <c r="D46" s="32">
        <v>43129.076273391656</v>
      </c>
      <c r="E46" s="28" t="s">
        <v>38</v>
      </c>
      <c r="F46" s="28" t="s">
        <v>29</v>
      </c>
      <c r="G46" s="28" t="s">
        <v>291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  <c r="M46" s="55">
        <f>IF(TblRegistroSaidas[[#This Row],[Data do Caixa Previsto (Data de Vencimento)]] = "", 0, MONTH(TblRegistroSaidas[[#This Row],[Data do Caixa Previsto (Data de Vencimento)]]))</f>
        <v>1</v>
      </c>
      <c r="N46" s="55">
        <f>IF(TblRegistroSaidas[[#This Row],[Data do Caixa Previsto (Data de Vencimento)]] = "", 0, YEAR(TblRegistroSaidas[[#This Row],[Data do Caixa Previsto (Data de Vencimento)]]))</f>
        <v>2018</v>
      </c>
    </row>
    <row r="47" spans="2:14" x14ac:dyDescent="0.25">
      <c r="B47" s="32">
        <v>43099.632017726879</v>
      </c>
      <c r="C47" s="32">
        <v>43079</v>
      </c>
      <c r="D47" s="32">
        <v>43099.632017726879</v>
      </c>
      <c r="E47" s="28" t="s">
        <v>38</v>
      </c>
      <c r="F47" s="28" t="s">
        <v>45</v>
      </c>
      <c r="G47" s="28" t="s">
        <v>330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  <c r="M47" s="55">
        <f>IF(TblRegistroSaidas[[#This Row],[Data do Caixa Previsto (Data de Vencimento)]] = "", 0, MONTH(TblRegistroSaidas[[#This Row],[Data do Caixa Previsto (Data de Vencimento)]]))</f>
        <v>12</v>
      </c>
      <c r="N47" s="55">
        <f>IF(TblRegistroSaidas[[#This Row],[Data do Caixa Previsto (Data de Vencimento)]] = "", 0, YEAR(TblRegistroSaidas[[#This Row],[Data do Caixa Previsto (Data de Vencimento)]]))</f>
        <v>2017</v>
      </c>
    </row>
    <row r="48" spans="2:14" x14ac:dyDescent="0.25">
      <c r="B48" s="32">
        <v>43142.610706080763</v>
      </c>
      <c r="C48" s="32">
        <v>43084</v>
      </c>
      <c r="D48" s="32">
        <v>43142.610706080763</v>
      </c>
      <c r="E48" s="28" t="s">
        <v>38</v>
      </c>
      <c r="F48" s="28" t="s">
        <v>30</v>
      </c>
      <c r="G48" s="28" t="s">
        <v>331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  <c r="M48" s="55">
        <f>IF(TblRegistroSaidas[[#This Row],[Data do Caixa Previsto (Data de Vencimento)]] = "", 0, MONTH(TblRegistroSaidas[[#This Row],[Data do Caixa Previsto (Data de Vencimento)]]))</f>
        <v>2</v>
      </c>
      <c r="N48" s="55">
        <f>IF(TblRegistroSaidas[[#This Row],[Data do Caixa Previsto (Data de Vencimento)]] = "", 0, YEAR(TblRegistroSaidas[[#This Row],[Data do Caixa Previsto (Data de Vencimento)]]))</f>
        <v>2018</v>
      </c>
    </row>
    <row r="49" spans="2:14" x14ac:dyDescent="0.25">
      <c r="B49" s="32">
        <v>43098.200846805485</v>
      </c>
      <c r="C49" s="32">
        <v>43086</v>
      </c>
      <c r="D49" s="32">
        <v>43098.200846805485</v>
      </c>
      <c r="E49" s="28" t="s">
        <v>38</v>
      </c>
      <c r="F49" s="28" t="s">
        <v>29</v>
      </c>
      <c r="G49" s="28" t="s">
        <v>332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  <c r="M49" s="55">
        <f>IF(TblRegistroSaidas[[#This Row],[Data do Caixa Previsto (Data de Vencimento)]] = "", 0, MONTH(TblRegistroSaidas[[#This Row],[Data do Caixa Previsto (Data de Vencimento)]]))</f>
        <v>12</v>
      </c>
      <c r="N49" s="55">
        <f>IF(TblRegistroSaidas[[#This Row],[Data do Caixa Previsto (Data de Vencimento)]] = "", 0, YEAR(TblRegistroSaidas[[#This Row],[Data do Caixa Previsto (Data de Vencimento)]]))</f>
        <v>2017</v>
      </c>
    </row>
    <row r="50" spans="2:14" x14ac:dyDescent="0.25">
      <c r="B50" s="32">
        <v>43111.046742717648</v>
      </c>
      <c r="C50" s="32">
        <v>43089</v>
      </c>
      <c r="D50" s="32">
        <v>43111.046742717648</v>
      </c>
      <c r="E50" s="28" t="s">
        <v>38</v>
      </c>
      <c r="F50" s="28" t="s">
        <v>45</v>
      </c>
      <c r="G50" s="28" t="s">
        <v>333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  <c r="M50" s="55">
        <f>IF(TblRegistroSaidas[[#This Row],[Data do Caixa Previsto (Data de Vencimento)]] = "", 0, MONTH(TblRegistroSaidas[[#This Row],[Data do Caixa Previsto (Data de Vencimento)]]))</f>
        <v>1</v>
      </c>
      <c r="N50" s="55">
        <f>IF(TblRegistroSaidas[[#This Row],[Data do Caixa Previsto (Data de Vencimento)]] = "", 0, YEAR(TblRegistroSaidas[[#This Row],[Data do Caixa Previsto (Data de Vencimento)]]))</f>
        <v>2018</v>
      </c>
    </row>
    <row r="51" spans="2:14" x14ac:dyDescent="0.25">
      <c r="B51" s="32">
        <v>43148.048932403181</v>
      </c>
      <c r="C51" s="32">
        <v>43090</v>
      </c>
      <c r="D51" s="32">
        <v>43148.048932403181</v>
      </c>
      <c r="E51" s="28" t="s">
        <v>38</v>
      </c>
      <c r="F51" s="28" t="s">
        <v>45</v>
      </c>
      <c r="G51" s="28" t="s">
        <v>334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  <c r="M51" s="55">
        <f>IF(TblRegistroSaidas[[#This Row],[Data do Caixa Previsto (Data de Vencimento)]] = "", 0, MONTH(TblRegistroSaidas[[#This Row],[Data do Caixa Previsto (Data de Vencimento)]]))</f>
        <v>2</v>
      </c>
      <c r="N51" s="55">
        <f>IF(TblRegistroSaidas[[#This Row],[Data do Caixa Previsto (Data de Vencimento)]] = "", 0, YEAR(TblRegistroSaidas[[#This Row],[Data do Caixa Previsto (Data de Vencimento)]]))</f>
        <v>2018</v>
      </c>
    </row>
    <row r="52" spans="2:14" x14ac:dyDescent="0.25">
      <c r="B52" s="32">
        <v>43135.265910262075</v>
      </c>
      <c r="C52" s="32">
        <v>43094</v>
      </c>
      <c r="D52" s="32">
        <v>43135.265910262075</v>
      </c>
      <c r="E52" s="28" t="s">
        <v>38</v>
      </c>
      <c r="F52" s="28" t="s">
        <v>29</v>
      </c>
      <c r="G52" s="28" t="s">
        <v>335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  <c r="M52" s="55">
        <f>IF(TblRegistroSaidas[[#This Row],[Data do Caixa Previsto (Data de Vencimento)]] = "", 0, MONTH(TblRegistroSaidas[[#This Row],[Data do Caixa Previsto (Data de Vencimento)]]))</f>
        <v>2</v>
      </c>
      <c r="N52" s="55">
        <f>IF(TblRegistroSaidas[[#This Row],[Data do Caixa Previsto (Data de Vencimento)]] = "", 0, YEAR(TblRegistroSaidas[[#This Row],[Data do Caixa Previsto (Data de Vencimento)]]))</f>
        <v>2018</v>
      </c>
    </row>
    <row r="53" spans="2:14" x14ac:dyDescent="0.25">
      <c r="B53" s="32">
        <v>43124.925483598126</v>
      </c>
      <c r="C53" s="32">
        <v>43096</v>
      </c>
      <c r="D53" s="32">
        <v>43124.925483598126</v>
      </c>
      <c r="E53" s="28" t="s">
        <v>38</v>
      </c>
      <c r="F53" s="28" t="s">
        <v>33</v>
      </c>
      <c r="G53" s="28" t="s">
        <v>336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  <c r="M53" s="55">
        <f>IF(TblRegistroSaidas[[#This Row],[Data do Caixa Previsto (Data de Vencimento)]] = "", 0, MONTH(TblRegistroSaidas[[#This Row],[Data do Caixa Previsto (Data de Vencimento)]]))</f>
        <v>1</v>
      </c>
      <c r="N53" s="55">
        <f>IF(TblRegistroSaidas[[#This Row],[Data do Caixa Previsto (Data de Vencimento)]] = "", 0, YEAR(TblRegistroSaidas[[#This Row],[Data do Caixa Previsto (Data de Vencimento)]]))</f>
        <v>2018</v>
      </c>
    </row>
    <row r="54" spans="2:14" x14ac:dyDescent="0.25">
      <c r="B54" s="32">
        <v>43143.989919163403</v>
      </c>
      <c r="C54" s="32">
        <v>43098</v>
      </c>
      <c r="D54" s="32">
        <v>43143.989919163403</v>
      </c>
      <c r="E54" s="28" t="s">
        <v>38</v>
      </c>
      <c r="F54" s="28" t="s">
        <v>30</v>
      </c>
      <c r="G54" s="28" t="s">
        <v>337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  <c r="M54" s="55">
        <f>IF(TblRegistroSaidas[[#This Row],[Data do Caixa Previsto (Data de Vencimento)]] = "", 0, MONTH(TblRegistroSaidas[[#This Row],[Data do Caixa Previsto (Data de Vencimento)]]))</f>
        <v>2</v>
      </c>
      <c r="N54" s="55">
        <f>IF(TblRegistroSaidas[[#This Row],[Data do Caixa Previsto (Data de Vencimento)]] = "", 0, YEAR(TblRegistroSaidas[[#This Row],[Data do Caixa Previsto (Data de Vencimento)]]))</f>
        <v>2018</v>
      </c>
    </row>
    <row r="55" spans="2:14" x14ac:dyDescent="0.25">
      <c r="B55" s="32">
        <v>43180.312256585908</v>
      </c>
      <c r="C55" s="32">
        <v>43100</v>
      </c>
      <c r="D55" s="32">
        <v>43151.353970851676</v>
      </c>
      <c r="E55" s="28" t="s">
        <v>38</v>
      </c>
      <c r="F55" s="28" t="s">
        <v>31</v>
      </c>
      <c r="G55" s="28" t="s">
        <v>338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  <c r="M55" s="55">
        <f>IF(TblRegistroSaidas[[#This Row],[Data do Caixa Previsto (Data de Vencimento)]] = "", 0, MONTH(TblRegistroSaidas[[#This Row],[Data do Caixa Previsto (Data de Vencimento)]]))</f>
        <v>2</v>
      </c>
      <c r="N55" s="55">
        <f>IF(TblRegistroSaidas[[#This Row],[Data do Caixa Previsto (Data de Vencimento)]] = "", 0, YEAR(TblRegistroSaidas[[#This Row],[Data do Caixa Previsto (Data de Vencimento)]]))</f>
        <v>2018</v>
      </c>
    </row>
    <row r="56" spans="2:14" x14ac:dyDescent="0.25">
      <c r="B56" s="32">
        <v>43144.795115927831</v>
      </c>
      <c r="C56" s="32">
        <v>43103</v>
      </c>
      <c r="D56" s="32">
        <v>43108.84859147996</v>
      </c>
      <c r="E56" s="28" t="s">
        <v>38</v>
      </c>
      <c r="F56" s="28" t="s">
        <v>33</v>
      </c>
      <c r="G56" s="28" t="s">
        <v>339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  <c r="M56" s="55">
        <f>IF(TblRegistroSaidas[[#This Row],[Data do Caixa Previsto (Data de Vencimento)]] = "", 0, MONTH(TblRegistroSaidas[[#This Row],[Data do Caixa Previsto (Data de Vencimento)]]))</f>
        <v>1</v>
      </c>
      <c r="N56" s="55">
        <f>IF(TblRegistroSaidas[[#This Row],[Data do Caixa Previsto (Data de Vencimento)]] = "", 0, YEAR(TblRegistroSaidas[[#This Row],[Data do Caixa Previsto (Data de Vencimento)]]))</f>
        <v>2018</v>
      </c>
    </row>
    <row r="57" spans="2:14" x14ac:dyDescent="0.25">
      <c r="B57" s="32">
        <v>43117.371907988454</v>
      </c>
      <c r="C57" s="32">
        <v>43106</v>
      </c>
      <c r="D57" s="32">
        <v>43117.371907988454</v>
      </c>
      <c r="E57" s="28" t="s">
        <v>38</v>
      </c>
      <c r="F57" s="28" t="s">
        <v>45</v>
      </c>
      <c r="G57" s="28" t="s">
        <v>340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  <c r="M57" s="55">
        <f>IF(TblRegistroSaidas[[#This Row],[Data do Caixa Previsto (Data de Vencimento)]] = "", 0, MONTH(TblRegistroSaidas[[#This Row],[Data do Caixa Previsto (Data de Vencimento)]]))</f>
        <v>1</v>
      </c>
      <c r="N57" s="55">
        <f>IF(TblRegistroSaidas[[#This Row],[Data do Caixa Previsto (Data de Vencimento)]] = "", 0, YEAR(TblRegistroSaidas[[#This Row],[Data do Caixa Previsto (Data de Vencimento)]]))</f>
        <v>2018</v>
      </c>
    </row>
    <row r="58" spans="2:14" x14ac:dyDescent="0.25">
      <c r="B58" s="32">
        <v>43127.72575701114</v>
      </c>
      <c r="C58" s="32">
        <v>43109</v>
      </c>
      <c r="D58" s="32">
        <v>43127.72575701114</v>
      </c>
      <c r="E58" s="28" t="s">
        <v>38</v>
      </c>
      <c r="F58" s="28" t="s">
        <v>30</v>
      </c>
      <c r="G58" s="28" t="s">
        <v>341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  <c r="M58" s="55">
        <f>IF(TblRegistroSaidas[[#This Row],[Data do Caixa Previsto (Data de Vencimento)]] = "", 0, MONTH(TblRegistroSaidas[[#This Row],[Data do Caixa Previsto (Data de Vencimento)]]))</f>
        <v>1</v>
      </c>
      <c r="N58" s="55">
        <f>IF(TblRegistroSaidas[[#This Row],[Data do Caixa Previsto (Data de Vencimento)]] = "", 0, YEAR(TblRegistroSaidas[[#This Row],[Data do Caixa Previsto (Data de Vencimento)]]))</f>
        <v>2018</v>
      </c>
    </row>
    <row r="59" spans="2:14" x14ac:dyDescent="0.25">
      <c r="B59" s="32">
        <v>43118.823326450649</v>
      </c>
      <c r="C59" s="32">
        <v>43110</v>
      </c>
      <c r="D59" s="32">
        <v>43118.823326450649</v>
      </c>
      <c r="E59" s="28" t="s">
        <v>38</v>
      </c>
      <c r="F59" s="28" t="s">
        <v>45</v>
      </c>
      <c r="G59" s="28" t="s">
        <v>342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  <c r="M59" s="55">
        <f>IF(TblRegistroSaidas[[#This Row],[Data do Caixa Previsto (Data de Vencimento)]] = "", 0, MONTH(TblRegistroSaidas[[#This Row],[Data do Caixa Previsto (Data de Vencimento)]]))</f>
        <v>1</v>
      </c>
      <c r="N59" s="55">
        <f>IF(TblRegistroSaidas[[#This Row],[Data do Caixa Previsto (Data de Vencimento)]] = "", 0, YEAR(TblRegistroSaidas[[#This Row],[Data do Caixa Previsto (Data de Vencimento)]]))</f>
        <v>2018</v>
      </c>
    </row>
    <row r="60" spans="2:14" x14ac:dyDescent="0.25">
      <c r="B60" s="32">
        <v>43167.544338803593</v>
      </c>
      <c r="C60" s="32">
        <v>43112</v>
      </c>
      <c r="D60" s="32">
        <v>43167.544338803593</v>
      </c>
      <c r="E60" s="28" t="s">
        <v>38</v>
      </c>
      <c r="F60" s="28" t="s">
        <v>45</v>
      </c>
      <c r="G60" s="28" t="s">
        <v>343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  <c r="M60" s="55">
        <f>IF(TblRegistroSaidas[[#This Row],[Data do Caixa Previsto (Data de Vencimento)]] = "", 0, MONTH(TblRegistroSaidas[[#This Row],[Data do Caixa Previsto (Data de Vencimento)]]))</f>
        <v>3</v>
      </c>
      <c r="N60" s="55">
        <f>IF(TblRegistroSaidas[[#This Row],[Data do Caixa Previsto (Data de Vencimento)]] = "", 0, YEAR(TblRegistroSaidas[[#This Row],[Data do Caixa Previsto (Data de Vencimento)]]))</f>
        <v>2018</v>
      </c>
    </row>
    <row r="61" spans="2:14" x14ac:dyDescent="0.25">
      <c r="B61" s="32">
        <v>43137.043955849207</v>
      </c>
      <c r="C61" s="32">
        <v>43113</v>
      </c>
      <c r="D61" s="32">
        <v>43137.043955849207</v>
      </c>
      <c r="E61" s="28" t="s">
        <v>38</v>
      </c>
      <c r="F61" s="28" t="s">
        <v>33</v>
      </c>
      <c r="G61" s="28" t="s">
        <v>344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  <c r="M61" s="55">
        <f>IF(TblRegistroSaidas[[#This Row],[Data do Caixa Previsto (Data de Vencimento)]] = "", 0, MONTH(TblRegistroSaidas[[#This Row],[Data do Caixa Previsto (Data de Vencimento)]]))</f>
        <v>2</v>
      </c>
      <c r="N61" s="55">
        <f>IF(TblRegistroSaidas[[#This Row],[Data do Caixa Previsto (Data de Vencimento)]] = "", 0, YEAR(TblRegistroSaidas[[#This Row],[Data do Caixa Previsto (Data de Vencimento)]]))</f>
        <v>2018</v>
      </c>
    </row>
    <row r="62" spans="2:14" x14ac:dyDescent="0.25">
      <c r="B62" s="32">
        <v>43144.881827671154</v>
      </c>
      <c r="C62" s="32">
        <v>43114</v>
      </c>
      <c r="D62" s="32">
        <v>43144.881827671154</v>
      </c>
      <c r="E62" s="28" t="s">
        <v>38</v>
      </c>
      <c r="F62" s="28" t="s">
        <v>33</v>
      </c>
      <c r="G62" s="28" t="s">
        <v>345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  <c r="M62" s="55">
        <f>IF(TblRegistroSaidas[[#This Row],[Data do Caixa Previsto (Data de Vencimento)]] = "", 0, MONTH(TblRegistroSaidas[[#This Row],[Data do Caixa Previsto (Data de Vencimento)]]))</f>
        <v>2</v>
      </c>
      <c r="N62" s="55">
        <f>IF(TblRegistroSaidas[[#This Row],[Data do Caixa Previsto (Data de Vencimento)]] = "", 0, YEAR(TblRegistroSaidas[[#This Row],[Data do Caixa Previsto (Data de Vencimento)]]))</f>
        <v>2018</v>
      </c>
    </row>
    <row r="63" spans="2:14" x14ac:dyDescent="0.25">
      <c r="B63" s="32">
        <v>43127.357625825418</v>
      </c>
      <c r="C63" s="32">
        <v>43116</v>
      </c>
      <c r="D63" s="32">
        <v>43127.357625825418</v>
      </c>
      <c r="E63" s="28" t="s">
        <v>38</v>
      </c>
      <c r="F63" s="28" t="s">
        <v>45</v>
      </c>
      <c r="G63" s="28" t="s">
        <v>298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  <c r="M63" s="55">
        <f>IF(TblRegistroSaidas[[#This Row],[Data do Caixa Previsto (Data de Vencimento)]] = "", 0, MONTH(TblRegistroSaidas[[#This Row],[Data do Caixa Previsto (Data de Vencimento)]]))</f>
        <v>1</v>
      </c>
      <c r="N63" s="55">
        <f>IF(TblRegistroSaidas[[#This Row],[Data do Caixa Previsto (Data de Vencimento)]] = "", 0, YEAR(TblRegistroSaidas[[#This Row],[Data do Caixa Previsto (Data de Vencimento)]]))</f>
        <v>2018</v>
      </c>
    </row>
    <row r="64" spans="2:14" x14ac:dyDescent="0.25">
      <c r="B64" s="32">
        <v>43164.408101095891</v>
      </c>
      <c r="C64" s="32">
        <v>43120</v>
      </c>
      <c r="D64" s="32">
        <v>43164.408101095891</v>
      </c>
      <c r="E64" s="28" t="s">
        <v>38</v>
      </c>
      <c r="F64" s="28" t="s">
        <v>45</v>
      </c>
      <c r="G64" s="28" t="s">
        <v>346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  <c r="M64" s="55">
        <f>IF(TblRegistroSaidas[[#This Row],[Data do Caixa Previsto (Data de Vencimento)]] = "", 0, MONTH(TblRegistroSaidas[[#This Row],[Data do Caixa Previsto (Data de Vencimento)]]))</f>
        <v>3</v>
      </c>
      <c r="N64" s="55">
        <f>IF(TblRegistroSaidas[[#This Row],[Data do Caixa Previsto (Data de Vencimento)]] = "", 0, YEAR(TblRegistroSaidas[[#This Row],[Data do Caixa Previsto (Data de Vencimento)]]))</f>
        <v>2018</v>
      </c>
    </row>
    <row r="65" spans="2:14" x14ac:dyDescent="0.25">
      <c r="B65" s="32">
        <v>43141.579590343346</v>
      </c>
      <c r="C65" s="32">
        <v>43121</v>
      </c>
      <c r="D65" s="32">
        <v>43141.579590343346</v>
      </c>
      <c r="E65" s="28" t="s">
        <v>38</v>
      </c>
      <c r="F65" s="28" t="s">
        <v>29</v>
      </c>
      <c r="G65" s="28" t="s">
        <v>347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  <c r="M65" s="55">
        <f>IF(TblRegistroSaidas[[#This Row],[Data do Caixa Previsto (Data de Vencimento)]] = "", 0, MONTH(TblRegistroSaidas[[#This Row],[Data do Caixa Previsto (Data de Vencimento)]]))</f>
        <v>2</v>
      </c>
      <c r="N65" s="55">
        <f>IF(TblRegistroSaidas[[#This Row],[Data do Caixa Previsto (Data de Vencimento)]] = "", 0, YEAR(TblRegistroSaidas[[#This Row],[Data do Caixa Previsto (Data de Vencimento)]]))</f>
        <v>2018</v>
      </c>
    </row>
    <row r="66" spans="2:14" x14ac:dyDescent="0.25">
      <c r="B66" s="32">
        <v>43140.52607681365</v>
      </c>
      <c r="C66" s="32">
        <v>43123</v>
      </c>
      <c r="D66" s="32">
        <v>43140.52607681365</v>
      </c>
      <c r="E66" s="28" t="s">
        <v>38</v>
      </c>
      <c r="F66" s="28" t="s">
        <v>33</v>
      </c>
      <c r="G66" s="28" t="s">
        <v>348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  <c r="M66" s="55">
        <f>IF(TblRegistroSaidas[[#This Row],[Data do Caixa Previsto (Data de Vencimento)]] = "", 0, MONTH(TblRegistroSaidas[[#This Row],[Data do Caixa Previsto (Data de Vencimento)]]))</f>
        <v>2</v>
      </c>
      <c r="N66" s="55">
        <f>IF(TblRegistroSaidas[[#This Row],[Data do Caixa Previsto (Data de Vencimento)]] = "", 0, YEAR(TblRegistroSaidas[[#This Row],[Data do Caixa Previsto (Data de Vencimento)]]))</f>
        <v>2018</v>
      </c>
    </row>
    <row r="67" spans="2:14" x14ac:dyDescent="0.25">
      <c r="B67" s="32">
        <v>43167.136566438901</v>
      </c>
      <c r="C67" s="32">
        <v>43125</v>
      </c>
      <c r="D67" s="32">
        <v>43167.136566438901</v>
      </c>
      <c r="E67" s="28" t="s">
        <v>38</v>
      </c>
      <c r="F67" s="28" t="s">
        <v>31</v>
      </c>
      <c r="G67" s="28" t="s">
        <v>349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  <c r="M67" s="55">
        <f>IF(TblRegistroSaidas[[#This Row],[Data do Caixa Previsto (Data de Vencimento)]] = "", 0, MONTH(TblRegistroSaidas[[#This Row],[Data do Caixa Previsto (Data de Vencimento)]]))</f>
        <v>3</v>
      </c>
      <c r="N67" s="55">
        <f>IF(TblRegistroSaidas[[#This Row],[Data do Caixa Previsto (Data de Vencimento)]] = "", 0, YEAR(TblRegistroSaidas[[#This Row],[Data do Caixa Previsto (Data de Vencimento)]]))</f>
        <v>2018</v>
      </c>
    </row>
    <row r="68" spans="2:14" x14ac:dyDescent="0.25">
      <c r="B68" s="32">
        <v>43180.080222393961</v>
      </c>
      <c r="C68" s="32">
        <v>43127</v>
      </c>
      <c r="D68" s="32">
        <v>43180.080222393961</v>
      </c>
      <c r="E68" s="28" t="s">
        <v>38</v>
      </c>
      <c r="F68" s="28" t="s">
        <v>30</v>
      </c>
      <c r="G68" s="28" t="s">
        <v>350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  <c r="M68" s="55">
        <f>IF(TblRegistroSaidas[[#This Row],[Data do Caixa Previsto (Data de Vencimento)]] = "", 0, MONTH(TblRegistroSaidas[[#This Row],[Data do Caixa Previsto (Data de Vencimento)]]))</f>
        <v>3</v>
      </c>
      <c r="N68" s="55">
        <f>IF(TblRegistroSaidas[[#This Row],[Data do Caixa Previsto (Data de Vencimento)]] = "", 0, YEAR(TblRegistroSaidas[[#This Row],[Data do Caixa Previsto (Data de Vencimento)]]))</f>
        <v>2018</v>
      </c>
    </row>
    <row r="69" spans="2:14" x14ac:dyDescent="0.25">
      <c r="B69" s="32">
        <v>43153.557863903276</v>
      </c>
      <c r="C69" s="32">
        <v>43129</v>
      </c>
      <c r="D69" s="32">
        <v>43142.593518246249</v>
      </c>
      <c r="E69" s="28" t="s">
        <v>38</v>
      </c>
      <c r="F69" s="28" t="s">
        <v>45</v>
      </c>
      <c r="G69" s="28" t="s">
        <v>351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  <c r="M69" s="55">
        <f>IF(TblRegistroSaidas[[#This Row],[Data do Caixa Previsto (Data de Vencimento)]] = "", 0, MONTH(TblRegistroSaidas[[#This Row],[Data do Caixa Previsto (Data de Vencimento)]]))</f>
        <v>2</v>
      </c>
      <c r="N69" s="55">
        <f>IF(TblRegistroSaidas[[#This Row],[Data do Caixa Previsto (Data de Vencimento)]] = "", 0, YEAR(TblRegistroSaidas[[#This Row],[Data do Caixa Previsto (Data de Vencimento)]]))</f>
        <v>2018</v>
      </c>
    </row>
    <row r="70" spans="2:14" x14ac:dyDescent="0.25">
      <c r="B70" s="32">
        <v>43144.375909015784</v>
      </c>
      <c r="C70" s="32">
        <v>43131</v>
      </c>
      <c r="D70" s="32">
        <v>43144.375909015784</v>
      </c>
      <c r="E70" s="28" t="s">
        <v>38</v>
      </c>
      <c r="F70" s="28" t="s">
        <v>33</v>
      </c>
      <c r="G70" s="28" t="s">
        <v>352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  <c r="M70" s="55">
        <f>IF(TblRegistroSaidas[[#This Row],[Data do Caixa Previsto (Data de Vencimento)]] = "", 0, MONTH(TblRegistroSaidas[[#This Row],[Data do Caixa Previsto (Data de Vencimento)]]))</f>
        <v>2</v>
      </c>
      <c r="N70" s="55">
        <f>IF(TblRegistroSaidas[[#This Row],[Data do Caixa Previsto (Data de Vencimento)]] = "", 0, YEAR(TblRegistroSaidas[[#This Row],[Data do Caixa Previsto (Data de Vencimento)]]))</f>
        <v>2018</v>
      </c>
    </row>
    <row r="71" spans="2:14" x14ac:dyDescent="0.25">
      <c r="B71" s="32">
        <v>43188.99516604135</v>
      </c>
      <c r="C71" s="32">
        <v>43135</v>
      </c>
      <c r="D71" s="32">
        <v>43170.130869357701</v>
      </c>
      <c r="E71" s="28" t="s">
        <v>38</v>
      </c>
      <c r="F71" s="28" t="s">
        <v>29</v>
      </c>
      <c r="G71" s="28" t="s">
        <v>353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  <c r="M71" s="55">
        <f>IF(TblRegistroSaidas[[#This Row],[Data do Caixa Previsto (Data de Vencimento)]] = "", 0, MONTH(TblRegistroSaidas[[#This Row],[Data do Caixa Previsto (Data de Vencimento)]]))</f>
        <v>3</v>
      </c>
      <c r="N71" s="55">
        <f>IF(TblRegistroSaidas[[#This Row],[Data do Caixa Previsto (Data de Vencimento)]] = "", 0, YEAR(TblRegistroSaidas[[#This Row],[Data do Caixa Previsto (Data de Vencimento)]]))</f>
        <v>2018</v>
      </c>
    </row>
    <row r="72" spans="2:14" x14ac:dyDescent="0.25">
      <c r="B72" s="32">
        <v>43179.613666487414</v>
      </c>
      <c r="C72" s="32">
        <v>43136</v>
      </c>
      <c r="D72" s="32">
        <v>43176.20769813798</v>
      </c>
      <c r="E72" s="28" t="s">
        <v>38</v>
      </c>
      <c r="F72" s="28" t="s">
        <v>45</v>
      </c>
      <c r="G72" s="28" t="s">
        <v>354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  <c r="M72" s="55">
        <f>IF(TblRegistroSaidas[[#This Row],[Data do Caixa Previsto (Data de Vencimento)]] = "", 0, MONTH(TblRegistroSaidas[[#This Row],[Data do Caixa Previsto (Data de Vencimento)]]))</f>
        <v>3</v>
      </c>
      <c r="N72" s="55">
        <f>IF(TblRegistroSaidas[[#This Row],[Data do Caixa Previsto (Data de Vencimento)]] = "", 0, YEAR(TblRegistroSaidas[[#This Row],[Data do Caixa Previsto (Data de Vencimento)]]))</f>
        <v>2018</v>
      </c>
    </row>
    <row r="73" spans="2:14" x14ac:dyDescent="0.25">
      <c r="B73" s="32">
        <v>43175.293624405407</v>
      </c>
      <c r="C73" s="32">
        <v>43137</v>
      </c>
      <c r="D73" s="32">
        <v>43175.293624405407</v>
      </c>
      <c r="E73" s="28" t="s">
        <v>38</v>
      </c>
      <c r="F73" s="28" t="s">
        <v>45</v>
      </c>
      <c r="G73" s="28" t="s">
        <v>355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  <c r="M73" s="55">
        <f>IF(TblRegistroSaidas[[#This Row],[Data do Caixa Previsto (Data de Vencimento)]] = "", 0, MONTH(TblRegistroSaidas[[#This Row],[Data do Caixa Previsto (Data de Vencimento)]]))</f>
        <v>3</v>
      </c>
      <c r="N73" s="55">
        <f>IF(TblRegistroSaidas[[#This Row],[Data do Caixa Previsto (Data de Vencimento)]] = "", 0, YEAR(TblRegistroSaidas[[#This Row],[Data do Caixa Previsto (Data de Vencimento)]]))</f>
        <v>2018</v>
      </c>
    </row>
    <row r="74" spans="2:14" x14ac:dyDescent="0.25">
      <c r="B74" s="32">
        <v>43177.329774401594</v>
      </c>
      <c r="C74" s="32">
        <v>43138</v>
      </c>
      <c r="D74" s="32">
        <v>43177.329774401594</v>
      </c>
      <c r="E74" s="28" t="s">
        <v>38</v>
      </c>
      <c r="F74" s="28" t="s">
        <v>30</v>
      </c>
      <c r="G74" s="28" t="s">
        <v>356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  <c r="M74" s="55">
        <f>IF(TblRegistroSaidas[[#This Row],[Data do Caixa Previsto (Data de Vencimento)]] = "", 0, MONTH(TblRegistroSaidas[[#This Row],[Data do Caixa Previsto (Data de Vencimento)]]))</f>
        <v>3</v>
      </c>
      <c r="N74" s="55">
        <f>IF(TblRegistroSaidas[[#This Row],[Data do Caixa Previsto (Data de Vencimento)]] = "", 0, YEAR(TblRegistroSaidas[[#This Row],[Data do Caixa Previsto (Data de Vencimento)]]))</f>
        <v>2018</v>
      </c>
    </row>
    <row r="75" spans="2:14" x14ac:dyDescent="0.25">
      <c r="B75" s="32">
        <v>43175.004800342591</v>
      </c>
      <c r="C75" s="32">
        <v>43140</v>
      </c>
      <c r="D75" s="32">
        <v>43175.004800342591</v>
      </c>
      <c r="E75" s="28" t="s">
        <v>38</v>
      </c>
      <c r="F75" s="28" t="s">
        <v>31</v>
      </c>
      <c r="G75" s="28" t="s">
        <v>357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  <c r="M75" s="55">
        <f>IF(TblRegistroSaidas[[#This Row],[Data do Caixa Previsto (Data de Vencimento)]] = "", 0, MONTH(TblRegistroSaidas[[#This Row],[Data do Caixa Previsto (Data de Vencimento)]]))</f>
        <v>3</v>
      </c>
      <c r="N75" s="55">
        <f>IF(TblRegistroSaidas[[#This Row],[Data do Caixa Previsto (Data de Vencimento)]] = "", 0, YEAR(TblRegistroSaidas[[#This Row],[Data do Caixa Previsto (Data de Vencimento)]]))</f>
        <v>2018</v>
      </c>
    </row>
    <row r="76" spans="2:14" x14ac:dyDescent="0.25">
      <c r="B76" s="32">
        <v>43238.007350836197</v>
      </c>
      <c r="C76" s="32">
        <v>43145</v>
      </c>
      <c r="D76" s="32">
        <v>43150.456480487795</v>
      </c>
      <c r="E76" s="28" t="s">
        <v>38</v>
      </c>
      <c r="F76" s="28" t="s">
        <v>31</v>
      </c>
      <c r="G76" s="28" t="s">
        <v>358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  <c r="M76" s="55">
        <f>IF(TblRegistroSaidas[[#This Row],[Data do Caixa Previsto (Data de Vencimento)]] = "", 0, MONTH(TblRegistroSaidas[[#This Row],[Data do Caixa Previsto (Data de Vencimento)]]))</f>
        <v>2</v>
      </c>
      <c r="N76" s="55">
        <f>IF(TblRegistroSaidas[[#This Row],[Data do Caixa Previsto (Data de Vencimento)]] = "", 0, YEAR(TblRegistroSaidas[[#This Row],[Data do Caixa Previsto (Data de Vencimento)]]))</f>
        <v>2018</v>
      </c>
    </row>
    <row r="77" spans="2:14" x14ac:dyDescent="0.25">
      <c r="B77" s="32" t="s">
        <v>70</v>
      </c>
      <c r="C77" s="32">
        <v>43146</v>
      </c>
      <c r="D77" s="32">
        <v>43169.778347522966</v>
      </c>
      <c r="E77" s="28" t="s">
        <v>38</v>
      </c>
      <c r="F77" s="28" t="s">
        <v>45</v>
      </c>
      <c r="G77" s="28" t="s">
        <v>359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  <c r="M77" s="55">
        <f>IF(TblRegistroSaidas[[#This Row],[Data do Caixa Previsto (Data de Vencimento)]] = "", 0, MONTH(TblRegistroSaidas[[#This Row],[Data do Caixa Previsto (Data de Vencimento)]]))</f>
        <v>3</v>
      </c>
      <c r="N77" s="55">
        <f>IF(TblRegistroSaidas[[#This Row],[Data do Caixa Previsto (Data de Vencimento)]] = "", 0, YEAR(TblRegistroSaidas[[#This Row],[Data do Caixa Previsto (Data de Vencimento)]]))</f>
        <v>2018</v>
      </c>
    </row>
    <row r="78" spans="2:14" x14ac:dyDescent="0.25">
      <c r="B78" s="32">
        <v>43198.215136039675</v>
      </c>
      <c r="C78" s="32">
        <v>43151</v>
      </c>
      <c r="D78" s="32">
        <v>43198.215136039675</v>
      </c>
      <c r="E78" s="28" t="s">
        <v>38</v>
      </c>
      <c r="F78" s="28" t="s">
        <v>30</v>
      </c>
      <c r="G78" s="28" t="s">
        <v>360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  <c r="M78" s="55">
        <f>IF(TblRegistroSaidas[[#This Row],[Data do Caixa Previsto (Data de Vencimento)]] = "", 0, MONTH(TblRegistroSaidas[[#This Row],[Data do Caixa Previsto (Data de Vencimento)]]))</f>
        <v>4</v>
      </c>
      <c r="N78" s="55">
        <f>IF(TblRegistroSaidas[[#This Row],[Data do Caixa Previsto (Data de Vencimento)]] = "", 0, YEAR(TblRegistroSaidas[[#This Row],[Data do Caixa Previsto (Data de Vencimento)]]))</f>
        <v>2018</v>
      </c>
    </row>
    <row r="79" spans="2:14" x14ac:dyDescent="0.25">
      <c r="B79" s="32">
        <v>43199.384372741159</v>
      </c>
      <c r="C79" s="32">
        <v>43160</v>
      </c>
      <c r="D79" s="32">
        <v>43199.384372741159</v>
      </c>
      <c r="E79" s="28" t="s">
        <v>38</v>
      </c>
      <c r="F79" s="28" t="s">
        <v>45</v>
      </c>
      <c r="G79" s="28" t="s">
        <v>361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  <c r="M79" s="55">
        <f>IF(TblRegistroSaidas[[#This Row],[Data do Caixa Previsto (Data de Vencimento)]] = "", 0, MONTH(TblRegistroSaidas[[#This Row],[Data do Caixa Previsto (Data de Vencimento)]]))</f>
        <v>4</v>
      </c>
      <c r="N79" s="55">
        <f>IF(TblRegistroSaidas[[#This Row],[Data do Caixa Previsto (Data de Vencimento)]] = "", 0, YEAR(TblRegistroSaidas[[#This Row],[Data do Caixa Previsto (Data de Vencimento)]]))</f>
        <v>2018</v>
      </c>
    </row>
    <row r="80" spans="2:14" x14ac:dyDescent="0.25">
      <c r="B80" s="32">
        <v>43184.353160705636</v>
      </c>
      <c r="C80" s="32">
        <v>43163</v>
      </c>
      <c r="D80" s="32">
        <v>43184.353160705636</v>
      </c>
      <c r="E80" s="28" t="s">
        <v>38</v>
      </c>
      <c r="F80" s="28" t="s">
        <v>45</v>
      </c>
      <c r="G80" s="28" t="s">
        <v>225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  <c r="M80" s="55">
        <f>IF(TblRegistroSaidas[[#This Row],[Data do Caixa Previsto (Data de Vencimento)]] = "", 0, MONTH(TblRegistroSaidas[[#This Row],[Data do Caixa Previsto (Data de Vencimento)]]))</f>
        <v>3</v>
      </c>
      <c r="N80" s="55">
        <f>IF(TblRegistroSaidas[[#This Row],[Data do Caixa Previsto (Data de Vencimento)]] = "", 0, YEAR(TblRegistroSaidas[[#This Row],[Data do Caixa Previsto (Data de Vencimento)]]))</f>
        <v>2018</v>
      </c>
    </row>
    <row r="81" spans="2:14" x14ac:dyDescent="0.25">
      <c r="B81" s="32">
        <v>43219.347145801272</v>
      </c>
      <c r="C81" s="32">
        <v>43164</v>
      </c>
      <c r="D81" s="32">
        <v>43219.347145801272</v>
      </c>
      <c r="E81" s="28" t="s">
        <v>38</v>
      </c>
      <c r="F81" s="28" t="s">
        <v>31</v>
      </c>
      <c r="G81" s="28" t="s">
        <v>362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  <c r="M81" s="55">
        <f>IF(TblRegistroSaidas[[#This Row],[Data do Caixa Previsto (Data de Vencimento)]] = "", 0, MONTH(TblRegistroSaidas[[#This Row],[Data do Caixa Previsto (Data de Vencimento)]]))</f>
        <v>4</v>
      </c>
      <c r="N81" s="55">
        <f>IF(TblRegistroSaidas[[#This Row],[Data do Caixa Previsto (Data de Vencimento)]] = "", 0, YEAR(TblRegistroSaidas[[#This Row],[Data do Caixa Previsto (Data de Vencimento)]]))</f>
        <v>2018</v>
      </c>
    </row>
    <row r="82" spans="2:14" x14ac:dyDescent="0.25">
      <c r="B82" s="32">
        <v>43188.959993905235</v>
      </c>
      <c r="C82" s="32">
        <v>43166</v>
      </c>
      <c r="D82" s="32">
        <v>43188.959993905235</v>
      </c>
      <c r="E82" s="28" t="s">
        <v>38</v>
      </c>
      <c r="F82" s="28" t="s">
        <v>30</v>
      </c>
      <c r="G82" s="28" t="s">
        <v>363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  <c r="M82" s="55">
        <f>IF(TblRegistroSaidas[[#This Row],[Data do Caixa Previsto (Data de Vencimento)]] = "", 0, MONTH(TblRegistroSaidas[[#This Row],[Data do Caixa Previsto (Data de Vencimento)]]))</f>
        <v>3</v>
      </c>
      <c r="N82" s="55">
        <f>IF(TblRegistroSaidas[[#This Row],[Data do Caixa Previsto (Data de Vencimento)]] = "", 0, YEAR(TblRegistroSaidas[[#This Row],[Data do Caixa Previsto (Data de Vencimento)]]))</f>
        <v>2018</v>
      </c>
    </row>
    <row r="83" spans="2:14" x14ac:dyDescent="0.25">
      <c r="B83" s="32">
        <v>43197.842717434411</v>
      </c>
      <c r="C83" s="32">
        <v>43168</v>
      </c>
      <c r="D83" s="32">
        <v>43197.842717434411</v>
      </c>
      <c r="E83" s="28" t="s">
        <v>38</v>
      </c>
      <c r="F83" s="28" t="s">
        <v>31</v>
      </c>
      <c r="G83" s="28" t="s">
        <v>364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  <c r="M83" s="55">
        <f>IF(TblRegistroSaidas[[#This Row],[Data do Caixa Previsto (Data de Vencimento)]] = "", 0, MONTH(TblRegistroSaidas[[#This Row],[Data do Caixa Previsto (Data de Vencimento)]]))</f>
        <v>4</v>
      </c>
      <c r="N83" s="55">
        <f>IF(TblRegistroSaidas[[#This Row],[Data do Caixa Previsto (Data de Vencimento)]] = "", 0, YEAR(TblRegistroSaidas[[#This Row],[Data do Caixa Previsto (Data de Vencimento)]]))</f>
        <v>2018</v>
      </c>
    </row>
    <row r="84" spans="2:14" x14ac:dyDescent="0.25">
      <c r="B84" s="32">
        <v>43228.717380772498</v>
      </c>
      <c r="C84" s="32">
        <v>43173</v>
      </c>
      <c r="D84" s="32">
        <v>43228.717380772498</v>
      </c>
      <c r="E84" s="28" t="s">
        <v>38</v>
      </c>
      <c r="F84" s="28" t="s">
        <v>45</v>
      </c>
      <c r="G84" s="28" t="s">
        <v>365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  <c r="M84" s="55">
        <f>IF(TblRegistroSaidas[[#This Row],[Data do Caixa Previsto (Data de Vencimento)]] = "", 0, MONTH(TblRegistroSaidas[[#This Row],[Data do Caixa Previsto (Data de Vencimento)]]))</f>
        <v>5</v>
      </c>
      <c r="N84" s="55">
        <f>IF(TblRegistroSaidas[[#This Row],[Data do Caixa Previsto (Data de Vencimento)]] = "", 0, YEAR(TblRegistroSaidas[[#This Row],[Data do Caixa Previsto (Data de Vencimento)]]))</f>
        <v>2018</v>
      </c>
    </row>
    <row r="85" spans="2:14" x14ac:dyDescent="0.25">
      <c r="B85" s="32">
        <v>43288.26904093464</v>
      </c>
      <c r="C85" s="32">
        <v>43176</v>
      </c>
      <c r="D85" s="32">
        <v>43201.571307437043</v>
      </c>
      <c r="E85" s="28" t="s">
        <v>38</v>
      </c>
      <c r="F85" s="28" t="s">
        <v>29</v>
      </c>
      <c r="G85" s="28" t="s">
        <v>366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  <c r="M85" s="55">
        <f>IF(TblRegistroSaidas[[#This Row],[Data do Caixa Previsto (Data de Vencimento)]] = "", 0, MONTH(TblRegistroSaidas[[#This Row],[Data do Caixa Previsto (Data de Vencimento)]]))</f>
        <v>4</v>
      </c>
      <c r="N85" s="55">
        <f>IF(TblRegistroSaidas[[#This Row],[Data do Caixa Previsto (Data de Vencimento)]] = "", 0, YEAR(TblRegistroSaidas[[#This Row],[Data do Caixa Previsto (Data de Vencimento)]]))</f>
        <v>2018</v>
      </c>
    </row>
    <row r="86" spans="2:14" x14ac:dyDescent="0.25">
      <c r="B86" s="32">
        <v>43191.559855343337</v>
      </c>
      <c r="C86" s="32">
        <v>43180</v>
      </c>
      <c r="D86" s="32">
        <v>43191.559855343337</v>
      </c>
      <c r="E86" s="28" t="s">
        <v>38</v>
      </c>
      <c r="F86" s="28" t="s">
        <v>29</v>
      </c>
      <c r="G86" s="28" t="s">
        <v>367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  <c r="M86" s="55">
        <f>IF(TblRegistroSaidas[[#This Row],[Data do Caixa Previsto (Data de Vencimento)]] = "", 0, MONTH(TblRegistroSaidas[[#This Row],[Data do Caixa Previsto (Data de Vencimento)]]))</f>
        <v>4</v>
      </c>
      <c r="N86" s="55">
        <f>IF(TblRegistroSaidas[[#This Row],[Data do Caixa Previsto (Data de Vencimento)]] = "", 0, YEAR(TblRegistroSaidas[[#This Row],[Data do Caixa Previsto (Data de Vencimento)]]))</f>
        <v>2018</v>
      </c>
    </row>
    <row r="87" spans="2:14" x14ac:dyDescent="0.25">
      <c r="B87" s="32">
        <v>43187.734676954671</v>
      </c>
      <c r="C87" s="32">
        <v>43183</v>
      </c>
      <c r="D87" s="32">
        <v>43187.734676954671</v>
      </c>
      <c r="E87" s="28" t="s">
        <v>38</v>
      </c>
      <c r="F87" s="28" t="s">
        <v>45</v>
      </c>
      <c r="G87" s="28" t="s">
        <v>368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  <c r="M87" s="55">
        <f>IF(TblRegistroSaidas[[#This Row],[Data do Caixa Previsto (Data de Vencimento)]] = "", 0, MONTH(TblRegistroSaidas[[#This Row],[Data do Caixa Previsto (Data de Vencimento)]]))</f>
        <v>3</v>
      </c>
      <c r="N87" s="55">
        <f>IF(TblRegistroSaidas[[#This Row],[Data do Caixa Previsto (Data de Vencimento)]] = "", 0, YEAR(TblRegistroSaidas[[#This Row],[Data do Caixa Previsto (Data de Vencimento)]]))</f>
        <v>2018</v>
      </c>
    </row>
    <row r="88" spans="2:14" x14ac:dyDescent="0.25">
      <c r="B88" s="32">
        <v>43223.623035835837</v>
      </c>
      <c r="C88" s="32">
        <v>43184</v>
      </c>
      <c r="D88" s="32">
        <v>43223.623035835837</v>
      </c>
      <c r="E88" s="28" t="s">
        <v>38</v>
      </c>
      <c r="F88" s="28" t="s">
        <v>29</v>
      </c>
      <c r="G88" s="28" t="s">
        <v>369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  <c r="M88" s="55">
        <f>IF(TblRegistroSaidas[[#This Row],[Data do Caixa Previsto (Data de Vencimento)]] = "", 0, MONTH(TblRegistroSaidas[[#This Row],[Data do Caixa Previsto (Data de Vencimento)]]))</f>
        <v>5</v>
      </c>
      <c r="N88" s="55">
        <f>IF(TblRegistroSaidas[[#This Row],[Data do Caixa Previsto (Data de Vencimento)]] = "", 0, YEAR(TblRegistroSaidas[[#This Row],[Data do Caixa Previsto (Data de Vencimento)]]))</f>
        <v>2018</v>
      </c>
    </row>
    <row r="89" spans="2:14" x14ac:dyDescent="0.25">
      <c r="B89" s="32">
        <v>43234.522556233635</v>
      </c>
      <c r="C89" s="32">
        <v>43191</v>
      </c>
      <c r="D89" s="32">
        <v>43234.522556233635</v>
      </c>
      <c r="E89" s="28" t="s">
        <v>38</v>
      </c>
      <c r="F89" s="28" t="s">
        <v>29</v>
      </c>
      <c r="G89" s="28" t="s">
        <v>370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  <c r="M89" s="55">
        <f>IF(TblRegistroSaidas[[#This Row],[Data do Caixa Previsto (Data de Vencimento)]] = "", 0, MONTH(TblRegistroSaidas[[#This Row],[Data do Caixa Previsto (Data de Vencimento)]]))</f>
        <v>5</v>
      </c>
      <c r="N89" s="55">
        <f>IF(TblRegistroSaidas[[#This Row],[Data do Caixa Previsto (Data de Vencimento)]] = "", 0, YEAR(TblRegistroSaidas[[#This Row],[Data do Caixa Previsto (Data de Vencimento)]]))</f>
        <v>2018</v>
      </c>
    </row>
    <row r="90" spans="2:14" x14ac:dyDescent="0.25">
      <c r="B90" s="32">
        <v>43202.116934975762</v>
      </c>
      <c r="C90" s="32">
        <v>43193</v>
      </c>
      <c r="D90" s="32">
        <v>43202.116934975762</v>
      </c>
      <c r="E90" s="28" t="s">
        <v>38</v>
      </c>
      <c r="F90" s="28" t="s">
        <v>30</v>
      </c>
      <c r="G90" s="28" t="s">
        <v>371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  <c r="M90" s="55">
        <f>IF(TblRegistroSaidas[[#This Row],[Data do Caixa Previsto (Data de Vencimento)]] = "", 0, MONTH(TblRegistroSaidas[[#This Row],[Data do Caixa Previsto (Data de Vencimento)]]))</f>
        <v>4</v>
      </c>
      <c r="N90" s="55">
        <f>IF(TblRegistroSaidas[[#This Row],[Data do Caixa Previsto (Data de Vencimento)]] = "", 0, YEAR(TblRegistroSaidas[[#This Row],[Data do Caixa Previsto (Data de Vencimento)]]))</f>
        <v>2018</v>
      </c>
    </row>
    <row r="91" spans="2:14" x14ac:dyDescent="0.25">
      <c r="B91" s="32">
        <v>43220.080853168562</v>
      </c>
      <c r="C91" s="32">
        <v>43195</v>
      </c>
      <c r="D91" s="32">
        <v>43215.697364070438</v>
      </c>
      <c r="E91" s="28" t="s">
        <v>38</v>
      </c>
      <c r="F91" s="28" t="s">
        <v>31</v>
      </c>
      <c r="G91" s="28" t="s">
        <v>372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  <c r="M91" s="55">
        <f>IF(TblRegistroSaidas[[#This Row],[Data do Caixa Previsto (Data de Vencimento)]] = "", 0, MONTH(TblRegistroSaidas[[#This Row],[Data do Caixa Previsto (Data de Vencimento)]]))</f>
        <v>4</v>
      </c>
      <c r="N91" s="55">
        <f>IF(TblRegistroSaidas[[#This Row],[Data do Caixa Previsto (Data de Vencimento)]] = "", 0, YEAR(TblRegistroSaidas[[#This Row],[Data do Caixa Previsto (Data de Vencimento)]]))</f>
        <v>2018</v>
      </c>
    </row>
    <row r="92" spans="2:14" x14ac:dyDescent="0.25">
      <c r="B92" s="32">
        <v>43221.571171062293</v>
      </c>
      <c r="C92" s="32">
        <v>43196</v>
      </c>
      <c r="D92" s="32">
        <v>43221.571171062293</v>
      </c>
      <c r="E92" s="28" t="s">
        <v>38</v>
      </c>
      <c r="F92" s="28" t="s">
        <v>45</v>
      </c>
      <c r="G92" s="28" t="s">
        <v>373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  <c r="M92" s="55">
        <f>IF(TblRegistroSaidas[[#This Row],[Data do Caixa Previsto (Data de Vencimento)]] = "", 0, MONTH(TblRegistroSaidas[[#This Row],[Data do Caixa Previsto (Data de Vencimento)]]))</f>
        <v>5</v>
      </c>
      <c r="N92" s="55">
        <f>IF(TblRegistroSaidas[[#This Row],[Data do Caixa Previsto (Data de Vencimento)]] = "", 0, YEAR(TblRegistroSaidas[[#This Row],[Data do Caixa Previsto (Data de Vencimento)]]))</f>
        <v>2018</v>
      </c>
    </row>
    <row r="93" spans="2:14" x14ac:dyDescent="0.25">
      <c r="B93" s="32">
        <v>43240.686796046153</v>
      </c>
      <c r="C93" s="32">
        <v>43200</v>
      </c>
      <c r="D93" s="32">
        <v>43240.686796046153</v>
      </c>
      <c r="E93" s="28" t="s">
        <v>38</v>
      </c>
      <c r="F93" s="28" t="s">
        <v>31</v>
      </c>
      <c r="G93" s="28" t="s">
        <v>374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  <c r="M93" s="55">
        <f>IF(TblRegistroSaidas[[#This Row],[Data do Caixa Previsto (Data de Vencimento)]] = "", 0, MONTH(TblRegistroSaidas[[#This Row],[Data do Caixa Previsto (Data de Vencimento)]]))</f>
        <v>5</v>
      </c>
      <c r="N93" s="55">
        <f>IF(TblRegistroSaidas[[#This Row],[Data do Caixa Previsto (Data de Vencimento)]] = "", 0, YEAR(TblRegistroSaidas[[#This Row],[Data do Caixa Previsto (Data de Vencimento)]]))</f>
        <v>2018</v>
      </c>
    </row>
    <row r="94" spans="2:14" x14ac:dyDescent="0.25">
      <c r="B94" s="32">
        <v>43290.30848134488</v>
      </c>
      <c r="C94" s="32">
        <v>43206</v>
      </c>
      <c r="D94" s="32">
        <v>43209.120587233294</v>
      </c>
      <c r="E94" s="28" t="s">
        <v>38</v>
      </c>
      <c r="F94" s="28" t="s">
        <v>45</v>
      </c>
      <c r="G94" s="28" t="s">
        <v>375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  <c r="M94" s="55">
        <f>IF(TblRegistroSaidas[[#This Row],[Data do Caixa Previsto (Data de Vencimento)]] = "", 0, MONTH(TblRegistroSaidas[[#This Row],[Data do Caixa Previsto (Data de Vencimento)]]))</f>
        <v>4</v>
      </c>
      <c r="N94" s="55">
        <f>IF(TblRegistroSaidas[[#This Row],[Data do Caixa Previsto (Data de Vencimento)]] = "", 0, YEAR(TblRegistroSaidas[[#This Row],[Data do Caixa Previsto (Data de Vencimento)]]))</f>
        <v>2018</v>
      </c>
    </row>
    <row r="95" spans="2:14" x14ac:dyDescent="0.25">
      <c r="B95" s="32">
        <v>43222.305289041076</v>
      </c>
      <c r="C95" s="32">
        <v>43212</v>
      </c>
      <c r="D95" s="32">
        <v>43222.305289041076</v>
      </c>
      <c r="E95" s="28" t="s">
        <v>38</v>
      </c>
      <c r="F95" s="28" t="s">
        <v>29</v>
      </c>
      <c r="G95" s="28" t="s">
        <v>376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  <c r="M95" s="55">
        <f>IF(TblRegistroSaidas[[#This Row],[Data do Caixa Previsto (Data de Vencimento)]] = "", 0, MONTH(TblRegistroSaidas[[#This Row],[Data do Caixa Previsto (Data de Vencimento)]]))</f>
        <v>5</v>
      </c>
      <c r="N95" s="55">
        <f>IF(TblRegistroSaidas[[#This Row],[Data do Caixa Previsto (Data de Vencimento)]] = "", 0, YEAR(TblRegistroSaidas[[#This Row],[Data do Caixa Previsto (Data de Vencimento)]]))</f>
        <v>2018</v>
      </c>
    </row>
    <row r="96" spans="2:14" x14ac:dyDescent="0.25">
      <c r="B96" s="32">
        <v>43232.768700738379</v>
      </c>
      <c r="C96" s="32">
        <v>43218</v>
      </c>
      <c r="D96" s="32">
        <v>43232.768700738379</v>
      </c>
      <c r="E96" s="28" t="s">
        <v>38</v>
      </c>
      <c r="F96" s="28" t="s">
        <v>31</v>
      </c>
      <c r="G96" s="28" t="s">
        <v>377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  <c r="M96" s="55">
        <f>IF(TblRegistroSaidas[[#This Row],[Data do Caixa Previsto (Data de Vencimento)]] = "", 0, MONTH(TblRegistroSaidas[[#This Row],[Data do Caixa Previsto (Data de Vencimento)]]))</f>
        <v>5</v>
      </c>
      <c r="N96" s="55">
        <f>IF(TblRegistroSaidas[[#This Row],[Data do Caixa Previsto (Data de Vencimento)]] = "", 0, YEAR(TblRegistroSaidas[[#This Row],[Data do Caixa Previsto (Data de Vencimento)]]))</f>
        <v>2018</v>
      </c>
    </row>
    <row r="97" spans="2:14" x14ac:dyDescent="0.25">
      <c r="B97" s="32">
        <v>43241.145893950612</v>
      </c>
      <c r="C97" s="32">
        <v>43219</v>
      </c>
      <c r="D97" s="32">
        <v>43223.806256091018</v>
      </c>
      <c r="E97" s="28" t="s">
        <v>38</v>
      </c>
      <c r="F97" s="28" t="s">
        <v>31</v>
      </c>
      <c r="G97" s="28" t="s">
        <v>378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  <c r="M97" s="55">
        <f>IF(TblRegistroSaidas[[#This Row],[Data do Caixa Previsto (Data de Vencimento)]] = "", 0, MONTH(TblRegistroSaidas[[#This Row],[Data do Caixa Previsto (Data de Vencimento)]]))</f>
        <v>5</v>
      </c>
      <c r="N97" s="55">
        <f>IF(TblRegistroSaidas[[#This Row],[Data do Caixa Previsto (Data de Vencimento)]] = "", 0, YEAR(TblRegistroSaidas[[#This Row],[Data do Caixa Previsto (Data de Vencimento)]]))</f>
        <v>2018</v>
      </c>
    </row>
    <row r="98" spans="2:14" x14ac:dyDescent="0.25">
      <c r="B98" s="32">
        <v>43251.616600040084</v>
      </c>
      <c r="C98" s="32">
        <v>43222</v>
      </c>
      <c r="D98" s="32">
        <v>43251.616600040084</v>
      </c>
      <c r="E98" s="28" t="s">
        <v>38</v>
      </c>
      <c r="F98" s="28" t="s">
        <v>30</v>
      </c>
      <c r="G98" s="28" t="s">
        <v>379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  <c r="M98" s="55">
        <f>IF(TblRegistroSaidas[[#This Row],[Data do Caixa Previsto (Data de Vencimento)]] = "", 0, MONTH(TblRegistroSaidas[[#This Row],[Data do Caixa Previsto (Data de Vencimento)]]))</f>
        <v>5</v>
      </c>
      <c r="N98" s="55">
        <f>IF(TblRegistroSaidas[[#This Row],[Data do Caixa Previsto (Data de Vencimento)]] = "", 0, YEAR(TblRegistroSaidas[[#This Row],[Data do Caixa Previsto (Data de Vencimento)]]))</f>
        <v>2018</v>
      </c>
    </row>
    <row r="99" spans="2:14" x14ac:dyDescent="0.25">
      <c r="B99" s="32">
        <v>43228.679133753983</v>
      </c>
      <c r="C99" s="32">
        <v>43223</v>
      </c>
      <c r="D99" s="32">
        <v>43228.679133753983</v>
      </c>
      <c r="E99" s="28" t="s">
        <v>38</v>
      </c>
      <c r="F99" s="28" t="s">
        <v>45</v>
      </c>
      <c r="G99" s="28" t="s">
        <v>380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  <c r="M99" s="55">
        <f>IF(TblRegistroSaidas[[#This Row],[Data do Caixa Previsto (Data de Vencimento)]] = "", 0, MONTH(TblRegistroSaidas[[#This Row],[Data do Caixa Previsto (Data de Vencimento)]]))</f>
        <v>5</v>
      </c>
      <c r="N99" s="55">
        <f>IF(TblRegistroSaidas[[#This Row],[Data do Caixa Previsto (Data de Vencimento)]] = "", 0, YEAR(TblRegistroSaidas[[#This Row],[Data do Caixa Previsto (Data de Vencimento)]]))</f>
        <v>2018</v>
      </c>
    </row>
    <row r="100" spans="2:14" x14ac:dyDescent="0.25">
      <c r="B100" s="32">
        <v>43264.296949259209</v>
      </c>
      <c r="C100" s="32">
        <v>43230</v>
      </c>
      <c r="D100" s="32">
        <v>43264.296949259209</v>
      </c>
      <c r="E100" s="28" t="s">
        <v>38</v>
      </c>
      <c r="F100" s="28" t="s">
        <v>29</v>
      </c>
      <c r="G100" s="28" t="s">
        <v>381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  <c r="M100" s="55">
        <f>IF(TblRegistroSaidas[[#This Row],[Data do Caixa Previsto (Data de Vencimento)]] = "", 0, MONTH(TblRegistroSaidas[[#This Row],[Data do Caixa Previsto (Data de Vencimento)]]))</f>
        <v>6</v>
      </c>
      <c r="N100" s="55">
        <f>IF(TblRegistroSaidas[[#This Row],[Data do Caixa Previsto (Data de Vencimento)]] = "", 0, YEAR(TblRegistroSaidas[[#This Row],[Data do Caixa Previsto (Data de Vencimento)]]))</f>
        <v>2018</v>
      </c>
    </row>
    <row r="101" spans="2:14" x14ac:dyDescent="0.25">
      <c r="B101" s="32">
        <v>43278.791757178202</v>
      </c>
      <c r="C101" s="32">
        <v>43235</v>
      </c>
      <c r="D101" s="32">
        <v>43278.791757178202</v>
      </c>
      <c r="E101" s="28" t="s">
        <v>38</v>
      </c>
      <c r="F101" s="28" t="s">
        <v>33</v>
      </c>
      <c r="G101" s="28" t="s">
        <v>382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  <c r="M101" s="55">
        <f>IF(TblRegistroSaidas[[#This Row],[Data do Caixa Previsto (Data de Vencimento)]] = "", 0, MONTH(TblRegistroSaidas[[#This Row],[Data do Caixa Previsto (Data de Vencimento)]]))</f>
        <v>6</v>
      </c>
      <c r="N101" s="55">
        <f>IF(TblRegistroSaidas[[#This Row],[Data do Caixa Previsto (Data de Vencimento)]] = "", 0, YEAR(TblRegistroSaidas[[#This Row],[Data do Caixa Previsto (Data de Vencimento)]]))</f>
        <v>2018</v>
      </c>
    </row>
    <row r="102" spans="2:14" x14ac:dyDescent="0.25">
      <c r="B102" s="32" t="s">
        <v>70</v>
      </c>
      <c r="C102" s="32">
        <v>43238</v>
      </c>
      <c r="D102" s="32">
        <v>43253.101312636762</v>
      </c>
      <c r="E102" s="28" t="s">
        <v>38</v>
      </c>
      <c r="F102" s="28" t="s">
        <v>45</v>
      </c>
      <c r="G102" s="28" t="s">
        <v>383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  <c r="M102" s="55">
        <f>IF(TblRegistroSaidas[[#This Row],[Data do Caixa Previsto (Data de Vencimento)]] = "", 0, MONTH(TblRegistroSaidas[[#This Row],[Data do Caixa Previsto (Data de Vencimento)]]))</f>
        <v>6</v>
      </c>
      <c r="N102" s="55">
        <f>IF(TblRegistroSaidas[[#This Row],[Data do Caixa Previsto (Data de Vencimento)]] = "", 0, YEAR(TblRegistroSaidas[[#This Row],[Data do Caixa Previsto (Data de Vencimento)]]))</f>
        <v>2018</v>
      </c>
    </row>
    <row r="103" spans="2:14" x14ac:dyDescent="0.25">
      <c r="B103" s="32">
        <v>43278.250305144895</v>
      </c>
      <c r="C103" s="32">
        <v>43239</v>
      </c>
      <c r="D103" s="32">
        <v>43278.250305144895</v>
      </c>
      <c r="E103" s="28" t="s">
        <v>38</v>
      </c>
      <c r="F103" s="28" t="s">
        <v>45</v>
      </c>
      <c r="G103" s="28" t="s">
        <v>384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  <c r="M103" s="55">
        <f>IF(TblRegistroSaidas[[#This Row],[Data do Caixa Previsto (Data de Vencimento)]] = "", 0, MONTH(TblRegistroSaidas[[#This Row],[Data do Caixa Previsto (Data de Vencimento)]]))</f>
        <v>6</v>
      </c>
      <c r="N103" s="55">
        <f>IF(TblRegistroSaidas[[#This Row],[Data do Caixa Previsto (Data de Vencimento)]] = "", 0, YEAR(TblRegistroSaidas[[#This Row],[Data do Caixa Previsto (Data de Vencimento)]]))</f>
        <v>2018</v>
      </c>
    </row>
    <row r="104" spans="2:14" x14ac:dyDescent="0.25">
      <c r="B104" s="32">
        <v>43350.331612666698</v>
      </c>
      <c r="C104" s="32">
        <v>43246</v>
      </c>
      <c r="D104" s="32">
        <v>43282.817543595353</v>
      </c>
      <c r="E104" s="28" t="s">
        <v>38</v>
      </c>
      <c r="F104" s="28" t="s">
        <v>45</v>
      </c>
      <c r="G104" s="28" t="s">
        <v>385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  <c r="M104" s="55">
        <f>IF(TblRegistroSaidas[[#This Row],[Data do Caixa Previsto (Data de Vencimento)]] = "", 0, MONTH(TblRegistroSaidas[[#This Row],[Data do Caixa Previsto (Data de Vencimento)]]))</f>
        <v>7</v>
      </c>
      <c r="N104" s="55">
        <f>IF(TblRegistroSaidas[[#This Row],[Data do Caixa Previsto (Data de Vencimento)]] = "", 0, YEAR(TblRegistroSaidas[[#This Row],[Data do Caixa Previsto (Data de Vencimento)]]))</f>
        <v>2018</v>
      </c>
    </row>
    <row r="105" spans="2:14" x14ac:dyDescent="0.25">
      <c r="B105" s="32">
        <v>43334.039973021354</v>
      </c>
      <c r="C105" s="32">
        <v>43248</v>
      </c>
      <c r="D105" s="32">
        <v>43306.553383849692</v>
      </c>
      <c r="E105" s="28" t="s">
        <v>38</v>
      </c>
      <c r="F105" s="28" t="s">
        <v>33</v>
      </c>
      <c r="G105" s="28" t="s">
        <v>386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  <c r="M105" s="55">
        <f>IF(TblRegistroSaidas[[#This Row],[Data do Caixa Previsto (Data de Vencimento)]] = "", 0, MONTH(TblRegistroSaidas[[#This Row],[Data do Caixa Previsto (Data de Vencimento)]]))</f>
        <v>7</v>
      </c>
      <c r="N105" s="55">
        <f>IF(TblRegistroSaidas[[#This Row],[Data do Caixa Previsto (Data de Vencimento)]] = "", 0, YEAR(TblRegistroSaidas[[#This Row],[Data do Caixa Previsto (Data de Vencimento)]]))</f>
        <v>2018</v>
      </c>
    </row>
    <row r="106" spans="2:14" x14ac:dyDescent="0.25">
      <c r="B106" s="32">
        <v>43292.621992013512</v>
      </c>
      <c r="C106" s="32">
        <v>43251</v>
      </c>
      <c r="D106" s="32">
        <v>43292.621992013512</v>
      </c>
      <c r="E106" s="28" t="s">
        <v>38</v>
      </c>
      <c r="F106" s="28" t="s">
        <v>30</v>
      </c>
      <c r="G106" s="28" t="s">
        <v>387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  <c r="M106" s="55">
        <f>IF(TblRegistroSaidas[[#This Row],[Data do Caixa Previsto (Data de Vencimento)]] = "", 0, MONTH(TblRegistroSaidas[[#This Row],[Data do Caixa Previsto (Data de Vencimento)]]))</f>
        <v>7</v>
      </c>
      <c r="N106" s="55">
        <f>IF(TblRegistroSaidas[[#This Row],[Data do Caixa Previsto (Data de Vencimento)]] = "", 0, YEAR(TblRegistroSaidas[[#This Row],[Data do Caixa Previsto (Data de Vencimento)]]))</f>
        <v>2018</v>
      </c>
    </row>
    <row r="107" spans="2:14" x14ac:dyDescent="0.25">
      <c r="B107" s="32">
        <v>43279.068040624879</v>
      </c>
      <c r="C107" s="32">
        <v>43253</v>
      </c>
      <c r="D107" s="32">
        <v>43279.068040624879</v>
      </c>
      <c r="E107" s="28" t="s">
        <v>38</v>
      </c>
      <c r="F107" s="28" t="s">
        <v>45</v>
      </c>
      <c r="G107" s="28" t="s">
        <v>388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  <c r="M107" s="55">
        <f>IF(TblRegistroSaidas[[#This Row],[Data do Caixa Previsto (Data de Vencimento)]] = "", 0, MONTH(TblRegistroSaidas[[#This Row],[Data do Caixa Previsto (Data de Vencimento)]]))</f>
        <v>6</v>
      </c>
      <c r="N107" s="55">
        <f>IF(TblRegistroSaidas[[#This Row],[Data do Caixa Previsto (Data de Vencimento)]] = "", 0, YEAR(TblRegistroSaidas[[#This Row],[Data do Caixa Previsto (Data de Vencimento)]]))</f>
        <v>2018</v>
      </c>
    </row>
    <row r="108" spans="2:14" x14ac:dyDescent="0.25">
      <c r="B108" s="32">
        <v>43259.6666754662</v>
      </c>
      <c r="C108" s="32">
        <v>43255</v>
      </c>
      <c r="D108" s="32">
        <v>43259.6666754662</v>
      </c>
      <c r="E108" s="28" t="s">
        <v>38</v>
      </c>
      <c r="F108" s="28" t="s">
        <v>45</v>
      </c>
      <c r="G108" s="28" t="s">
        <v>389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  <c r="M108" s="55">
        <f>IF(TblRegistroSaidas[[#This Row],[Data do Caixa Previsto (Data de Vencimento)]] = "", 0, MONTH(TblRegistroSaidas[[#This Row],[Data do Caixa Previsto (Data de Vencimento)]]))</f>
        <v>6</v>
      </c>
      <c r="N108" s="55">
        <f>IF(TblRegistroSaidas[[#This Row],[Data do Caixa Previsto (Data de Vencimento)]] = "", 0, YEAR(TblRegistroSaidas[[#This Row],[Data do Caixa Previsto (Data de Vencimento)]]))</f>
        <v>2018</v>
      </c>
    </row>
    <row r="109" spans="2:14" x14ac:dyDescent="0.25">
      <c r="B109" s="32">
        <v>43282.67946727157</v>
      </c>
      <c r="C109" s="32">
        <v>43256</v>
      </c>
      <c r="D109" s="32">
        <v>43282.67946727157</v>
      </c>
      <c r="E109" s="28" t="s">
        <v>38</v>
      </c>
      <c r="F109" s="28" t="s">
        <v>30</v>
      </c>
      <c r="G109" s="28" t="s">
        <v>390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  <c r="M109" s="55">
        <f>IF(TblRegistroSaidas[[#This Row],[Data do Caixa Previsto (Data de Vencimento)]] = "", 0, MONTH(TblRegistroSaidas[[#This Row],[Data do Caixa Previsto (Data de Vencimento)]]))</f>
        <v>7</v>
      </c>
      <c r="N109" s="55">
        <f>IF(TblRegistroSaidas[[#This Row],[Data do Caixa Previsto (Data de Vencimento)]] = "", 0, YEAR(TblRegistroSaidas[[#This Row],[Data do Caixa Previsto (Data de Vencimento)]]))</f>
        <v>2018</v>
      </c>
    </row>
    <row r="110" spans="2:14" x14ac:dyDescent="0.25">
      <c r="B110" s="32">
        <v>43306.811336210056</v>
      </c>
      <c r="C110" s="32">
        <v>43258</v>
      </c>
      <c r="D110" s="32">
        <v>43306.811336210056</v>
      </c>
      <c r="E110" s="28" t="s">
        <v>38</v>
      </c>
      <c r="F110" s="28" t="s">
        <v>45</v>
      </c>
      <c r="G110" s="28" t="s">
        <v>391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  <c r="M110" s="55">
        <f>IF(TblRegistroSaidas[[#This Row],[Data do Caixa Previsto (Data de Vencimento)]] = "", 0, MONTH(TblRegistroSaidas[[#This Row],[Data do Caixa Previsto (Data de Vencimento)]]))</f>
        <v>7</v>
      </c>
      <c r="N110" s="55">
        <f>IF(TblRegistroSaidas[[#This Row],[Data do Caixa Previsto (Data de Vencimento)]] = "", 0, YEAR(TblRegistroSaidas[[#This Row],[Data do Caixa Previsto (Data de Vencimento)]]))</f>
        <v>2018</v>
      </c>
    </row>
    <row r="111" spans="2:14" x14ac:dyDescent="0.25">
      <c r="B111" s="32">
        <v>43269.791763204586</v>
      </c>
      <c r="C111" s="32">
        <v>43262</v>
      </c>
      <c r="D111" s="32">
        <v>43269.791763204586</v>
      </c>
      <c r="E111" s="28" t="s">
        <v>38</v>
      </c>
      <c r="F111" s="28" t="s">
        <v>29</v>
      </c>
      <c r="G111" s="28" t="s">
        <v>392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  <c r="M111" s="55">
        <f>IF(TblRegistroSaidas[[#This Row],[Data do Caixa Previsto (Data de Vencimento)]] = "", 0, MONTH(TblRegistroSaidas[[#This Row],[Data do Caixa Previsto (Data de Vencimento)]]))</f>
        <v>6</v>
      </c>
      <c r="N111" s="55">
        <f>IF(TblRegistroSaidas[[#This Row],[Data do Caixa Previsto (Data de Vencimento)]] = "", 0, YEAR(TblRegistroSaidas[[#This Row],[Data do Caixa Previsto (Data de Vencimento)]]))</f>
        <v>2018</v>
      </c>
    </row>
    <row r="112" spans="2:14" x14ac:dyDescent="0.25">
      <c r="B112" s="32">
        <v>43309.241793705783</v>
      </c>
      <c r="C112" s="32">
        <v>43268</v>
      </c>
      <c r="D112" s="32">
        <v>43309.241793705783</v>
      </c>
      <c r="E112" s="28" t="s">
        <v>38</v>
      </c>
      <c r="F112" s="28" t="s">
        <v>33</v>
      </c>
      <c r="G112" s="28" t="s">
        <v>393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  <c r="M112" s="55">
        <f>IF(TblRegistroSaidas[[#This Row],[Data do Caixa Previsto (Data de Vencimento)]] = "", 0, MONTH(TblRegistroSaidas[[#This Row],[Data do Caixa Previsto (Data de Vencimento)]]))</f>
        <v>7</v>
      </c>
      <c r="N112" s="55">
        <f>IF(TblRegistroSaidas[[#This Row],[Data do Caixa Previsto (Data de Vencimento)]] = "", 0, YEAR(TblRegistroSaidas[[#This Row],[Data do Caixa Previsto (Data de Vencimento)]]))</f>
        <v>2018</v>
      </c>
    </row>
    <row r="113" spans="2:14" x14ac:dyDescent="0.25">
      <c r="B113" s="32">
        <v>43328.010321588059</v>
      </c>
      <c r="C113" s="32">
        <v>43271</v>
      </c>
      <c r="D113" s="32">
        <v>43328.010321588059</v>
      </c>
      <c r="E113" s="28" t="s">
        <v>38</v>
      </c>
      <c r="F113" s="28" t="s">
        <v>30</v>
      </c>
      <c r="G113" s="28" t="s">
        <v>394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  <c r="M113" s="55">
        <f>IF(TblRegistroSaidas[[#This Row],[Data do Caixa Previsto (Data de Vencimento)]] = "", 0, MONTH(TblRegistroSaidas[[#This Row],[Data do Caixa Previsto (Data de Vencimento)]]))</f>
        <v>8</v>
      </c>
      <c r="N113" s="55">
        <f>IF(TblRegistroSaidas[[#This Row],[Data do Caixa Previsto (Data de Vencimento)]] = "", 0, YEAR(TblRegistroSaidas[[#This Row],[Data do Caixa Previsto (Data de Vencimento)]]))</f>
        <v>2018</v>
      </c>
    </row>
    <row r="114" spans="2:14" x14ac:dyDescent="0.25">
      <c r="B114" s="32">
        <v>43329.109711177305</v>
      </c>
      <c r="C114" s="32">
        <v>43277</v>
      </c>
      <c r="D114" s="32">
        <v>43288.040879967026</v>
      </c>
      <c r="E114" s="28" t="s">
        <v>38</v>
      </c>
      <c r="F114" s="28" t="s">
        <v>45</v>
      </c>
      <c r="G114" s="28" t="s">
        <v>395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  <c r="M114" s="55">
        <f>IF(TblRegistroSaidas[[#This Row],[Data do Caixa Previsto (Data de Vencimento)]] = "", 0, MONTH(TblRegistroSaidas[[#This Row],[Data do Caixa Previsto (Data de Vencimento)]]))</f>
        <v>7</v>
      </c>
      <c r="N114" s="55">
        <f>IF(TblRegistroSaidas[[#This Row],[Data do Caixa Previsto (Data de Vencimento)]] = "", 0, YEAR(TblRegistroSaidas[[#This Row],[Data do Caixa Previsto (Data de Vencimento)]]))</f>
        <v>2018</v>
      </c>
    </row>
    <row r="115" spans="2:14" x14ac:dyDescent="0.25">
      <c r="B115" s="32">
        <v>43336.432893175937</v>
      </c>
      <c r="C115" s="32">
        <v>43280</v>
      </c>
      <c r="D115" s="32">
        <v>43336.432893175937</v>
      </c>
      <c r="E115" s="28" t="s">
        <v>38</v>
      </c>
      <c r="F115" s="28" t="s">
        <v>30</v>
      </c>
      <c r="G115" s="28" t="s">
        <v>396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  <c r="M115" s="55">
        <f>IF(TblRegistroSaidas[[#This Row],[Data do Caixa Previsto (Data de Vencimento)]] = "", 0, MONTH(TblRegistroSaidas[[#This Row],[Data do Caixa Previsto (Data de Vencimento)]]))</f>
        <v>8</v>
      </c>
      <c r="N115" s="55">
        <f>IF(TblRegistroSaidas[[#This Row],[Data do Caixa Previsto (Data de Vencimento)]] = "", 0, YEAR(TblRegistroSaidas[[#This Row],[Data do Caixa Previsto (Data de Vencimento)]]))</f>
        <v>2018</v>
      </c>
    </row>
    <row r="116" spans="2:14" x14ac:dyDescent="0.25">
      <c r="B116" s="32">
        <v>43290.700268540626</v>
      </c>
      <c r="C116" s="32">
        <v>43283</v>
      </c>
      <c r="D116" s="32">
        <v>43290.700268540626</v>
      </c>
      <c r="E116" s="28" t="s">
        <v>38</v>
      </c>
      <c r="F116" s="28" t="s">
        <v>33</v>
      </c>
      <c r="G116" s="28" t="s">
        <v>397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  <c r="M116" s="55">
        <f>IF(TblRegistroSaidas[[#This Row],[Data do Caixa Previsto (Data de Vencimento)]] = "", 0, MONTH(TblRegistroSaidas[[#This Row],[Data do Caixa Previsto (Data de Vencimento)]]))</f>
        <v>7</v>
      </c>
      <c r="N116" s="55">
        <f>IF(TblRegistroSaidas[[#This Row],[Data do Caixa Previsto (Data de Vencimento)]] = "", 0, YEAR(TblRegistroSaidas[[#This Row],[Data do Caixa Previsto (Data de Vencimento)]]))</f>
        <v>2018</v>
      </c>
    </row>
    <row r="117" spans="2:14" x14ac:dyDescent="0.25">
      <c r="B117" s="32">
        <v>43305.188654160578</v>
      </c>
      <c r="C117" s="32">
        <v>43284</v>
      </c>
      <c r="D117" s="32">
        <v>43305.188654160578</v>
      </c>
      <c r="E117" s="28" t="s">
        <v>38</v>
      </c>
      <c r="F117" s="28" t="s">
        <v>30</v>
      </c>
      <c r="G117" s="28" t="s">
        <v>398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  <c r="M117" s="55">
        <f>IF(TblRegistroSaidas[[#This Row],[Data do Caixa Previsto (Data de Vencimento)]] = "", 0, MONTH(TblRegistroSaidas[[#This Row],[Data do Caixa Previsto (Data de Vencimento)]]))</f>
        <v>7</v>
      </c>
      <c r="N117" s="55">
        <f>IF(TblRegistroSaidas[[#This Row],[Data do Caixa Previsto (Data de Vencimento)]] = "", 0, YEAR(TblRegistroSaidas[[#This Row],[Data do Caixa Previsto (Data de Vencimento)]]))</f>
        <v>2018</v>
      </c>
    </row>
    <row r="118" spans="2:14" x14ac:dyDescent="0.25">
      <c r="B118" s="32">
        <v>43305.434626119764</v>
      </c>
      <c r="C118" s="32">
        <v>43289</v>
      </c>
      <c r="D118" s="32">
        <v>43305.434626119764</v>
      </c>
      <c r="E118" s="28" t="s">
        <v>38</v>
      </c>
      <c r="F118" s="28" t="s">
        <v>30</v>
      </c>
      <c r="G118" s="28" t="s">
        <v>399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  <c r="M118" s="55">
        <f>IF(TblRegistroSaidas[[#This Row],[Data do Caixa Previsto (Data de Vencimento)]] = "", 0, MONTH(TblRegistroSaidas[[#This Row],[Data do Caixa Previsto (Data de Vencimento)]]))</f>
        <v>7</v>
      </c>
      <c r="N118" s="55">
        <f>IF(TblRegistroSaidas[[#This Row],[Data do Caixa Previsto (Data de Vencimento)]] = "", 0, YEAR(TblRegistroSaidas[[#This Row],[Data do Caixa Previsto (Data de Vencimento)]]))</f>
        <v>2018</v>
      </c>
    </row>
    <row r="119" spans="2:14" x14ac:dyDescent="0.25">
      <c r="B119" s="32">
        <v>43313.176696691356</v>
      </c>
      <c r="C119" s="32">
        <v>43291</v>
      </c>
      <c r="D119" s="32">
        <v>43313.176696691356</v>
      </c>
      <c r="E119" s="28" t="s">
        <v>38</v>
      </c>
      <c r="F119" s="28" t="s">
        <v>33</v>
      </c>
      <c r="G119" s="28" t="s">
        <v>400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  <c r="M119" s="55">
        <f>IF(TblRegistroSaidas[[#This Row],[Data do Caixa Previsto (Data de Vencimento)]] = "", 0, MONTH(TblRegistroSaidas[[#This Row],[Data do Caixa Previsto (Data de Vencimento)]]))</f>
        <v>8</v>
      </c>
      <c r="N119" s="55">
        <f>IF(TblRegistroSaidas[[#This Row],[Data do Caixa Previsto (Data de Vencimento)]] = "", 0, YEAR(TblRegistroSaidas[[#This Row],[Data do Caixa Previsto (Data de Vencimento)]]))</f>
        <v>2018</v>
      </c>
    </row>
    <row r="120" spans="2:14" x14ac:dyDescent="0.25">
      <c r="B120" s="32">
        <v>43340.349295717155</v>
      </c>
      <c r="C120" s="32">
        <v>43296</v>
      </c>
      <c r="D120" s="32">
        <v>43340.349295717155</v>
      </c>
      <c r="E120" s="28" t="s">
        <v>38</v>
      </c>
      <c r="F120" s="28" t="s">
        <v>45</v>
      </c>
      <c r="G120" s="28" t="s">
        <v>401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  <c r="M120" s="55">
        <f>IF(TblRegistroSaidas[[#This Row],[Data do Caixa Previsto (Data de Vencimento)]] = "", 0, MONTH(TblRegistroSaidas[[#This Row],[Data do Caixa Previsto (Data de Vencimento)]]))</f>
        <v>8</v>
      </c>
      <c r="N120" s="55">
        <f>IF(TblRegistroSaidas[[#This Row],[Data do Caixa Previsto (Data de Vencimento)]] = "", 0, YEAR(TblRegistroSaidas[[#This Row],[Data do Caixa Previsto (Data de Vencimento)]]))</f>
        <v>2018</v>
      </c>
    </row>
    <row r="121" spans="2:14" x14ac:dyDescent="0.25">
      <c r="B121" s="32">
        <v>43321.703958375911</v>
      </c>
      <c r="C121" s="32">
        <v>43297</v>
      </c>
      <c r="D121" s="32">
        <v>43321.703958375911</v>
      </c>
      <c r="E121" s="28" t="s">
        <v>38</v>
      </c>
      <c r="F121" s="28" t="s">
        <v>31</v>
      </c>
      <c r="G121" s="28" t="s">
        <v>402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  <c r="M121" s="55">
        <f>IF(TblRegistroSaidas[[#This Row],[Data do Caixa Previsto (Data de Vencimento)]] = "", 0, MONTH(TblRegistroSaidas[[#This Row],[Data do Caixa Previsto (Data de Vencimento)]]))</f>
        <v>8</v>
      </c>
      <c r="N121" s="55">
        <f>IF(TblRegistroSaidas[[#This Row],[Data do Caixa Previsto (Data de Vencimento)]] = "", 0, YEAR(TblRegistroSaidas[[#This Row],[Data do Caixa Previsto (Data de Vencimento)]]))</f>
        <v>2018</v>
      </c>
    </row>
    <row r="122" spans="2:14" x14ac:dyDescent="0.25">
      <c r="B122" s="32">
        <v>43330.010675622812</v>
      </c>
      <c r="C122" s="32">
        <v>43298</v>
      </c>
      <c r="D122" s="32">
        <v>43330.010675622812</v>
      </c>
      <c r="E122" s="28" t="s">
        <v>38</v>
      </c>
      <c r="F122" s="28" t="s">
        <v>45</v>
      </c>
      <c r="G122" s="28" t="s">
        <v>403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  <c r="M122" s="55">
        <f>IF(TblRegistroSaidas[[#This Row],[Data do Caixa Previsto (Data de Vencimento)]] = "", 0, MONTH(TblRegistroSaidas[[#This Row],[Data do Caixa Previsto (Data de Vencimento)]]))</f>
        <v>8</v>
      </c>
      <c r="N122" s="55">
        <f>IF(TblRegistroSaidas[[#This Row],[Data do Caixa Previsto (Data de Vencimento)]] = "", 0, YEAR(TblRegistroSaidas[[#This Row],[Data do Caixa Previsto (Data de Vencimento)]]))</f>
        <v>2018</v>
      </c>
    </row>
    <row r="123" spans="2:14" x14ac:dyDescent="0.25">
      <c r="B123" s="32">
        <v>43357.040894197533</v>
      </c>
      <c r="C123" s="32">
        <v>43300</v>
      </c>
      <c r="D123" s="32">
        <v>43357.040894197533</v>
      </c>
      <c r="E123" s="28" t="s">
        <v>38</v>
      </c>
      <c r="F123" s="28" t="s">
        <v>33</v>
      </c>
      <c r="G123" s="28" t="s">
        <v>404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  <c r="M123" s="55">
        <f>IF(TblRegistroSaidas[[#This Row],[Data do Caixa Previsto (Data de Vencimento)]] = "", 0, MONTH(TblRegistroSaidas[[#This Row],[Data do Caixa Previsto (Data de Vencimento)]]))</f>
        <v>9</v>
      </c>
      <c r="N123" s="55">
        <f>IF(TblRegistroSaidas[[#This Row],[Data do Caixa Previsto (Data de Vencimento)]] = "", 0, YEAR(TblRegistroSaidas[[#This Row],[Data do Caixa Previsto (Data de Vencimento)]]))</f>
        <v>2018</v>
      </c>
    </row>
    <row r="124" spans="2:14" x14ac:dyDescent="0.25">
      <c r="B124" s="32" t="s">
        <v>70</v>
      </c>
      <c r="C124" s="32">
        <v>43302</v>
      </c>
      <c r="D124" s="32">
        <v>43324.888843781351</v>
      </c>
      <c r="E124" s="28" t="s">
        <v>38</v>
      </c>
      <c r="F124" s="28" t="s">
        <v>30</v>
      </c>
      <c r="G124" s="28" t="s">
        <v>405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  <c r="M124" s="55">
        <f>IF(TblRegistroSaidas[[#This Row],[Data do Caixa Previsto (Data de Vencimento)]] = "", 0, MONTH(TblRegistroSaidas[[#This Row],[Data do Caixa Previsto (Data de Vencimento)]]))</f>
        <v>8</v>
      </c>
      <c r="N124" s="55">
        <f>IF(TblRegistroSaidas[[#This Row],[Data do Caixa Previsto (Data de Vencimento)]] = "", 0, YEAR(TblRegistroSaidas[[#This Row],[Data do Caixa Previsto (Data de Vencimento)]]))</f>
        <v>2018</v>
      </c>
    </row>
    <row r="125" spans="2:14" x14ac:dyDescent="0.25">
      <c r="B125" s="32">
        <v>43342.623492549312</v>
      </c>
      <c r="C125" s="32">
        <v>43309</v>
      </c>
      <c r="D125" s="32">
        <v>43342.623492549312</v>
      </c>
      <c r="E125" s="28" t="s">
        <v>38</v>
      </c>
      <c r="F125" s="28" t="s">
        <v>45</v>
      </c>
      <c r="G125" s="28" t="s">
        <v>406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  <c r="M125" s="55">
        <f>IF(TblRegistroSaidas[[#This Row],[Data do Caixa Previsto (Data de Vencimento)]] = "", 0, MONTH(TblRegistroSaidas[[#This Row],[Data do Caixa Previsto (Data de Vencimento)]]))</f>
        <v>8</v>
      </c>
      <c r="N125" s="55">
        <f>IF(TblRegistroSaidas[[#This Row],[Data do Caixa Previsto (Data de Vencimento)]] = "", 0, YEAR(TblRegistroSaidas[[#This Row],[Data do Caixa Previsto (Data de Vencimento)]]))</f>
        <v>2018</v>
      </c>
    </row>
    <row r="126" spans="2:14" x14ac:dyDescent="0.25">
      <c r="B126" s="32">
        <v>43354.968085716326</v>
      </c>
      <c r="C126" s="32">
        <v>43311</v>
      </c>
      <c r="D126" s="32">
        <v>43331.330507155544</v>
      </c>
      <c r="E126" s="28" t="s">
        <v>38</v>
      </c>
      <c r="F126" s="28" t="s">
        <v>30</v>
      </c>
      <c r="G126" s="28" t="s">
        <v>407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  <c r="M126" s="55">
        <f>IF(TblRegistroSaidas[[#This Row],[Data do Caixa Previsto (Data de Vencimento)]] = "", 0, MONTH(TblRegistroSaidas[[#This Row],[Data do Caixa Previsto (Data de Vencimento)]]))</f>
        <v>8</v>
      </c>
      <c r="N126" s="55">
        <f>IF(TblRegistroSaidas[[#This Row],[Data do Caixa Previsto (Data de Vencimento)]] = "", 0, YEAR(TblRegistroSaidas[[#This Row],[Data do Caixa Previsto (Data de Vencimento)]]))</f>
        <v>2018</v>
      </c>
    </row>
    <row r="127" spans="2:14" x14ac:dyDescent="0.25">
      <c r="B127" s="32">
        <v>43374.615784892369</v>
      </c>
      <c r="C127" s="32">
        <v>43313</v>
      </c>
      <c r="D127" s="32">
        <v>43314.576092684139</v>
      </c>
      <c r="E127" s="28" t="s">
        <v>38</v>
      </c>
      <c r="F127" s="28" t="s">
        <v>31</v>
      </c>
      <c r="G127" s="28" t="s">
        <v>408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  <c r="M127" s="55">
        <f>IF(TblRegistroSaidas[[#This Row],[Data do Caixa Previsto (Data de Vencimento)]] = "", 0, MONTH(TblRegistroSaidas[[#This Row],[Data do Caixa Previsto (Data de Vencimento)]]))</f>
        <v>8</v>
      </c>
      <c r="N127" s="55">
        <f>IF(TblRegistroSaidas[[#This Row],[Data do Caixa Previsto (Data de Vencimento)]] = "", 0, YEAR(TblRegistroSaidas[[#This Row],[Data do Caixa Previsto (Data de Vencimento)]]))</f>
        <v>2018</v>
      </c>
    </row>
    <row r="128" spans="2:14" x14ac:dyDescent="0.25">
      <c r="B128" s="32">
        <v>43375.491443107414</v>
      </c>
      <c r="C128" s="32">
        <v>43319</v>
      </c>
      <c r="D128" s="32">
        <v>43375.491443107414</v>
      </c>
      <c r="E128" s="28" t="s">
        <v>38</v>
      </c>
      <c r="F128" s="28" t="s">
        <v>29</v>
      </c>
      <c r="G128" s="28" t="s">
        <v>409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  <c r="M128" s="55">
        <f>IF(TblRegistroSaidas[[#This Row],[Data do Caixa Previsto (Data de Vencimento)]] = "", 0, MONTH(TblRegistroSaidas[[#This Row],[Data do Caixa Previsto (Data de Vencimento)]]))</f>
        <v>10</v>
      </c>
      <c r="N128" s="55">
        <f>IF(TblRegistroSaidas[[#This Row],[Data do Caixa Previsto (Data de Vencimento)]] = "", 0, YEAR(TblRegistroSaidas[[#This Row],[Data do Caixa Previsto (Data de Vencimento)]]))</f>
        <v>2018</v>
      </c>
    </row>
    <row r="129" spans="2:14" x14ac:dyDescent="0.25">
      <c r="B129" s="32">
        <v>43368.704862392784</v>
      </c>
      <c r="C129" s="32">
        <v>43322</v>
      </c>
      <c r="D129" s="32">
        <v>43368.704862392784</v>
      </c>
      <c r="E129" s="28" t="s">
        <v>38</v>
      </c>
      <c r="F129" s="28" t="s">
        <v>33</v>
      </c>
      <c r="G129" s="28" t="s">
        <v>410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  <c r="M129" s="55">
        <f>IF(TblRegistroSaidas[[#This Row],[Data do Caixa Previsto (Data de Vencimento)]] = "", 0, MONTH(TblRegistroSaidas[[#This Row],[Data do Caixa Previsto (Data de Vencimento)]]))</f>
        <v>9</v>
      </c>
      <c r="N129" s="55">
        <f>IF(TblRegistroSaidas[[#This Row],[Data do Caixa Previsto (Data de Vencimento)]] = "", 0, YEAR(TblRegistroSaidas[[#This Row],[Data do Caixa Previsto (Data de Vencimento)]]))</f>
        <v>2018</v>
      </c>
    </row>
    <row r="130" spans="2:14" x14ac:dyDescent="0.25">
      <c r="B130" s="32">
        <v>43366.872016051886</v>
      </c>
      <c r="C130" s="32">
        <v>43324</v>
      </c>
      <c r="D130" s="32">
        <v>43366.872016051886</v>
      </c>
      <c r="E130" s="28" t="s">
        <v>38</v>
      </c>
      <c r="F130" s="28" t="s">
        <v>29</v>
      </c>
      <c r="G130" s="28" t="s">
        <v>411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  <c r="M130" s="55">
        <f>IF(TblRegistroSaidas[[#This Row],[Data do Caixa Previsto (Data de Vencimento)]] = "", 0, MONTH(TblRegistroSaidas[[#This Row],[Data do Caixa Previsto (Data de Vencimento)]]))</f>
        <v>9</v>
      </c>
      <c r="N130" s="55">
        <f>IF(TblRegistroSaidas[[#This Row],[Data do Caixa Previsto (Data de Vencimento)]] = "", 0, YEAR(TblRegistroSaidas[[#This Row],[Data do Caixa Previsto (Data de Vencimento)]]))</f>
        <v>2018</v>
      </c>
    </row>
    <row r="131" spans="2:14" x14ac:dyDescent="0.25">
      <c r="B131" s="32">
        <v>43356.956112414089</v>
      </c>
      <c r="C131" s="32">
        <v>43327</v>
      </c>
      <c r="D131" s="32">
        <v>43356.956112414089</v>
      </c>
      <c r="E131" s="28" t="s">
        <v>38</v>
      </c>
      <c r="F131" s="28" t="s">
        <v>30</v>
      </c>
      <c r="G131" s="28" t="s">
        <v>412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  <c r="M131" s="55">
        <f>IF(TblRegistroSaidas[[#This Row],[Data do Caixa Previsto (Data de Vencimento)]] = "", 0, MONTH(TblRegistroSaidas[[#This Row],[Data do Caixa Previsto (Data de Vencimento)]]))</f>
        <v>9</v>
      </c>
      <c r="N131" s="55">
        <f>IF(TblRegistroSaidas[[#This Row],[Data do Caixa Previsto (Data de Vencimento)]] = "", 0, YEAR(TblRegistroSaidas[[#This Row],[Data do Caixa Previsto (Data de Vencimento)]]))</f>
        <v>2018</v>
      </c>
    </row>
    <row r="132" spans="2:14" x14ac:dyDescent="0.25">
      <c r="B132" s="32">
        <v>43433.012235706425</v>
      </c>
      <c r="C132" s="32">
        <v>43334</v>
      </c>
      <c r="D132" s="32">
        <v>43359.016635810432</v>
      </c>
      <c r="E132" s="28" t="s">
        <v>38</v>
      </c>
      <c r="F132" s="28" t="s">
        <v>45</v>
      </c>
      <c r="G132" s="28" t="s">
        <v>413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  <c r="M132" s="55">
        <f>IF(TblRegistroSaidas[[#This Row],[Data do Caixa Previsto (Data de Vencimento)]] = "", 0, MONTH(TblRegistroSaidas[[#This Row],[Data do Caixa Previsto (Data de Vencimento)]]))</f>
        <v>9</v>
      </c>
      <c r="N132" s="55">
        <f>IF(TblRegistroSaidas[[#This Row],[Data do Caixa Previsto (Data de Vencimento)]] = "", 0, YEAR(TblRegistroSaidas[[#This Row],[Data do Caixa Previsto (Data de Vencimento)]]))</f>
        <v>2018</v>
      </c>
    </row>
    <row r="133" spans="2:14" x14ac:dyDescent="0.25">
      <c r="B133" s="32">
        <v>43352.077398814596</v>
      </c>
      <c r="C133" s="32">
        <v>43335</v>
      </c>
      <c r="D133" s="32">
        <v>43352.077398814596</v>
      </c>
      <c r="E133" s="28" t="s">
        <v>38</v>
      </c>
      <c r="F133" s="28" t="s">
        <v>29</v>
      </c>
      <c r="G133" s="28" t="s">
        <v>414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  <c r="M133" s="55">
        <f>IF(TblRegistroSaidas[[#This Row],[Data do Caixa Previsto (Data de Vencimento)]] = "", 0, MONTH(TblRegistroSaidas[[#This Row],[Data do Caixa Previsto (Data de Vencimento)]]))</f>
        <v>9</v>
      </c>
      <c r="N133" s="55">
        <f>IF(TblRegistroSaidas[[#This Row],[Data do Caixa Previsto (Data de Vencimento)]] = "", 0, YEAR(TblRegistroSaidas[[#This Row],[Data do Caixa Previsto (Data de Vencimento)]]))</f>
        <v>2018</v>
      </c>
    </row>
    <row r="134" spans="2:14" x14ac:dyDescent="0.25">
      <c r="B134" s="32">
        <v>43363.149663367352</v>
      </c>
      <c r="C134" s="32">
        <v>43340</v>
      </c>
      <c r="D134" s="32">
        <v>43363.149663367352</v>
      </c>
      <c r="E134" s="28" t="s">
        <v>38</v>
      </c>
      <c r="F134" s="28" t="s">
        <v>33</v>
      </c>
      <c r="G134" s="28" t="s">
        <v>415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  <c r="M134" s="55">
        <f>IF(TblRegistroSaidas[[#This Row],[Data do Caixa Previsto (Data de Vencimento)]] = "", 0, MONTH(TblRegistroSaidas[[#This Row],[Data do Caixa Previsto (Data de Vencimento)]]))</f>
        <v>9</v>
      </c>
      <c r="N134" s="55">
        <f>IF(TblRegistroSaidas[[#This Row],[Data do Caixa Previsto (Data de Vencimento)]] = "", 0, YEAR(TblRegistroSaidas[[#This Row],[Data do Caixa Previsto (Data de Vencimento)]]))</f>
        <v>2018</v>
      </c>
    </row>
    <row r="135" spans="2:14" x14ac:dyDescent="0.25">
      <c r="B135" s="32">
        <v>43370.729955212279</v>
      </c>
      <c r="C135" s="32">
        <v>43346</v>
      </c>
      <c r="D135" s="32">
        <v>43370.729955212279</v>
      </c>
      <c r="E135" s="28" t="s">
        <v>38</v>
      </c>
      <c r="F135" s="28" t="s">
        <v>45</v>
      </c>
      <c r="G135" s="28" t="s">
        <v>416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  <c r="M135" s="55">
        <f>IF(TblRegistroSaidas[[#This Row],[Data do Caixa Previsto (Data de Vencimento)]] = "", 0, MONTH(TblRegistroSaidas[[#This Row],[Data do Caixa Previsto (Data de Vencimento)]]))</f>
        <v>9</v>
      </c>
      <c r="N135" s="55">
        <f>IF(TblRegistroSaidas[[#This Row],[Data do Caixa Previsto (Data de Vencimento)]] = "", 0, YEAR(TblRegistroSaidas[[#This Row],[Data do Caixa Previsto (Data de Vencimento)]]))</f>
        <v>2018</v>
      </c>
    </row>
    <row r="136" spans="2:14" x14ac:dyDescent="0.25">
      <c r="B136" s="32">
        <v>43438.840632706146</v>
      </c>
      <c r="C136" s="32">
        <v>43350</v>
      </c>
      <c r="D136" s="32">
        <v>43402.779511524925</v>
      </c>
      <c r="E136" s="28" t="s">
        <v>38</v>
      </c>
      <c r="F136" s="28" t="s">
        <v>29</v>
      </c>
      <c r="G136" s="28" t="s">
        <v>417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  <c r="M136" s="55">
        <f>IF(TblRegistroSaidas[[#This Row],[Data do Caixa Previsto (Data de Vencimento)]] = "", 0, MONTH(TblRegistroSaidas[[#This Row],[Data do Caixa Previsto (Data de Vencimento)]]))</f>
        <v>10</v>
      </c>
      <c r="N136" s="55">
        <f>IF(TblRegistroSaidas[[#This Row],[Data do Caixa Previsto (Data de Vencimento)]] = "", 0, YEAR(TblRegistroSaidas[[#This Row],[Data do Caixa Previsto (Data de Vencimento)]]))</f>
        <v>2018</v>
      </c>
    </row>
    <row r="137" spans="2:14" x14ac:dyDescent="0.25">
      <c r="B137" s="32">
        <v>43381.142100455778</v>
      </c>
      <c r="C137" s="32">
        <v>43351</v>
      </c>
      <c r="D137" s="32">
        <v>43381.142100455778</v>
      </c>
      <c r="E137" s="28" t="s">
        <v>38</v>
      </c>
      <c r="F137" s="28" t="s">
        <v>45</v>
      </c>
      <c r="G137" s="28" t="s">
        <v>418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  <c r="M137" s="55">
        <f>IF(TblRegistroSaidas[[#This Row],[Data do Caixa Previsto (Data de Vencimento)]] = "", 0, MONTH(TblRegistroSaidas[[#This Row],[Data do Caixa Previsto (Data de Vencimento)]]))</f>
        <v>10</v>
      </c>
      <c r="N137" s="55">
        <f>IF(TblRegistroSaidas[[#This Row],[Data do Caixa Previsto (Data de Vencimento)]] = "", 0, YEAR(TblRegistroSaidas[[#This Row],[Data do Caixa Previsto (Data de Vencimento)]]))</f>
        <v>2018</v>
      </c>
    </row>
    <row r="138" spans="2:14" x14ac:dyDescent="0.25">
      <c r="B138" s="32">
        <v>43355.021702138809</v>
      </c>
      <c r="C138" s="32">
        <v>43353</v>
      </c>
      <c r="D138" s="32">
        <v>43355.021702138809</v>
      </c>
      <c r="E138" s="28" t="s">
        <v>38</v>
      </c>
      <c r="F138" s="28" t="s">
        <v>31</v>
      </c>
      <c r="G138" s="28" t="s">
        <v>419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  <c r="M138" s="55">
        <f>IF(TblRegistroSaidas[[#This Row],[Data do Caixa Previsto (Data de Vencimento)]] = "", 0, MONTH(TblRegistroSaidas[[#This Row],[Data do Caixa Previsto (Data de Vencimento)]]))</f>
        <v>9</v>
      </c>
      <c r="N138" s="55">
        <f>IF(TblRegistroSaidas[[#This Row],[Data do Caixa Previsto (Data de Vencimento)]] = "", 0, YEAR(TblRegistroSaidas[[#This Row],[Data do Caixa Previsto (Data de Vencimento)]]))</f>
        <v>2018</v>
      </c>
    </row>
    <row r="139" spans="2:14" x14ac:dyDescent="0.25">
      <c r="B139" s="32">
        <v>43382.641285204452</v>
      </c>
      <c r="C139" s="32">
        <v>43358</v>
      </c>
      <c r="D139" s="32">
        <v>43382.641285204452</v>
      </c>
      <c r="E139" s="28" t="s">
        <v>38</v>
      </c>
      <c r="F139" s="28" t="s">
        <v>45</v>
      </c>
      <c r="G139" s="28" t="s">
        <v>420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  <c r="M139" s="55">
        <f>IF(TblRegistroSaidas[[#This Row],[Data do Caixa Previsto (Data de Vencimento)]] = "", 0, MONTH(TblRegistroSaidas[[#This Row],[Data do Caixa Previsto (Data de Vencimento)]]))</f>
        <v>10</v>
      </c>
      <c r="N139" s="55">
        <f>IF(TblRegistroSaidas[[#This Row],[Data do Caixa Previsto (Data de Vencimento)]] = "", 0, YEAR(TblRegistroSaidas[[#This Row],[Data do Caixa Previsto (Data de Vencimento)]]))</f>
        <v>2018</v>
      </c>
    </row>
    <row r="140" spans="2:14" x14ac:dyDescent="0.25">
      <c r="B140" s="32">
        <v>43405.129639238316</v>
      </c>
      <c r="C140" s="32">
        <v>43358</v>
      </c>
      <c r="D140" s="32">
        <v>43405.129639238316</v>
      </c>
      <c r="E140" s="28" t="s">
        <v>38</v>
      </c>
      <c r="F140" s="28" t="s">
        <v>45</v>
      </c>
      <c r="G140" s="28" t="s">
        <v>421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  <c r="M140" s="55">
        <f>IF(TblRegistroSaidas[[#This Row],[Data do Caixa Previsto (Data de Vencimento)]] = "", 0, MONTH(TblRegistroSaidas[[#This Row],[Data do Caixa Previsto (Data de Vencimento)]]))</f>
        <v>11</v>
      </c>
      <c r="N140" s="55">
        <f>IF(TblRegistroSaidas[[#This Row],[Data do Caixa Previsto (Data de Vencimento)]] = "", 0, YEAR(TblRegistroSaidas[[#This Row],[Data do Caixa Previsto (Data de Vencimento)]]))</f>
        <v>2018</v>
      </c>
    </row>
    <row r="141" spans="2:14" x14ac:dyDescent="0.25">
      <c r="B141" s="32">
        <v>43377.659993656314</v>
      </c>
      <c r="C141" s="32">
        <v>43362</v>
      </c>
      <c r="D141" s="32">
        <v>43377.659993656314</v>
      </c>
      <c r="E141" s="28" t="s">
        <v>38</v>
      </c>
      <c r="F141" s="28" t="s">
        <v>33</v>
      </c>
      <c r="G141" s="28" t="s">
        <v>422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  <c r="M141" s="55">
        <f>IF(TblRegistroSaidas[[#This Row],[Data do Caixa Previsto (Data de Vencimento)]] = "", 0, MONTH(TblRegistroSaidas[[#This Row],[Data do Caixa Previsto (Data de Vencimento)]]))</f>
        <v>10</v>
      </c>
      <c r="N141" s="55">
        <f>IF(TblRegistroSaidas[[#This Row],[Data do Caixa Previsto (Data de Vencimento)]] = "", 0, YEAR(TblRegistroSaidas[[#This Row],[Data do Caixa Previsto (Data de Vencimento)]]))</f>
        <v>2018</v>
      </c>
    </row>
    <row r="142" spans="2:14" x14ac:dyDescent="0.25">
      <c r="B142" s="32">
        <v>43375.186046774324</v>
      </c>
      <c r="C142" s="32">
        <v>43367</v>
      </c>
      <c r="D142" s="32">
        <v>43375.186046774324</v>
      </c>
      <c r="E142" s="28" t="s">
        <v>38</v>
      </c>
      <c r="F142" s="28" t="s">
        <v>29</v>
      </c>
      <c r="G142" s="28" t="s">
        <v>423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  <c r="M142" s="55">
        <f>IF(TblRegistroSaidas[[#This Row],[Data do Caixa Previsto (Data de Vencimento)]] = "", 0, MONTH(TblRegistroSaidas[[#This Row],[Data do Caixa Previsto (Data de Vencimento)]]))</f>
        <v>10</v>
      </c>
      <c r="N142" s="55">
        <f>IF(TblRegistroSaidas[[#This Row],[Data do Caixa Previsto (Data de Vencimento)]] = "", 0, YEAR(TblRegistroSaidas[[#This Row],[Data do Caixa Previsto (Data de Vencimento)]]))</f>
        <v>2018</v>
      </c>
    </row>
    <row r="143" spans="2:14" x14ac:dyDescent="0.25">
      <c r="B143" s="32">
        <v>43422.470077078746</v>
      </c>
      <c r="C143" s="32">
        <v>43371</v>
      </c>
      <c r="D143" s="32">
        <v>43422.470077078746</v>
      </c>
      <c r="E143" s="28" t="s">
        <v>38</v>
      </c>
      <c r="F143" s="28" t="s">
        <v>30</v>
      </c>
      <c r="G143" s="28" t="s">
        <v>424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  <c r="M143" s="55">
        <f>IF(TblRegistroSaidas[[#This Row],[Data do Caixa Previsto (Data de Vencimento)]] = "", 0, MONTH(TblRegistroSaidas[[#This Row],[Data do Caixa Previsto (Data de Vencimento)]]))</f>
        <v>11</v>
      </c>
      <c r="N143" s="55">
        <f>IF(TblRegistroSaidas[[#This Row],[Data do Caixa Previsto (Data de Vencimento)]] = "", 0, YEAR(TblRegistroSaidas[[#This Row],[Data do Caixa Previsto (Data de Vencimento)]]))</f>
        <v>2018</v>
      </c>
    </row>
    <row r="144" spans="2:14" x14ac:dyDescent="0.25">
      <c r="B144" s="32">
        <v>43417.82681558784</v>
      </c>
      <c r="C144" s="32">
        <v>43374</v>
      </c>
      <c r="D144" s="32">
        <v>43417.82681558784</v>
      </c>
      <c r="E144" s="28" t="s">
        <v>38</v>
      </c>
      <c r="F144" s="28" t="s">
        <v>30</v>
      </c>
      <c r="G144" s="28" t="s">
        <v>425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  <c r="M144" s="55">
        <f>IF(TblRegistroSaidas[[#This Row],[Data do Caixa Previsto (Data de Vencimento)]] = "", 0, MONTH(TblRegistroSaidas[[#This Row],[Data do Caixa Previsto (Data de Vencimento)]]))</f>
        <v>11</v>
      </c>
      <c r="N144" s="55">
        <f>IF(TblRegistroSaidas[[#This Row],[Data do Caixa Previsto (Data de Vencimento)]] = "", 0, YEAR(TblRegistroSaidas[[#This Row],[Data do Caixa Previsto (Data de Vencimento)]]))</f>
        <v>2018</v>
      </c>
    </row>
    <row r="145" spans="2:14" x14ac:dyDescent="0.25">
      <c r="B145" s="32">
        <v>43433.158712252123</v>
      </c>
      <c r="C145" s="32">
        <v>43377</v>
      </c>
      <c r="D145" s="32">
        <v>43433.158712252123</v>
      </c>
      <c r="E145" s="28" t="s">
        <v>38</v>
      </c>
      <c r="F145" s="28" t="s">
        <v>33</v>
      </c>
      <c r="G145" s="28" t="s">
        <v>426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  <c r="M145" s="55">
        <f>IF(TblRegistroSaidas[[#This Row],[Data do Caixa Previsto (Data de Vencimento)]] = "", 0, MONTH(TblRegistroSaidas[[#This Row],[Data do Caixa Previsto (Data de Vencimento)]]))</f>
        <v>11</v>
      </c>
      <c r="N145" s="55">
        <f>IF(TblRegistroSaidas[[#This Row],[Data do Caixa Previsto (Data de Vencimento)]] = "", 0, YEAR(TblRegistroSaidas[[#This Row],[Data do Caixa Previsto (Data de Vencimento)]]))</f>
        <v>2018</v>
      </c>
    </row>
    <row r="146" spans="2:14" x14ac:dyDescent="0.25">
      <c r="B146" s="32">
        <v>43389.890057350683</v>
      </c>
      <c r="C146" s="32">
        <v>43383</v>
      </c>
      <c r="D146" s="32">
        <v>43389.890057350683</v>
      </c>
      <c r="E146" s="28" t="s">
        <v>38</v>
      </c>
      <c r="F146" s="28" t="s">
        <v>29</v>
      </c>
      <c r="G146" s="28" t="s">
        <v>427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  <c r="M146" s="55">
        <f>IF(TblRegistroSaidas[[#This Row],[Data do Caixa Previsto (Data de Vencimento)]] = "", 0, MONTH(TblRegistroSaidas[[#This Row],[Data do Caixa Previsto (Data de Vencimento)]]))</f>
        <v>10</v>
      </c>
      <c r="N146" s="55">
        <f>IF(TblRegistroSaidas[[#This Row],[Data do Caixa Previsto (Data de Vencimento)]] = "", 0, YEAR(TblRegistroSaidas[[#This Row],[Data do Caixa Previsto (Data de Vencimento)]]))</f>
        <v>2018</v>
      </c>
    </row>
    <row r="147" spans="2:14" x14ac:dyDescent="0.25">
      <c r="B147" s="32">
        <v>43404.046693214259</v>
      </c>
      <c r="C147" s="32">
        <v>43385</v>
      </c>
      <c r="D147" s="32">
        <v>43404.046693214259</v>
      </c>
      <c r="E147" s="28" t="s">
        <v>38</v>
      </c>
      <c r="F147" s="28" t="s">
        <v>29</v>
      </c>
      <c r="G147" s="28" t="s">
        <v>428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  <c r="M147" s="55">
        <f>IF(TblRegistroSaidas[[#This Row],[Data do Caixa Previsto (Data de Vencimento)]] = "", 0, MONTH(TblRegistroSaidas[[#This Row],[Data do Caixa Previsto (Data de Vencimento)]]))</f>
        <v>10</v>
      </c>
      <c r="N147" s="55">
        <f>IF(TblRegistroSaidas[[#This Row],[Data do Caixa Previsto (Data de Vencimento)]] = "", 0, YEAR(TblRegistroSaidas[[#This Row],[Data do Caixa Previsto (Data de Vencimento)]]))</f>
        <v>2018</v>
      </c>
    </row>
    <row r="148" spans="2:14" x14ac:dyDescent="0.25">
      <c r="B148" s="32">
        <v>43507.755970956488</v>
      </c>
      <c r="C148" s="32">
        <v>43387</v>
      </c>
      <c r="D148" s="32">
        <v>43428.148562697053</v>
      </c>
      <c r="E148" s="28" t="s">
        <v>38</v>
      </c>
      <c r="F148" s="28" t="s">
        <v>31</v>
      </c>
      <c r="G148" s="28" t="s">
        <v>429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  <c r="M148" s="55">
        <f>IF(TblRegistroSaidas[[#This Row],[Data do Caixa Previsto (Data de Vencimento)]] = "", 0, MONTH(TblRegistroSaidas[[#This Row],[Data do Caixa Previsto (Data de Vencimento)]]))</f>
        <v>11</v>
      </c>
      <c r="N148" s="55">
        <f>IF(TblRegistroSaidas[[#This Row],[Data do Caixa Previsto (Data de Vencimento)]] = "", 0, YEAR(TblRegistroSaidas[[#This Row],[Data do Caixa Previsto (Data de Vencimento)]]))</f>
        <v>2018</v>
      </c>
    </row>
    <row r="149" spans="2:14" x14ac:dyDescent="0.25">
      <c r="B149" s="32">
        <v>43449.211879770926</v>
      </c>
      <c r="C149" s="32">
        <v>43393</v>
      </c>
      <c r="D149" s="32">
        <v>43449.211879770926</v>
      </c>
      <c r="E149" s="28" t="s">
        <v>38</v>
      </c>
      <c r="F149" s="28" t="s">
        <v>31</v>
      </c>
      <c r="G149" s="28" t="s">
        <v>430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  <c r="M149" s="55">
        <f>IF(TblRegistroSaidas[[#This Row],[Data do Caixa Previsto (Data de Vencimento)]] = "", 0, MONTH(TblRegistroSaidas[[#This Row],[Data do Caixa Previsto (Data de Vencimento)]]))</f>
        <v>12</v>
      </c>
      <c r="N149" s="55">
        <f>IF(TblRegistroSaidas[[#This Row],[Data do Caixa Previsto (Data de Vencimento)]] = "", 0, YEAR(TblRegistroSaidas[[#This Row],[Data do Caixa Previsto (Data de Vencimento)]]))</f>
        <v>2018</v>
      </c>
    </row>
    <row r="150" spans="2:14" x14ac:dyDescent="0.25">
      <c r="B150" s="32">
        <v>43404.811332468627</v>
      </c>
      <c r="C150" s="32">
        <v>43394</v>
      </c>
      <c r="D150" s="32">
        <v>43404.811332468627</v>
      </c>
      <c r="E150" s="28" t="s">
        <v>38</v>
      </c>
      <c r="F150" s="28" t="s">
        <v>45</v>
      </c>
      <c r="G150" s="28" t="s">
        <v>431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  <c r="M150" s="55">
        <f>IF(TblRegistroSaidas[[#This Row],[Data do Caixa Previsto (Data de Vencimento)]] = "", 0, MONTH(TblRegistroSaidas[[#This Row],[Data do Caixa Previsto (Data de Vencimento)]]))</f>
        <v>10</v>
      </c>
      <c r="N150" s="55">
        <f>IF(TblRegistroSaidas[[#This Row],[Data do Caixa Previsto (Data de Vencimento)]] = "", 0, YEAR(TblRegistroSaidas[[#This Row],[Data do Caixa Previsto (Data de Vencimento)]]))</f>
        <v>2018</v>
      </c>
    </row>
    <row r="151" spans="2:14" x14ac:dyDescent="0.25">
      <c r="B151" s="32">
        <v>43456.031618147535</v>
      </c>
      <c r="C151" s="32">
        <v>43398</v>
      </c>
      <c r="D151" s="32">
        <v>43449.013472196442</v>
      </c>
      <c r="E151" s="28" t="s">
        <v>38</v>
      </c>
      <c r="F151" s="28" t="s">
        <v>45</v>
      </c>
      <c r="G151" s="28" t="s">
        <v>432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  <c r="M151" s="55">
        <f>IF(TblRegistroSaidas[[#This Row],[Data do Caixa Previsto (Data de Vencimento)]] = "", 0, MONTH(TblRegistroSaidas[[#This Row],[Data do Caixa Previsto (Data de Vencimento)]]))</f>
        <v>12</v>
      </c>
      <c r="N151" s="55">
        <f>IF(TblRegistroSaidas[[#This Row],[Data do Caixa Previsto (Data de Vencimento)]] = "", 0, YEAR(TblRegistroSaidas[[#This Row],[Data do Caixa Previsto (Data de Vencimento)]]))</f>
        <v>2018</v>
      </c>
    </row>
    <row r="152" spans="2:14" x14ac:dyDescent="0.25">
      <c r="B152" s="32">
        <v>43424.062053727328</v>
      </c>
      <c r="C152" s="32">
        <v>43400</v>
      </c>
      <c r="D152" s="32">
        <v>43424.062053727328</v>
      </c>
      <c r="E152" s="28" t="s">
        <v>38</v>
      </c>
      <c r="F152" s="28" t="s">
        <v>31</v>
      </c>
      <c r="G152" s="28" t="s">
        <v>433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  <c r="M152" s="55">
        <f>IF(TblRegistroSaidas[[#This Row],[Data do Caixa Previsto (Data de Vencimento)]] = "", 0, MONTH(TblRegistroSaidas[[#This Row],[Data do Caixa Previsto (Data de Vencimento)]]))</f>
        <v>11</v>
      </c>
      <c r="N152" s="55">
        <f>IF(TblRegistroSaidas[[#This Row],[Data do Caixa Previsto (Data de Vencimento)]] = "", 0, YEAR(TblRegistroSaidas[[#This Row],[Data do Caixa Previsto (Data de Vencimento)]]))</f>
        <v>2018</v>
      </c>
    </row>
    <row r="153" spans="2:14" x14ac:dyDescent="0.25">
      <c r="B153" s="32">
        <v>43420.587272347206</v>
      </c>
      <c r="C153" s="32">
        <v>43403</v>
      </c>
      <c r="D153" s="32">
        <v>43420.587272347206</v>
      </c>
      <c r="E153" s="28" t="s">
        <v>38</v>
      </c>
      <c r="F153" s="28" t="s">
        <v>29</v>
      </c>
      <c r="G153" s="28" t="s">
        <v>434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  <c r="M153" s="55">
        <f>IF(TblRegistroSaidas[[#This Row],[Data do Caixa Previsto (Data de Vencimento)]] = "", 0, MONTH(TblRegistroSaidas[[#This Row],[Data do Caixa Previsto (Data de Vencimento)]]))</f>
        <v>11</v>
      </c>
      <c r="N153" s="55">
        <f>IF(TblRegistroSaidas[[#This Row],[Data do Caixa Previsto (Data de Vencimento)]] = "", 0, YEAR(TblRegistroSaidas[[#This Row],[Data do Caixa Previsto (Data de Vencimento)]]))</f>
        <v>2018</v>
      </c>
    </row>
    <row r="154" spans="2:14" x14ac:dyDescent="0.25">
      <c r="B154" s="32">
        <v>43461.891878681301</v>
      </c>
      <c r="C154" s="32">
        <v>43405</v>
      </c>
      <c r="D154" s="32">
        <v>43461.891878681301</v>
      </c>
      <c r="E154" s="28" t="s">
        <v>38</v>
      </c>
      <c r="F154" s="28" t="s">
        <v>45</v>
      </c>
      <c r="G154" s="28" t="s">
        <v>435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  <c r="M154" s="55">
        <f>IF(TblRegistroSaidas[[#This Row],[Data do Caixa Previsto (Data de Vencimento)]] = "", 0, MONTH(TblRegistroSaidas[[#This Row],[Data do Caixa Previsto (Data de Vencimento)]]))</f>
        <v>12</v>
      </c>
      <c r="N154" s="55">
        <f>IF(TblRegistroSaidas[[#This Row],[Data do Caixa Previsto (Data de Vencimento)]] = "", 0, YEAR(TblRegistroSaidas[[#This Row],[Data do Caixa Previsto (Data de Vencimento)]]))</f>
        <v>2018</v>
      </c>
    </row>
    <row r="155" spans="2:14" x14ac:dyDescent="0.25">
      <c r="B155" s="32">
        <v>43491.131651867006</v>
      </c>
      <c r="C155" s="32">
        <v>43407</v>
      </c>
      <c r="D155" s="32">
        <v>43466.552162254069</v>
      </c>
      <c r="E155" s="28" t="s">
        <v>38</v>
      </c>
      <c r="F155" s="28" t="s">
        <v>29</v>
      </c>
      <c r="G155" s="28" t="s">
        <v>353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  <c r="M155" s="55">
        <f>IF(TblRegistroSaidas[[#This Row],[Data do Caixa Previsto (Data de Vencimento)]] = "", 0, MONTH(TblRegistroSaidas[[#This Row],[Data do Caixa Previsto (Data de Vencimento)]]))</f>
        <v>1</v>
      </c>
      <c r="N155" s="55">
        <f>IF(TblRegistroSaidas[[#This Row],[Data do Caixa Previsto (Data de Vencimento)]] = "", 0, YEAR(TblRegistroSaidas[[#This Row],[Data do Caixa Previsto (Data de Vencimento)]]))</f>
        <v>2019</v>
      </c>
    </row>
    <row r="156" spans="2:14" x14ac:dyDescent="0.25">
      <c r="B156" s="32">
        <v>43446.7351960983</v>
      </c>
      <c r="C156" s="32">
        <v>43412</v>
      </c>
      <c r="D156" s="32">
        <v>43446.7351960983</v>
      </c>
      <c r="E156" s="28" t="s">
        <v>38</v>
      </c>
      <c r="F156" s="28" t="s">
        <v>45</v>
      </c>
      <c r="G156" s="28" t="s">
        <v>436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  <c r="M156" s="55">
        <f>IF(TblRegistroSaidas[[#This Row],[Data do Caixa Previsto (Data de Vencimento)]] = "", 0, MONTH(TblRegistroSaidas[[#This Row],[Data do Caixa Previsto (Data de Vencimento)]]))</f>
        <v>12</v>
      </c>
      <c r="N156" s="55">
        <f>IF(TblRegistroSaidas[[#This Row],[Data do Caixa Previsto (Data de Vencimento)]] = "", 0, YEAR(TblRegistroSaidas[[#This Row],[Data do Caixa Previsto (Data de Vencimento)]]))</f>
        <v>2018</v>
      </c>
    </row>
    <row r="157" spans="2:14" x14ac:dyDescent="0.25">
      <c r="B157" s="32">
        <v>43474.679630611819</v>
      </c>
      <c r="C157" s="32">
        <v>43415</v>
      </c>
      <c r="D157" s="32">
        <v>43474.679630611819</v>
      </c>
      <c r="E157" s="28" t="s">
        <v>38</v>
      </c>
      <c r="F157" s="28" t="s">
        <v>30</v>
      </c>
      <c r="G157" s="28" t="s">
        <v>437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  <c r="M157" s="55">
        <f>IF(TblRegistroSaidas[[#This Row],[Data do Caixa Previsto (Data de Vencimento)]] = "", 0, MONTH(TblRegistroSaidas[[#This Row],[Data do Caixa Previsto (Data de Vencimento)]]))</f>
        <v>1</v>
      </c>
      <c r="N157" s="55">
        <f>IF(TblRegistroSaidas[[#This Row],[Data do Caixa Previsto (Data de Vencimento)]] = "", 0, YEAR(TblRegistroSaidas[[#This Row],[Data do Caixa Previsto (Data de Vencimento)]]))</f>
        <v>2019</v>
      </c>
    </row>
    <row r="158" spans="2:14" x14ac:dyDescent="0.25">
      <c r="B158" s="32">
        <v>43420.10775852378</v>
      </c>
      <c r="C158" s="32">
        <v>43417</v>
      </c>
      <c r="D158" s="32">
        <v>43420.10775852378</v>
      </c>
      <c r="E158" s="28" t="s">
        <v>38</v>
      </c>
      <c r="F158" s="28" t="s">
        <v>45</v>
      </c>
      <c r="G158" s="28" t="s">
        <v>438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  <c r="M158" s="55">
        <f>IF(TblRegistroSaidas[[#This Row],[Data do Caixa Previsto (Data de Vencimento)]] = "", 0, MONTH(TblRegistroSaidas[[#This Row],[Data do Caixa Previsto (Data de Vencimento)]]))</f>
        <v>11</v>
      </c>
      <c r="N158" s="55">
        <f>IF(TblRegistroSaidas[[#This Row],[Data do Caixa Previsto (Data de Vencimento)]] = "", 0, YEAR(TblRegistroSaidas[[#This Row],[Data do Caixa Previsto (Data de Vencimento)]]))</f>
        <v>2018</v>
      </c>
    </row>
    <row r="159" spans="2:14" x14ac:dyDescent="0.25">
      <c r="B159" s="32">
        <v>43451.20401159949</v>
      </c>
      <c r="C159" s="32">
        <v>43421</v>
      </c>
      <c r="D159" s="32">
        <v>43451.20401159949</v>
      </c>
      <c r="E159" s="28" t="s">
        <v>38</v>
      </c>
      <c r="F159" s="28" t="s">
        <v>30</v>
      </c>
      <c r="G159" s="28" t="s">
        <v>439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  <c r="M159" s="55">
        <f>IF(TblRegistroSaidas[[#This Row],[Data do Caixa Previsto (Data de Vencimento)]] = "", 0, MONTH(TblRegistroSaidas[[#This Row],[Data do Caixa Previsto (Data de Vencimento)]]))</f>
        <v>12</v>
      </c>
      <c r="N159" s="55">
        <f>IF(TblRegistroSaidas[[#This Row],[Data do Caixa Previsto (Data de Vencimento)]] = "", 0, YEAR(TblRegistroSaidas[[#This Row],[Data do Caixa Previsto (Data de Vencimento)]]))</f>
        <v>2018</v>
      </c>
    </row>
    <row r="160" spans="2:14" x14ac:dyDescent="0.25">
      <c r="B160" s="32">
        <v>43441.762171101494</v>
      </c>
      <c r="C160" s="32">
        <v>43421</v>
      </c>
      <c r="D160" s="32">
        <v>43441.762171101494</v>
      </c>
      <c r="E160" s="28" t="s">
        <v>38</v>
      </c>
      <c r="F160" s="28" t="s">
        <v>45</v>
      </c>
      <c r="G160" s="28" t="s">
        <v>440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  <c r="M160" s="55">
        <f>IF(TblRegistroSaidas[[#This Row],[Data do Caixa Previsto (Data de Vencimento)]] = "", 0, MONTH(TblRegistroSaidas[[#This Row],[Data do Caixa Previsto (Data de Vencimento)]]))</f>
        <v>12</v>
      </c>
      <c r="N160" s="55">
        <f>IF(TblRegistroSaidas[[#This Row],[Data do Caixa Previsto (Data de Vencimento)]] = "", 0, YEAR(TblRegistroSaidas[[#This Row],[Data do Caixa Previsto (Data de Vencimento)]]))</f>
        <v>2018</v>
      </c>
    </row>
    <row r="161" spans="2:14" x14ac:dyDescent="0.25">
      <c r="B161" s="32">
        <v>43465.942395888327</v>
      </c>
      <c r="C161" s="32">
        <v>43424</v>
      </c>
      <c r="D161" s="32">
        <v>43465.942395888327</v>
      </c>
      <c r="E161" s="28" t="s">
        <v>38</v>
      </c>
      <c r="F161" s="28" t="s">
        <v>30</v>
      </c>
      <c r="G161" s="28" t="s">
        <v>441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  <c r="M161" s="55">
        <f>IF(TblRegistroSaidas[[#This Row],[Data do Caixa Previsto (Data de Vencimento)]] = "", 0, MONTH(TblRegistroSaidas[[#This Row],[Data do Caixa Previsto (Data de Vencimento)]]))</f>
        <v>12</v>
      </c>
      <c r="N161" s="55">
        <f>IF(TblRegistroSaidas[[#This Row],[Data do Caixa Previsto (Data de Vencimento)]] = "", 0, YEAR(TblRegistroSaidas[[#This Row],[Data do Caixa Previsto (Data de Vencimento)]]))</f>
        <v>2018</v>
      </c>
    </row>
    <row r="162" spans="2:14" x14ac:dyDescent="0.25">
      <c r="B162" s="32">
        <v>43430.953637786966</v>
      </c>
      <c r="C162" s="32">
        <v>43430</v>
      </c>
      <c r="D162" s="32">
        <v>43430.953637786966</v>
      </c>
      <c r="E162" s="28" t="s">
        <v>38</v>
      </c>
      <c r="F162" s="28" t="s">
        <v>45</v>
      </c>
      <c r="G162" s="28" t="s">
        <v>442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  <c r="M162" s="55">
        <f>IF(TblRegistroSaidas[[#This Row],[Data do Caixa Previsto (Data de Vencimento)]] = "", 0, MONTH(TblRegistroSaidas[[#This Row],[Data do Caixa Previsto (Data de Vencimento)]]))</f>
        <v>11</v>
      </c>
      <c r="N162" s="55">
        <f>IF(TblRegistroSaidas[[#This Row],[Data do Caixa Previsto (Data de Vencimento)]] = "", 0, YEAR(TblRegistroSaidas[[#This Row],[Data do Caixa Previsto (Data de Vencimento)]]))</f>
        <v>2018</v>
      </c>
    </row>
    <row r="163" spans="2:14" x14ac:dyDescent="0.25">
      <c r="B163" s="32">
        <v>43517.76387190332</v>
      </c>
      <c r="C163" s="32">
        <v>43433</v>
      </c>
      <c r="D163" s="32">
        <v>43478.804327652433</v>
      </c>
      <c r="E163" s="28" t="s">
        <v>38</v>
      </c>
      <c r="F163" s="28" t="s">
        <v>30</v>
      </c>
      <c r="G163" s="28" t="s">
        <v>443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  <c r="M163" s="55">
        <f>IF(TblRegistroSaidas[[#This Row],[Data do Caixa Previsto (Data de Vencimento)]] = "", 0, MONTH(TblRegistroSaidas[[#This Row],[Data do Caixa Previsto (Data de Vencimento)]]))</f>
        <v>1</v>
      </c>
      <c r="N163" s="55">
        <f>IF(TblRegistroSaidas[[#This Row],[Data do Caixa Previsto (Data de Vencimento)]] = "", 0, YEAR(TblRegistroSaidas[[#This Row],[Data do Caixa Previsto (Data de Vencimento)]]))</f>
        <v>2019</v>
      </c>
    </row>
    <row r="164" spans="2:14" x14ac:dyDescent="0.25">
      <c r="B164" s="32" t="s">
        <v>70</v>
      </c>
      <c r="C164" s="32">
        <v>43436</v>
      </c>
      <c r="D164" s="32">
        <v>43485.820929970221</v>
      </c>
      <c r="E164" s="28" t="s">
        <v>38</v>
      </c>
      <c r="F164" s="28" t="s">
        <v>45</v>
      </c>
      <c r="G164" s="28" t="s">
        <v>444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  <c r="M164" s="55">
        <f>IF(TblRegistroSaidas[[#This Row],[Data do Caixa Previsto (Data de Vencimento)]] = "", 0, MONTH(TblRegistroSaidas[[#This Row],[Data do Caixa Previsto (Data de Vencimento)]]))</f>
        <v>1</v>
      </c>
      <c r="N164" s="55">
        <f>IF(TblRegistroSaidas[[#This Row],[Data do Caixa Previsto (Data de Vencimento)]] = "", 0, YEAR(TblRegistroSaidas[[#This Row],[Data do Caixa Previsto (Data de Vencimento)]]))</f>
        <v>2019</v>
      </c>
    </row>
    <row r="165" spans="2:14" x14ac:dyDescent="0.25">
      <c r="B165" s="32">
        <v>43576.35130395602</v>
      </c>
      <c r="C165" s="32">
        <v>43438</v>
      </c>
      <c r="D165" s="32">
        <v>43494.750065134205</v>
      </c>
      <c r="E165" s="28" t="s">
        <v>38</v>
      </c>
      <c r="F165" s="28" t="s">
        <v>45</v>
      </c>
      <c r="G165" s="28" t="s">
        <v>445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  <c r="M165" s="55">
        <f>IF(TblRegistroSaidas[[#This Row],[Data do Caixa Previsto (Data de Vencimento)]] = "", 0, MONTH(TblRegistroSaidas[[#This Row],[Data do Caixa Previsto (Data de Vencimento)]]))</f>
        <v>1</v>
      </c>
      <c r="N165" s="55">
        <f>IF(TblRegistroSaidas[[#This Row],[Data do Caixa Previsto (Data de Vencimento)]] = "", 0, YEAR(TblRegistroSaidas[[#This Row],[Data do Caixa Previsto (Data de Vencimento)]]))</f>
        <v>2019</v>
      </c>
    </row>
    <row r="166" spans="2:14" x14ac:dyDescent="0.25">
      <c r="B166" s="32">
        <v>43465.7468934922</v>
      </c>
      <c r="C166" s="32">
        <v>43443</v>
      </c>
      <c r="D166" s="32">
        <v>43465.7468934922</v>
      </c>
      <c r="E166" s="28" t="s">
        <v>38</v>
      </c>
      <c r="F166" s="28" t="s">
        <v>45</v>
      </c>
      <c r="G166" s="28" t="s">
        <v>446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  <c r="M166" s="55">
        <f>IF(TblRegistroSaidas[[#This Row],[Data do Caixa Previsto (Data de Vencimento)]] = "", 0, MONTH(TblRegistroSaidas[[#This Row],[Data do Caixa Previsto (Data de Vencimento)]]))</f>
        <v>12</v>
      </c>
      <c r="N166" s="55">
        <f>IF(TblRegistroSaidas[[#This Row],[Data do Caixa Previsto (Data de Vencimento)]] = "", 0, YEAR(TblRegistroSaidas[[#This Row],[Data do Caixa Previsto (Data de Vencimento)]]))</f>
        <v>2018</v>
      </c>
    </row>
    <row r="167" spans="2:14" x14ac:dyDescent="0.25">
      <c r="B167" s="32">
        <v>43465.107280855569</v>
      </c>
      <c r="C167" s="32">
        <v>43444</v>
      </c>
      <c r="D167" s="32">
        <v>43458.160574156776</v>
      </c>
      <c r="E167" s="28" t="s">
        <v>38</v>
      </c>
      <c r="F167" s="28" t="s">
        <v>29</v>
      </c>
      <c r="G167" s="28" t="s">
        <v>447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  <c r="M167" s="55">
        <f>IF(TblRegistroSaidas[[#This Row],[Data do Caixa Previsto (Data de Vencimento)]] = "", 0, MONTH(TblRegistroSaidas[[#This Row],[Data do Caixa Previsto (Data de Vencimento)]]))</f>
        <v>12</v>
      </c>
      <c r="N167" s="55">
        <f>IF(TblRegistroSaidas[[#This Row],[Data do Caixa Previsto (Data de Vencimento)]] = "", 0, YEAR(TblRegistroSaidas[[#This Row],[Data do Caixa Previsto (Data de Vencimento)]]))</f>
        <v>2018</v>
      </c>
    </row>
    <row r="168" spans="2:14" x14ac:dyDescent="0.25">
      <c r="B168" s="32" t="s">
        <v>70</v>
      </c>
      <c r="C168" s="32">
        <v>43448</v>
      </c>
      <c r="D168" s="32">
        <v>43480.746977784853</v>
      </c>
      <c r="E168" s="28" t="s">
        <v>38</v>
      </c>
      <c r="F168" s="28" t="s">
        <v>45</v>
      </c>
      <c r="G168" s="28" t="s">
        <v>448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  <c r="M168" s="55">
        <f>IF(TblRegistroSaidas[[#This Row],[Data do Caixa Previsto (Data de Vencimento)]] = "", 0, MONTH(TblRegistroSaidas[[#This Row],[Data do Caixa Previsto (Data de Vencimento)]]))</f>
        <v>1</v>
      </c>
      <c r="N168" s="55">
        <f>IF(TblRegistroSaidas[[#This Row],[Data do Caixa Previsto (Data de Vencimento)]] = "", 0, YEAR(TblRegistroSaidas[[#This Row],[Data do Caixa Previsto (Data de Vencimento)]]))</f>
        <v>2019</v>
      </c>
    </row>
    <row r="169" spans="2:14" x14ac:dyDescent="0.25">
      <c r="B169" s="32">
        <v>43506.264597842761</v>
      </c>
      <c r="C169" s="32">
        <v>43449</v>
      </c>
      <c r="D169" s="32">
        <v>43489.335938548378</v>
      </c>
      <c r="E169" s="28" t="s">
        <v>38</v>
      </c>
      <c r="F169" s="28" t="s">
        <v>45</v>
      </c>
      <c r="G169" s="28" t="s">
        <v>449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  <c r="M169" s="55">
        <f>IF(TblRegistroSaidas[[#This Row],[Data do Caixa Previsto (Data de Vencimento)]] = "", 0, MONTH(TblRegistroSaidas[[#This Row],[Data do Caixa Previsto (Data de Vencimento)]]))</f>
        <v>1</v>
      </c>
      <c r="N169" s="55">
        <f>IF(TblRegistroSaidas[[#This Row],[Data do Caixa Previsto (Data de Vencimento)]] = "", 0, YEAR(TblRegistroSaidas[[#This Row],[Data do Caixa Previsto (Data de Vencimento)]]))</f>
        <v>2019</v>
      </c>
    </row>
    <row r="170" spans="2:14" x14ac:dyDescent="0.25">
      <c r="B170" s="32">
        <v>43487.188431641203</v>
      </c>
      <c r="C170" s="32">
        <v>43452</v>
      </c>
      <c r="D170" s="32">
        <v>43487.188431641203</v>
      </c>
      <c r="E170" s="28" t="s">
        <v>38</v>
      </c>
      <c r="F170" s="28" t="s">
        <v>33</v>
      </c>
      <c r="G170" s="28" t="s">
        <v>450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  <c r="M170" s="55">
        <f>IF(TblRegistroSaidas[[#This Row],[Data do Caixa Previsto (Data de Vencimento)]] = "", 0, MONTH(TblRegistroSaidas[[#This Row],[Data do Caixa Previsto (Data de Vencimento)]]))</f>
        <v>1</v>
      </c>
      <c r="N170" s="55">
        <f>IF(TblRegistroSaidas[[#This Row],[Data do Caixa Previsto (Data de Vencimento)]] = "", 0, YEAR(TblRegistroSaidas[[#This Row],[Data do Caixa Previsto (Data de Vencimento)]]))</f>
        <v>2019</v>
      </c>
    </row>
    <row r="171" spans="2:14" x14ac:dyDescent="0.25">
      <c r="B171" s="32">
        <v>43514.403187421965</v>
      </c>
      <c r="C171" s="32">
        <v>43459</v>
      </c>
      <c r="D171" s="32">
        <v>43514.403187421965</v>
      </c>
      <c r="E171" s="28" t="s">
        <v>38</v>
      </c>
      <c r="F171" s="28" t="s">
        <v>45</v>
      </c>
      <c r="G171" s="28" t="s">
        <v>451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  <c r="M171" s="55">
        <f>IF(TblRegistroSaidas[[#This Row],[Data do Caixa Previsto (Data de Vencimento)]] = "", 0, MONTH(TblRegistroSaidas[[#This Row],[Data do Caixa Previsto (Data de Vencimento)]]))</f>
        <v>2</v>
      </c>
      <c r="N171" s="55">
        <f>IF(TblRegistroSaidas[[#This Row],[Data do Caixa Previsto (Data de Vencimento)]] = "", 0, YEAR(TblRegistroSaidas[[#This Row],[Data do Caixa Previsto (Data de Vencimento)]]))</f>
        <v>2019</v>
      </c>
    </row>
    <row r="172" spans="2:14" x14ac:dyDescent="0.25">
      <c r="B172" s="32">
        <v>43491.679228472654</v>
      </c>
      <c r="C172" s="32">
        <v>43461</v>
      </c>
      <c r="D172" s="32">
        <v>43491.679228472654</v>
      </c>
      <c r="E172" s="28" t="s">
        <v>38</v>
      </c>
      <c r="F172" s="28" t="s">
        <v>45</v>
      </c>
      <c r="G172" s="28" t="s">
        <v>452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  <c r="M172" s="55">
        <f>IF(TblRegistroSaidas[[#This Row],[Data do Caixa Previsto (Data de Vencimento)]] = "", 0, MONTH(TblRegistroSaidas[[#This Row],[Data do Caixa Previsto (Data de Vencimento)]]))</f>
        <v>1</v>
      </c>
      <c r="N172" s="55">
        <f>IF(TblRegistroSaidas[[#This Row],[Data do Caixa Previsto (Data de Vencimento)]] = "", 0, YEAR(TblRegistroSaidas[[#This Row],[Data do Caixa Previsto (Data de Vencimento)]]))</f>
        <v>2019</v>
      </c>
    </row>
    <row r="173" spans="2:14" x14ac:dyDescent="0.25">
      <c r="B173" s="32">
        <v>43515.206907104708</v>
      </c>
      <c r="C173" s="32">
        <v>43464</v>
      </c>
      <c r="D173" s="32">
        <v>43515.206907104708</v>
      </c>
      <c r="E173" s="28" t="s">
        <v>38</v>
      </c>
      <c r="F173" s="28" t="s">
        <v>33</v>
      </c>
      <c r="G173" s="28" t="s">
        <v>453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  <c r="M173" s="55">
        <f>IF(TblRegistroSaidas[[#This Row],[Data do Caixa Previsto (Data de Vencimento)]] = "", 0, MONTH(TblRegistroSaidas[[#This Row],[Data do Caixa Previsto (Data de Vencimento)]]))</f>
        <v>2</v>
      </c>
      <c r="N173" s="55">
        <f>IF(TblRegistroSaidas[[#This Row],[Data do Caixa Previsto (Data de Vencimento)]] = "", 0, YEAR(TblRegistroSaidas[[#This Row],[Data do Caixa Previsto (Data de Vencimento)]]))</f>
        <v>2019</v>
      </c>
    </row>
    <row r="174" spans="2:14" x14ac:dyDescent="0.25">
      <c r="B174" s="32">
        <v>43573.207294267304</v>
      </c>
      <c r="C174" s="32">
        <v>43467</v>
      </c>
      <c r="D174" s="32">
        <v>43483.579939553441</v>
      </c>
      <c r="E174" s="28" t="s">
        <v>38</v>
      </c>
      <c r="F174" s="28" t="s">
        <v>33</v>
      </c>
      <c r="G174" s="28" t="s">
        <v>454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  <c r="M174" s="55">
        <f>IF(TblRegistroSaidas[[#This Row],[Data do Caixa Previsto (Data de Vencimento)]] = "", 0, MONTH(TblRegistroSaidas[[#This Row],[Data do Caixa Previsto (Data de Vencimento)]]))</f>
        <v>1</v>
      </c>
      <c r="N174" s="55">
        <f>IF(TblRegistroSaidas[[#This Row],[Data do Caixa Previsto (Data de Vencimento)]] = "", 0, YEAR(TblRegistroSaidas[[#This Row],[Data do Caixa Previsto (Data de Vencimento)]]))</f>
        <v>2019</v>
      </c>
    </row>
    <row r="175" spans="2:14" x14ac:dyDescent="0.25">
      <c r="B175" s="32">
        <v>43485.642328387614</v>
      </c>
      <c r="C175" s="32">
        <v>43469</v>
      </c>
      <c r="D175" s="32">
        <v>43485.642328387614</v>
      </c>
      <c r="E175" s="28" t="s">
        <v>38</v>
      </c>
      <c r="F175" s="28" t="s">
        <v>45</v>
      </c>
      <c r="G175" s="28" t="s">
        <v>455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  <c r="M175" s="55">
        <f>IF(TblRegistroSaidas[[#This Row],[Data do Caixa Previsto (Data de Vencimento)]] = "", 0, MONTH(TblRegistroSaidas[[#This Row],[Data do Caixa Previsto (Data de Vencimento)]]))</f>
        <v>1</v>
      </c>
      <c r="N175" s="55">
        <f>IF(TblRegistroSaidas[[#This Row],[Data do Caixa Previsto (Data de Vencimento)]] = "", 0, YEAR(TblRegistroSaidas[[#This Row],[Data do Caixa Previsto (Data de Vencimento)]]))</f>
        <v>2019</v>
      </c>
    </row>
    <row r="176" spans="2:14" x14ac:dyDescent="0.25">
      <c r="B176" s="32">
        <v>43501.032672097659</v>
      </c>
      <c r="C176" s="32">
        <v>43476</v>
      </c>
      <c r="D176" s="32">
        <v>43501.032672097659</v>
      </c>
      <c r="E176" s="28" t="s">
        <v>38</v>
      </c>
      <c r="F176" s="28" t="s">
        <v>45</v>
      </c>
      <c r="G176" s="28" t="s">
        <v>456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  <c r="M176" s="55">
        <f>IF(TblRegistroSaidas[[#This Row],[Data do Caixa Previsto (Data de Vencimento)]] = "", 0, MONTH(TblRegistroSaidas[[#This Row],[Data do Caixa Previsto (Data de Vencimento)]]))</f>
        <v>2</v>
      </c>
      <c r="N176" s="55">
        <f>IF(TblRegistroSaidas[[#This Row],[Data do Caixa Previsto (Data de Vencimento)]] = "", 0, YEAR(TblRegistroSaidas[[#This Row],[Data do Caixa Previsto (Data de Vencimento)]]))</f>
        <v>2019</v>
      </c>
    </row>
    <row r="177" spans="2:14" x14ac:dyDescent="0.25">
      <c r="B177" s="32">
        <v>43495.478907818499</v>
      </c>
      <c r="C177" s="32">
        <v>43479</v>
      </c>
      <c r="D177" s="32">
        <v>43495.478907818499</v>
      </c>
      <c r="E177" s="28" t="s">
        <v>38</v>
      </c>
      <c r="F177" s="28" t="s">
        <v>45</v>
      </c>
      <c r="G177" s="28" t="s">
        <v>457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  <c r="M177" s="55">
        <f>IF(TblRegistroSaidas[[#This Row],[Data do Caixa Previsto (Data de Vencimento)]] = "", 0, MONTH(TblRegistroSaidas[[#This Row],[Data do Caixa Previsto (Data de Vencimento)]]))</f>
        <v>1</v>
      </c>
      <c r="N177" s="55">
        <f>IF(TblRegistroSaidas[[#This Row],[Data do Caixa Previsto (Data de Vencimento)]] = "", 0, YEAR(TblRegistroSaidas[[#This Row],[Data do Caixa Previsto (Data de Vencimento)]]))</f>
        <v>2019</v>
      </c>
    </row>
    <row r="178" spans="2:14" x14ac:dyDescent="0.25">
      <c r="B178" s="32">
        <v>43536.025611727033</v>
      </c>
      <c r="C178" s="32">
        <v>43482</v>
      </c>
      <c r="D178" s="32">
        <v>43536.025611727033</v>
      </c>
      <c r="E178" s="28" t="s">
        <v>38</v>
      </c>
      <c r="F178" s="28" t="s">
        <v>63</v>
      </c>
      <c r="G178" s="28" t="s">
        <v>458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  <c r="M178" s="55">
        <f>IF(TblRegistroSaidas[[#This Row],[Data do Caixa Previsto (Data de Vencimento)]] = "", 0, MONTH(TblRegistroSaidas[[#This Row],[Data do Caixa Previsto (Data de Vencimento)]]))</f>
        <v>3</v>
      </c>
      <c r="N178" s="55">
        <f>IF(TblRegistroSaidas[[#This Row],[Data do Caixa Previsto (Data de Vencimento)]] = "", 0, YEAR(TblRegistroSaidas[[#This Row],[Data do Caixa Previsto (Data de Vencimento)]]))</f>
        <v>2019</v>
      </c>
    </row>
    <row r="179" spans="2:14" x14ac:dyDescent="0.25">
      <c r="B179" s="32">
        <v>43499.993512821027</v>
      </c>
      <c r="C179" s="32">
        <v>43484</v>
      </c>
      <c r="D179" s="32">
        <v>43499.993512821027</v>
      </c>
      <c r="E179" s="28" t="s">
        <v>38</v>
      </c>
      <c r="F179" s="28" t="s">
        <v>29</v>
      </c>
      <c r="G179" s="28" t="s">
        <v>459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  <c r="M179" s="55">
        <f>IF(TblRegistroSaidas[[#This Row],[Data do Caixa Previsto (Data de Vencimento)]] = "", 0, MONTH(TblRegistroSaidas[[#This Row],[Data do Caixa Previsto (Data de Vencimento)]]))</f>
        <v>2</v>
      </c>
      <c r="N179" s="55">
        <f>IF(TblRegistroSaidas[[#This Row],[Data do Caixa Previsto (Data de Vencimento)]] = "", 0, YEAR(TblRegistroSaidas[[#This Row],[Data do Caixa Previsto (Data de Vencimento)]]))</f>
        <v>2019</v>
      </c>
    </row>
    <row r="180" spans="2:14" x14ac:dyDescent="0.25">
      <c r="B180" s="32">
        <v>43498.131083059947</v>
      </c>
      <c r="C180" s="32">
        <v>43487</v>
      </c>
      <c r="D180" s="32">
        <v>43498.131083059947</v>
      </c>
      <c r="E180" s="28" t="s">
        <v>38</v>
      </c>
      <c r="F180" s="28" t="s">
        <v>33</v>
      </c>
      <c r="G180" s="28" t="s">
        <v>375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  <c r="M180" s="55">
        <f>IF(TblRegistroSaidas[[#This Row],[Data do Caixa Previsto (Data de Vencimento)]] = "", 0, MONTH(TblRegistroSaidas[[#This Row],[Data do Caixa Previsto (Data de Vencimento)]]))</f>
        <v>2</v>
      </c>
      <c r="N180" s="55">
        <f>IF(TblRegistroSaidas[[#This Row],[Data do Caixa Previsto (Data de Vencimento)]] = "", 0, YEAR(TblRegistroSaidas[[#This Row],[Data do Caixa Previsto (Data de Vencimento)]]))</f>
        <v>2019</v>
      </c>
    </row>
    <row r="181" spans="2:14" x14ac:dyDescent="0.25">
      <c r="B181" s="32">
        <v>43496.93367126838</v>
      </c>
      <c r="C181" s="32">
        <v>43492</v>
      </c>
      <c r="D181" s="32">
        <v>43496.93367126838</v>
      </c>
      <c r="E181" s="28" t="s">
        <v>38</v>
      </c>
      <c r="F181" s="28" t="s">
        <v>45</v>
      </c>
      <c r="G181" s="28" t="s">
        <v>460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  <c r="M181" s="55">
        <f>IF(TblRegistroSaidas[[#This Row],[Data do Caixa Previsto (Data de Vencimento)]] = "", 0, MONTH(TblRegistroSaidas[[#This Row],[Data do Caixa Previsto (Data de Vencimento)]]))</f>
        <v>1</v>
      </c>
      <c r="N181" s="55">
        <f>IF(TblRegistroSaidas[[#This Row],[Data do Caixa Previsto (Data de Vencimento)]] = "", 0, YEAR(TblRegistroSaidas[[#This Row],[Data do Caixa Previsto (Data de Vencimento)]]))</f>
        <v>2019</v>
      </c>
    </row>
    <row r="182" spans="2:14" x14ac:dyDescent="0.25">
      <c r="B182" s="32">
        <v>43509.777939985303</v>
      </c>
      <c r="C182" s="32">
        <v>43496</v>
      </c>
      <c r="D182" s="32">
        <v>43509.777939985303</v>
      </c>
      <c r="E182" s="28" t="s">
        <v>38</v>
      </c>
      <c r="F182" s="28" t="s">
        <v>33</v>
      </c>
      <c r="G182" s="28" t="s">
        <v>461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  <c r="M182" s="55">
        <f>IF(TblRegistroSaidas[[#This Row],[Data do Caixa Previsto (Data de Vencimento)]] = "", 0, MONTH(TblRegistroSaidas[[#This Row],[Data do Caixa Previsto (Data de Vencimento)]]))</f>
        <v>2</v>
      </c>
      <c r="N182" s="55">
        <f>IF(TblRegistroSaidas[[#This Row],[Data do Caixa Previsto (Data de Vencimento)]] = "", 0, YEAR(TblRegistroSaidas[[#This Row],[Data do Caixa Previsto (Data de Vencimento)]]))</f>
        <v>2019</v>
      </c>
    </row>
    <row r="183" spans="2:14" x14ac:dyDescent="0.25">
      <c r="B183" s="32">
        <v>43520.73063092697</v>
      </c>
      <c r="C183" s="32">
        <v>43497</v>
      </c>
      <c r="D183" s="32">
        <v>43520.73063092697</v>
      </c>
      <c r="E183" s="28" t="s">
        <v>38</v>
      </c>
      <c r="F183" s="28" t="s">
        <v>30</v>
      </c>
      <c r="G183" s="28" t="s">
        <v>462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  <c r="M183" s="55">
        <f>IF(TblRegistroSaidas[[#This Row],[Data do Caixa Previsto (Data de Vencimento)]] = "", 0, MONTH(TblRegistroSaidas[[#This Row],[Data do Caixa Previsto (Data de Vencimento)]]))</f>
        <v>2</v>
      </c>
      <c r="N183" s="55">
        <f>IF(TblRegistroSaidas[[#This Row],[Data do Caixa Previsto (Data de Vencimento)]] = "", 0, YEAR(TblRegistroSaidas[[#This Row],[Data do Caixa Previsto (Data de Vencimento)]]))</f>
        <v>2019</v>
      </c>
    </row>
    <row r="184" spans="2:14" x14ac:dyDescent="0.25">
      <c r="B184" s="32">
        <v>43548.78797907626</v>
      </c>
      <c r="C184" s="32">
        <v>43499</v>
      </c>
      <c r="D184" s="32">
        <v>43548.78797907626</v>
      </c>
      <c r="E184" s="28" t="s">
        <v>38</v>
      </c>
      <c r="F184" s="28" t="s">
        <v>29</v>
      </c>
      <c r="G184" s="28" t="s">
        <v>463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  <c r="M184" s="55">
        <f>IF(TblRegistroSaidas[[#This Row],[Data do Caixa Previsto (Data de Vencimento)]] = "", 0, MONTH(TblRegistroSaidas[[#This Row],[Data do Caixa Previsto (Data de Vencimento)]]))</f>
        <v>3</v>
      </c>
      <c r="N184" s="55">
        <f>IF(TblRegistroSaidas[[#This Row],[Data do Caixa Previsto (Data de Vencimento)]] = "", 0, YEAR(TblRegistroSaidas[[#This Row],[Data do Caixa Previsto (Data de Vencimento)]]))</f>
        <v>2019</v>
      </c>
    </row>
    <row r="185" spans="2:14" x14ac:dyDescent="0.25">
      <c r="B185" s="32">
        <v>43552.247547339066</v>
      </c>
      <c r="C185" s="32">
        <v>43503</v>
      </c>
      <c r="D185" s="32">
        <v>43552.247547339066</v>
      </c>
      <c r="E185" s="28" t="s">
        <v>38</v>
      </c>
      <c r="F185" s="28" t="s">
        <v>45</v>
      </c>
      <c r="G185" s="28" t="s">
        <v>464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  <c r="M185" s="55">
        <f>IF(TblRegistroSaidas[[#This Row],[Data do Caixa Previsto (Data de Vencimento)]] = "", 0, MONTH(TblRegistroSaidas[[#This Row],[Data do Caixa Previsto (Data de Vencimento)]]))</f>
        <v>3</v>
      </c>
      <c r="N185" s="55">
        <f>IF(TblRegistroSaidas[[#This Row],[Data do Caixa Previsto (Data de Vencimento)]] = "", 0, YEAR(TblRegistroSaidas[[#This Row],[Data do Caixa Previsto (Data de Vencimento)]]))</f>
        <v>2019</v>
      </c>
    </row>
    <row r="186" spans="2:14" x14ac:dyDescent="0.25">
      <c r="B186" s="32">
        <v>43554.442660476037</v>
      </c>
      <c r="C186" s="32">
        <v>43505</v>
      </c>
      <c r="D186" s="32">
        <v>43554.442660476037</v>
      </c>
      <c r="E186" s="28" t="s">
        <v>38</v>
      </c>
      <c r="F186" s="28" t="s">
        <v>31</v>
      </c>
      <c r="G186" s="28" t="s">
        <v>465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  <c r="M186" s="55">
        <f>IF(TblRegistroSaidas[[#This Row],[Data do Caixa Previsto (Data de Vencimento)]] = "", 0, MONTH(TblRegistroSaidas[[#This Row],[Data do Caixa Previsto (Data de Vencimento)]]))</f>
        <v>3</v>
      </c>
      <c r="N186" s="55">
        <f>IF(TblRegistroSaidas[[#This Row],[Data do Caixa Previsto (Data de Vencimento)]] = "", 0, YEAR(TblRegistroSaidas[[#This Row],[Data do Caixa Previsto (Data de Vencimento)]]))</f>
        <v>2019</v>
      </c>
    </row>
    <row r="187" spans="2:14" x14ac:dyDescent="0.25">
      <c r="B187" s="32">
        <v>43508.592568137858</v>
      </c>
      <c r="C187" s="32">
        <v>43506</v>
      </c>
      <c r="D187" s="32">
        <v>43508.592568137858</v>
      </c>
      <c r="E187" s="28" t="s">
        <v>38</v>
      </c>
      <c r="F187" s="28" t="s">
        <v>31</v>
      </c>
      <c r="G187" s="28" t="s">
        <v>466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  <c r="M187" s="55">
        <f>IF(TblRegistroSaidas[[#This Row],[Data do Caixa Previsto (Data de Vencimento)]] = "", 0, MONTH(TblRegistroSaidas[[#This Row],[Data do Caixa Previsto (Data de Vencimento)]]))</f>
        <v>2</v>
      </c>
      <c r="N187" s="55">
        <f>IF(TblRegistroSaidas[[#This Row],[Data do Caixa Previsto (Data de Vencimento)]] = "", 0, YEAR(TblRegistroSaidas[[#This Row],[Data do Caixa Previsto (Data de Vencimento)]]))</f>
        <v>2019</v>
      </c>
    </row>
    <row r="188" spans="2:14" x14ac:dyDescent="0.25">
      <c r="B188" s="32">
        <v>43555.285152896111</v>
      </c>
      <c r="C188" s="32">
        <v>43508</v>
      </c>
      <c r="D188" s="32">
        <v>43555.285152896111</v>
      </c>
      <c r="E188" s="28" t="s">
        <v>38</v>
      </c>
      <c r="F188" s="28" t="s">
        <v>30</v>
      </c>
      <c r="G188" s="28" t="s">
        <v>467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  <c r="M188" s="55">
        <f>IF(TblRegistroSaidas[[#This Row],[Data do Caixa Previsto (Data de Vencimento)]] = "", 0, MONTH(TblRegistroSaidas[[#This Row],[Data do Caixa Previsto (Data de Vencimento)]]))</f>
        <v>3</v>
      </c>
      <c r="N188" s="55">
        <f>IF(TblRegistroSaidas[[#This Row],[Data do Caixa Previsto (Data de Vencimento)]] = "", 0, YEAR(TblRegistroSaidas[[#This Row],[Data do Caixa Previsto (Data de Vencimento)]]))</f>
        <v>2019</v>
      </c>
    </row>
    <row r="189" spans="2:14" x14ac:dyDescent="0.25">
      <c r="B189" s="32">
        <v>43619.877278489352</v>
      </c>
      <c r="C189" s="32">
        <v>43517</v>
      </c>
      <c r="D189" s="32">
        <v>43548.006375386678</v>
      </c>
      <c r="E189" s="28" t="s">
        <v>38</v>
      </c>
      <c r="F189" s="28" t="s">
        <v>33</v>
      </c>
      <c r="G189" s="28" t="s">
        <v>468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  <c r="M189" s="55">
        <f>IF(TblRegistroSaidas[[#This Row],[Data do Caixa Previsto (Data de Vencimento)]] = "", 0, MONTH(TblRegistroSaidas[[#This Row],[Data do Caixa Previsto (Data de Vencimento)]]))</f>
        <v>3</v>
      </c>
      <c r="N189" s="55">
        <f>IF(TblRegistroSaidas[[#This Row],[Data do Caixa Previsto (Data de Vencimento)]] = "", 0, YEAR(TblRegistroSaidas[[#This Row],[Data do Caixa Previsto (Data de Vencimento)]]))</f>
        <v>2019</v>
      </c>
    </row>
    <row r="190" spans="2:14" x14ac:dyDescent="0.25">
      <c r="B190" s="32">
        <v>43566.482468635586</v>
      </c>
      <c r="C190" s="32">
        <v>43521</v>
      </c>
      <c r="D190" s="32">
        <v>43553.920091748245</v>
      </c>
      <c r="E190" s="28" t="s">
        <v>38</v>
      </c>
      <c r="F190" s="28" t="s">
        <v>45</v>
      </c>
      <c r="G190" s="28" t="s">
        <v>469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  <c r="M190" s="55">
        <f>IF(TblRegistroSaidas[[#This Row],[Data do Caixa Previsto (Data de Vencimento)]] = "", 0, MONTH(TblRegistroSaidas[[#This Row],[Data do Caixa Previsto (Data de Vencimento)]]))</f>
        <v>3</v>
      </c>
      <c r="N190" s="55">
        <f>IF(TblRegistroSaidas[[#This Row],[Data do Caixa Previsto (Data de Vencimento)]] = "", 0, YEAR(TblRegistroSaidas[[#This Row],[Data do Caixa Previsto (Data de Vencimento)]]))</f>
        <v>2019</v>
      </c>
    </row>
    <row r="191" spans="2:14" x14ac:dyDescent="0.25">
      <c r="B191" s="32">
        <v>43531.738180250693</v>
      </c>
      <c r="C191" s="32">
        <v>43523</v>
      </c>
      <c r="D191" s="32">
        <v>43531.738180250693</v>
      </c>
      <c r="E191" s="28" t="s">
        <v>38</v>
      </c>
      <c r="F191" s="28" t="s">
        <v>31</v>
      </c>
      <c r="G191" s="28" t="s">
        <v>470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  <c r="M191" s="55">
        <f>IF(TblRegistroSaidas[[#This Row],[Data do Caixa Previsto (Data de Vencimento)]] = "", 0, MONTH(TblRegistroSaidas[[#This Row],[Data do Caixa Previsto (Data de Vencimento)]]))</f>
        <v>3</v>
      </c>
      <c r="N191" s="55">
        <f>IF(TblRegistroSaidas[[#This Row],[Data do Caixa Previsto (Data de Vencimento)]] = "", 0, YEAR(TblRegistroSaidas[[#This Row],[Data do Caixa Previsto (Data de Vencimento)]]))</f>
        <v>2019</v>
      </c>
    </row>
    <row r="192" spans="2:14" x14ac:dyDescent="0.25">
      <c r="B192" s="32">
        <v>43569.835590824536</v>
      </c>
      <c r="C192" s="32">
        <v>43526</v>
      </c>
      <c r="D192" s="32">
        <v>43569.835590824536</v>
      </c>
      <c r="E192" s="28" t="s">
        <v>38</v>
      </c>
      <c r="F192" s="28" t="s">
        <v>29</v>
      </c>
      <c r="G192" s="28" t="s">
        <v>471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  <c r="M192" s="55">
        <f>IF(TblRegistroSaidas[[#This Row],[Data do Caixa Previsto (Data de Vencimento)]] = "", 0, MONTH(TblRegistroSaidas[[#This Row],[Data do Caixa Previsto (Data de Vencimento)]]))</f>
        <v>4</v>
      </c>
      <c r="N192" s="55">
        <f>IF(TblRegistroSaidas[[#This Row],[Data do Caixa Previsto (Data de Vencimento)]] = "", 0, YEAR(TblRegistroSaidas[[#This Row],[Data do Caixa Previsto (Data de Vencimento)]]))</f>
        <v>2019</v>
      </c>
    </row>
    <row r="193" spans="2:14" x14ac:dyDescent="0.25">
      <c r="B193" s="32">
        <v>43567.757979105008</v>
      </c>
      <c r="C193" s="32">
        <v>43530</v>
      </c>
      <c r="D193" s="32">
        <v>43567.757979105008</v>
      </c>
      <c r="E193" s="28" t="s">
        <v>38</v>
      </c>
      <c r="F193" s="28" t="s">
        <v>29</v>
      </c>
      <c r="G193" s="28" t="s">
        <v>472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  <c r="M193" s="55">
        <f>IF(TblRegistroSaidas[[#This Row],[Data do Caixa Previsto (Data de Vencimento)]] = "", 0, MONTH(TblRegistroSaidas[[#This Row],[Data do Caixa Previsto (Data de Vencimento)]]))</f>
        <v>4</v>
      </c>
      <c r="N193" s="55">
        <f>IF(TblRegistroSaidas[[#This Row],[Data do Caixa Previsto (Data de Vencimento)]] = "", 0, YEAR(TblRegistroSaidas[[#This Row],[Data do Caixa Previsto (Data de Vencimento)]]))</f>
        <v>2019</v>
      </c>
    </row>
    <row r="194" spans="2:14" x14ac:dyDescent="0.25">
      <c r="B194" s="32">
        <v>43535.079288493936</v>
      </c>
      <c r="C194" s="32">
        <v>43532</v>
      </c>
      <c r="D194" s="32">
        <v>43535.079288493936</v>
      </c>
      <c r="E194" s="28" t="s">
        <v>38</v>
      </c>
      <c r="F194" s="28" t="s">
        <v>45</v>
      </c>
      <c r="G194" s="28" t="s">
        <v>473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  <c r="M194" s="55">
        <f>IF(TblRegistroSaidas[[#This Row],[Data do Caixa Previsto (Data de Vencimento)]] = "", 0, MONTH(TblRegistroSaidas[[#This Row],[Data do Caixa Previsto (Data de Vencimento)]]))</f>
        <v>3</v>
      </c>
      <c r="N194" s="55">
        <f>IF(TblRegistroSaidas[[#This Row],[Data do Caixa Previsto (Data de Vencimento)]] = "", 0, YEAR(TblRegistroSaidas[[#This Row],[Data do Caixa Previsto (Data de Vencimento)]]))</f>
        <v>2019</v>
      </c>
    </row>
    <row r="195" spans="2:14" x14ac:dyDescent="0.25">
      <c r="B195" s="32">
        <v>43572.596134843683</v>
      </c>
      <c r="C195" s="32">
        <v>43532</v>
      </c>
      <c r="D195" s="32">
        <v>43572.596134843683</v>
      </c>
      <c r="E195" s="28" t="s">
        <v>38</v>
      </c>
      <c r="F195" s="28" t="s">
        <v>45</v>
      </c>
      <c r="G195" s="28" t="s">
        <v>474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  <c r="M195" s="55">
        <f>IF(TblRegistroSaidas[[#This Row],[Data do Caixa Previsto (Data de Vencimento)]] = "", 0, MONTH(TblRegistroSaidas[[#This Row],[Data do Caixa Previsto (Data de Vencimento)]]))</f>
        <v>4</v>
      </c>
      <c r="N195" s="55">
        <f>IF(TblRegistroSaidas[[#This Row],[Data do Caixa Previsto (Data de Vencimento)]] = "", 0, YEAR(TblRegistroSaidas[[#This Row],[Data do Caixa Previsto (Data de Vencimento)]]))</f>
        <v>2019</v>
      </c>
    </row>
    <row r="196" spans="2:14" x14ac:dyDescent="0.25">
      <c r="B196" s="32">
        <v>43621.515266358365</v>
      </c>
      <c r="C196" s="32">
        <v>43534</v>
      </c>
      <c r="D196" s="32">
        <v>43570.539022448429</v>
      </c>
      <c r="E196" s="28" t="s">
        <v>38</v>
      </c>
      <c r="F196" s="28" t="s">
        <v>33</v>
      </c>
      <c r="G196" s="28" t="s">
        <v>475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  <c r="M196" s="55">
        <f>IF(TblRegistroSaidas[[#This Row],[Data do Caixa Previsto (Data de Vencimento)]] = "", 0, MONTH(TblRegistroSaidas[[#This Row],[Data do Caixa Previsto (Data de Vencimento)]]))</f>
        <v>4</v>
      </c>
      <c r="N196" s="55">
        <f>IF(TblRegistroSaidas[[#This Row],[Data do Caixa Previsto (Data de Vencimento)]] = "", 0, YEAR(TblRegistroSaidas[[#This Row],[Data do Caixa Previsto (Data de Vencimento)]]))</f>
        <v>2019</v>
      </c>
    </row>
    <row r="197" spans="2:14" x14ac:dyDescent="0.25">
      <c r="B197" s="32">
        <v>43571.740759038665</v>
      </c>
      <c r="C197" s="32">
        <v>43536</v>
      </c>
      <c r="D197" s="32">
        <v>43571.740759038665</v>
      </c>
      <c r="E197" s="28" t="s">
        <v>38</v>
      </c>
      <c r="F197" s="28" t="s">
        <v>29</v>
      </c>
      <c r="G197" s="28" t="s">
        <v>476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  <c r="M197" s="55">
        <f>IF(TblRegistroSaidas[[#This Row],[Data do Caixa Previsto (Data de Vencimento)]] = "", 0, MONTH(TblRegistroSaidas[[#This Row],[Data do Caixa Previsto (Data de Vencimento)]]))</f>
        <v>4</v>
      </c>
      <c r="N197" s="55">
        <f>IF(TblRegistroSaidas[[#This Row],[Data do Caixa Previsto (Data de Vencimento)]] = "", 0, YEAR(TblRegistroSaidas[[#This Row],[Data do Caixa Previsto (Data de Vencimento)]]))</f>
        <v>2019</v>
      </c>
    </row>
    <row r="198" spans="2:14" x14ac:dyDescent="0.25">
      <c r="B198" s="32" t="s">
        <v>70</v>
      </c>
      <c r="C198" s="32">
        <v>43537</v>
      </c>
      <c r="D198" s="32">
        <v>43576.376924808807</v>
      </c>
      <c r="E198" s="28" t="s">
        <v>38</v>
      </c>
      <c r="F198" s="28" t="s">
        <v>33</v>
      </c>
      <c r="G198" s="28" t="s">
        <v>477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  <c r="M198" s="55">
        <f>IF(TblRegistroSaidas[[#This Row],[Data do Caixa Previsto (Data de Vencimento)]] = "", 0, MONTH(TblRegistroSaidas[[#This Row],[Data do Caixa Previsto (Data de Vencimento)]]))</f>
        <v>4</v>
      </c>
      <c r="N198" s="55">
        <f>IF(TblRegistroSaidas[[#This Row],[Data do Caixa Previsto (Data de Vencimento)]] = "", 0, YEAR(TblRegistroSaidas[[#This Row],[Data do Caixa Previsto (Data de Vencimento)]]))</f>
        <v>2019</v>
      </c>
    </row>
    <row r="199" spans="2:14" x14ac:dyDescent="0.25">
      <c r="B199" s="32">
        <v>43543.657350348039</v>
      </c>
      <c r="C199" s="32">
        <v>43540</v>
      </c>
      <c r="D199" s="32">
        <v>43543.657350348039</v>
      </c>
      <c r="E199" s="28" t="s">
        <v>38</v>
      </c>
      <c r="F199" s="28" t="s">
        <v>29</v>
      </c>
      <c r="G199" s="28" t="s">
        <v>478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  <c r="M199" s="55">
        <f>IF(TblRegistroSaidas[[#This Row],[Data do Caixa Previsto (Data de Vencimento)]] = "", 0, MONTH(TblRegistroSaidas[[#This Row],[Data do Caixa Previsto (Data de Vencimento)]]))</f>
        <v>3</v>
      </c>
      <c r="N199" s="55">
        <f>IF(TblRegistroSaidas[[#This Row],[Data do Caixa Previsto (Data de Vencimento)]] = "", 0, YEAR(TblRegistroSaidas[[#This Row],[Data do Caixa Previsto (Data de Vencimento)]]))</f>
        <v>2019</v>
      </c>
    </row>
    <row r="200" spans="2:14" x14ac:dyDescent="0.25">
      <c r="B200" s="32">
        <v>43566.33302641497</v>
      </c>
      <c r="C200" s="32">
        <v>43543</v>
      </c>
      <c r="D200" s="32">
        <v>43566.33302641497</v>
      </c>
      <c r="E200" s="28" t="s">
        <v>38</v>
      </c>
      <c r="F200" s="28" t="s">
        <v>33</v>
      </c>
      <c r="G200" s="28" t="s">
        <v>479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  <c r="M200" s="55">
        <f>IF(TblRegistroSaidas[[#This Row],[Data do Caixa Previsto (Data de Vencimento)]] = "", 0, MONTH(TblRegistroSaidas[[#This Row],[Data do Caixa Previsto (Data de Vencimento)]]))</f>
        <v>4</v>
      </c>
      <c r="N200" s="55">
        <f>IF(TblRegistroSaidas[[#This Row],[Data do Caixa Previsto (Data de Vencimento)]] = "", 0, YEAR(TblRegistroSaidas[[#This Row],[Data do Caixa Previsto (Data de Vencimento)]]))</f>
        <v>2019</v>
      </c>
    </row>
    <row r="201" spans="2:14" x14ac:dyDescent="0.25">
      <c r="B201" s="32">
        <v>43663.382687512385</v>
      </c>
      <c r="C201" s="32">
        <v>43546</v>
      </c>
      <c r="D201" s="32">
        <v>43586.481925868669</v>
      </c>
      <c r="E201" s="28" t="s">
        <v>38</v>
      </c>
      <c r="F201" s="28" t="s">
        <v>45</v>
      </c>
      <c r="G201" s="28" t="s">
        <v>480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  <c r="M201" s="55">
        <f>IF(TblRegistroSaidas[[#This Row],[Data do Caixa Previsto (Data de Vencimento)]] = "", 0, MONTH(TblRegistroSaidas[[#This Row],[Data do Caixa Previsto (Data de Vencimento)]]))</f>
        <v>5</v>
      </c>
      <c r="N201" s="55">
        <f>IF(TblRegistroSaidas[[#This Row],[Data do Caixa Previsto (Data de Vencimento)]] = "", 0, YEAR(TblRegistroSaidas[[#This Row],[Data do Caixa Previsto (Data de Vencimento)]]))</f>
        <v>2019</v>
      </c>
    </row>
    <row r="202" spans="2:14" x14ac:dyDescent="0.25">
      <c r="B202" s="32">
        <v>43570.097263655982</v>
      </c>
      <c r="C202" s="32">
        <v>43551</v>
      </c>
      <c r="D202" s="32">
        <v>43557.083579079888</v>
      </c>
      <c r="E202" s="28" t="s">
        <v>38</v>
      </c>
      <c r="F202" s="28" t="s">
        <v>31</v>
      </c>
      <c r="G202" s="28" t="s">
        <v>481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  <c r="M202" s="55">
        <f>IF(TblRegistroSaidas[[#This Row],[Data do Caixa Previsto (Data de Vencimento)]] = "", 0, MONTH(TblRegistroSaidas[[#This Row],[Data do Caixa Previsto (Data de Vencimento)]]))</f>
        <v>4</v>
      </c>
      <c r="N202" s="55">
        <f>IF(TblRegistroSaidas[[#This Row],[Data do Caixa Previsto (Data de Vencimento)]] = "", 0, YEAR(TblRegistroSaidas[[#This Row],[Data do Caixa Previsto (Data de Vencimento)]]))</f>
        <v>2019</v>
      </c>
    </row>
    <row r="203" spans="2:14" x14ac:dyDescent="0.25">
      <c r="B203" s="32">
        <v>43578.736317775256</v>
      </c>
      <c r="C203" s="32">
        <v>43557</v>
      </c>
      <c r="D203" s="32">
        <v>43578.736317775256</v>
      </c>
      <c r="E203" s="28" t="s">
        <v>38</v>
      </c>
      <c r="F203" s="28" t="s">
        <v>29</v>
      </c>
      <c r="G203" s="28" t="s">
        <v>482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  <c r="M203" s="55">
        <f>IF(TblRegistroSaidas[[#This Row],[Data do Caixa Previsto (Data de Vencimento)]] = "", 0, MONTH(TblRegistroSaidas[[#This Row],[Data do Caixa Previsto (Data de Vencimento)]]))</f>
        <v>4</v>
      </c>
      <c r="N203" s="55">
        <f>IF(TblRegistroSaidas[[#This Row],[Data do Caixa Previsto (Data de Vencimento)]] = "", 0, YEAR(TblRegistroSaidas[[#This Row],[Data do Caixa Previsto (Data de Vencimento)]]))</f>
        <v>2019</v>
      </c>
    </row>
    <row r="204" spans="2:14" x14ac:dyDescent="0.25">
      <c r="B204" s="32">
        <v>43575.110312084966</v>
      </c>
      <c r="C204" s="32">
        <v>43558</v>
      </c>
      <c r="D204" s="32">
        <v>43560.81847105785</v>
      </c>
      <c r="E204" s="28" t="s">
        <v>38</v>
      </c>
      <c r="F204" s="28" t="s">
        <v>45</v>
      </c>
      <c r="G204" s="28" t="s">
        <v>483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  <c r="M204" s="55">
        <f>IF(TblRegistroSaidas[[#This Row],[Data do Caixa Previsto (Data de Vencimento)]] = "", 0, MONTH(TblRegistroSaidas[[#This Row],[Data do Caixa Previsto (Data de Vencimento)]]))</f>
        <v>4</v>
      </c>
      <c r="N204" s="55">
        <f>IF(TblRegistroSaidas[[#This Row],[Data do Caixa Previsto (Data de Vencimento)]] = "", 0, YEAR(TblRegistroSaidas[[#This Row],[Data do Caixa Previsto (Data de Vencimento)]]))</f>
        <v>2019</v>
      </c>
    </row>
    <row r="205" spans="2:14" x14ac:dyDescent="0.25">
      <c r="B205" s="32">
        <v>43605.865431208142</v>
      </c>
      <c r="C205" s="32">
        <v>43561</v>
      </c>
      <c r="D205" s="32">
        <v>43605.865431208142</v>
      </c>
      <c r="E205" s="28" t="s">
        <v>38</v>
      </c>
      <c r="F205" s="28" t="s">
        <v>31</v>
      </c>
      <c r="G205" s="28" t="s">
        <v>484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  <c r="M205" s="55">
        <f>IF(TblRegistroSaidas[[#This Row],[Data do Caixa Previsto (Data de Vencimento)]] = "", 0, MONTH(TblRegistroSaidas[[#This Row],[Data do Caixa Previsto (Data de Vencimento)]]))</f>
        <v>5</v>
      </c>
      <c r="N205" s="55">
        <f>IF(TblRegistroSaidas[[#This Row],[Data do Caixa Previsto (Data de Vencimento)]] = "", 0, YEAR(TblRegistroSaidas[[#This Row],[Data do Caixa Previsto (Data de Vencimento)]]))</f>
        <v>2019</v>
      </c>
    </row>
    <row r="206" spans="2:14" x14ac:dyDescent="0.25">
      <c r="B206" s="32">
        <v>43603.683759744941</v>
      </c>
      <c r="C206" s="32">
        <v>43563</v>
      </c>
      <c r="D206" s="32">
        <v>43603.683759744941</v>
      </c>
      <c r="E206" s="28" t="s">
        <v>38</v>
      </c>
      <c r="F206" s="28" t="s">
        <v>45</v>
      </c>
      <c r="G206" s="28" t="s">
        <v>485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  <c r="M206" s="55">
        <f>IF(TblRegistroSaidas[[#This Row],[Data do Caixa Previsto (Data de Vencimento)]] = "", 0, MONTH(TblRegistroSaidas[[#This Row],[Data do Caixa Previsto (Data de Vencimento)]]))</f>
        <v>5</v>
      </c>
      <c r="N206" s="55">
        <f>IF(TblRegistroSaidas[[#This Row],[Data do Caixa Previsto (Data de Vencimento)]] = "", 0, YEAR(TblRegistroSaidas[[#This Row],[Data do Caixa Previsto (Data de Vencimento)]]))</f>
        <v>2019</v>
      </c>
    </row>
    <row r="207" spans="2:14" x14ac:dyDescent="0.25">
      <c r="B207" s="32">
        <v>43599.508668008042</v>
      </c>
      <c r="C207" s="32">
        <v>43565</v>
      </c>
      <c r="D207" s="32">
        <v>43599.508668008042</v>
      </c>
      <c r="E207" s="28" t="s">
        <v>38</v>
      </c>
      <c r="F207" s="28" t="s">
        <v>45</v>
      </c>
      <c r="G207" s="28" t="s">
        <v>486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  <c r="M207" s="55">
        <f>IF(TblRegistroSaidas[[#This Row],[Data do Caixa Previsto (Data de Vencimento)]] = "", 0, MONTH(TblRegistroSaidas[[#This Row],[Data do Caixa Previsto (Data de Vencimento)]]))</f>
        <v>5</v>
      </c>
      <c r="N207" s="55">
        <f>IF(TblRegistroSaidas[[#This Row],[Data do Caixa Previsto (Data de Vencimento)]] = "", 0, YEAR(TblRegistroSaidas[[#This Row],[Data do Caixa Previsto (Data de Vencimento)]]))</f>
        <v>2019</v>
      </c>
    </row>
    <row r="208" spans="2:14" x14ac:dyDescent="0.25">
      <c r="B208" s="32">
        <v>43584.569223583399</v>
      </c>
      <c r="C208" s="32">
        <v>43569</v>
      </c>
      <c r="D208" s="32">
        <v>43584.569223583399</v>
      </c>
      <c r="E208" s="28" t="s">
        <v>38</v>
      </c>
      <c r="F208" s="28" t="s">
        <v>45</v>
      </c>
      <c r="G208" s="28" t="s">
        <v>487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  <c r="M208" s="55">
        <f>IF(TblRegistroSaidas[[#This Row],[Data do Caixa Previsto (Data de Vencimento)]] = "", 0, MONTH(TblRegistroSaidas[[#This Row],[Data do Caixa Previsto (Data de Vencimento)]]))</f>
        <v>4</v>
      </c>
      <c r="N208" s="55">
        <f>IF(TblRegistroSaidas[[#This Row],[Data do Caixa Previsto (Data de Vencimento)]] = "", 0, YEAR(TblRegistroSaidas[[#This Row],[Data do Caixa Previsto (Data de Vencimento)]]))</f>
        <v>2019</v>
      </c>
    </row>
    <row r="209" spans="2:14" x14ac:dyDescent="0.25">
      <c r="B209" s="32">
        <v>43604.655561438565</v>
      </c>
      <c r="C209" s="32">
        <v>43572</v>
      </c>
      <c r="D209" s="32">
        <v>43604.655561438565</v>
      </c>
      <c r="E209" s="28" t="s">
        <v>38</v>
      </c>
      <c r="F209" s="28" t="s">
        <v>30</v>
      </c>
      <c r="G209" s="28" t="s">
        <v>488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  <c r="M209" s="55">
        <f>IF(TblRegistroSaidas[[#This Row],[Data do Caixa Previsto (Data de Vencimento)]] = "", 0, MONTH(TblRegistroSaidas[[#This Row],[Data do Caixa Previsto (Data de Vencimento)]]))</f>
        <v>5</v>
      </c>
      <c r="N209" s="55">
        <f>IF(TblRegistroSaidas[[#This Row],[Data do Caixa Previsto (Data de Vencimento)]] = "", 0, YEAR(TblRegistroSaidas[[#This Row],[Data do Caixa Previsto (Data de Vencimento)]]))</f>
        <v>2019</v>
      </c>
    </row>
    <row r="210" spans="2:14" x14ac:dyDescent="0.25">
      <c r="B210" s="32">
        <v>43589.233184767916</v>
      </c>
      <c r="C210" s="32">
        <v>43574</v>
      </c>
      <c r="D210" s="32">
        <v>43589.233184767916</v>
      </c>
      <c r="E210" s="28" t="s">
        <v>38</v>
      </c>
      <c r="F210" s="28" t="s">
        <v>45</v>
      </c>
      <c r="G210" s="28" t="s">
        <v>489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  <c r="M210" s="55">
        <f>IF(TblRegistroSaidas[[#This Row],[Data do Caixa Previsto (Data de Vencimento)]] = "", 0, MONTH(TblRegistroSaidas[[#This Row],[Data do Caixa Previsto (Data de Vencimento)]]))</f>
        <v>5</v>
      </c>
      <c r="N210" s="55">
        <f>IF(TblRegistroSaidas[[#This Row],[Data do Caixa Previsto (Data de Vencimento)]] = "", 0, YEAR(TblRegistroSaidas[[#This Row],[Data do Caixa Previsto (Data de Vencimento)]]))</f>
        <v>2019</v>
      </c>
    </row>
    <row r="211" spans="2:14" x14ac:dyDescent="0.25">
      <c r="B211" s="32">
        <v>43586.8659361682</v>
      </c>
      <c r="C211" s="32">
        <v>43576</v>
      </c>
      <c r="D211" s="32">
        <v>43586.8659361682</v>
      </c>
      <c r="E211" s="28" t="s">
        <v>38</v>
      </c>
      <c r="F211" s="28" t="s">
        <v>45</v>
      </c>
      <c r="G211" s="28" t="s">
        <v>490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  <c r="M211" s="55">
        <f>IF(TblRegistroSaidas[[#This Row],[Data do Caixa Previsto (Data de Vencimento)]] = "", 0, MONTH(TblRegistroSaidas[[#This Row],[Data do Caixa Previsto (Data de Vencimento)]]))</f>
        <v>5</v>
      </c>
      <c r="N211" s="55">
        <f>IF(TblRegistroSaidas[[#This Row],[Data do Caixa Previsto (Data de Vencimento)]] = "", 0, YEAR(TblRegistroSaidas[[#This Row],[Data do Caixa Previsto (Data de Vencimento)]]))</f>
        <v>2019</v>
      </c>
    </row>
    <row r="212" spans="2:14" x14ac:dyDescent="0.25">
      <c r="B212" s="32">
        <v>43641.890700157783</v>
      </c>
      <c r="C212" s="32">
        <v>43580</v>
      </c>
      <c r="D212" s="32">
        <v>43635.027119606828</v>
      </c>
      <c r="E212" s="28" t="s">
        <v>38</v>
      </c>
      <c r="F212" s="28" t="s">
        <v>45</v>
      </c>
      <c r="G212" s="28" t="s">
        <v>491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  <c r="M212" s="55">
        <f>IF(TblRegistroSaidas[[#This Row],[Data do Caixa Previsto (Data de Vencimento)]] = "", 0, MONTH(TblRegistroSaidas[[#This Row],[Data do Caixa Previsto (Data de Vencimento)]]))</f>
        <v>6</v>
      </c>
      <c r="N212" s="55">
        <f>IF(TblRegistroSaidas[[#This Row],[Data do Caixa Previsto (Data de Vencimento)]] = "", 0, YEAR(TblRegistroSaidas[[#This Row],[Data do Caixa Previsto (Data de Vencimento)]]))</f>
        <v>2019</v>
      </c>
    </row>
    <row r="213" spans="2:14" x14ac:dyDescent="0.25">
      <c r="B213" s="32">
        <v>43622.113483825102</v>
      </c>
      <c r="C213" s="32">
        <v>43582</v>
      </c>
      <c r="D213" s="32">
        <v>43622.113483825102</v>
      </c>
      <c r="E213" s="28" t="s">
        <v>38</v>
      </c>
      <c r="F213" s="28" t="s">
        <v>30</v>
      </c>
      <c r="G213" s="28" t="s">
        <v>492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  <c r="M213" s="55">
        <f>IF(TblRegistroSaidas[[#This Row],[Data do Caixa Previsto (Data de Vencimento)]] = "", 0, MONTH(TblRegistroSaidas[[#This Row],[Data do Caixa Previsto (Data de Vencimento)]]))</f>
        <v>6</v>
      </c>
      <c r="N213" s="55">
        <f>IF(TblRegistroSaidas[[#This Row],[Data do Caixa Previsto (Data de Vencimento)]] = "", 0, YEAR(TblRegistroSaidas[[#This Row],[Data do Caixa Previsto (Data de Vencimento)]]))</f>
        <v>2019</v>
      </c>
    </row>
    <row r="214" spans="2:14" x14ac:dyDescent="0.25">
      <c r="B214" s="32">
        <v>43624.026611669258</v>
      </c>
      <c r="C214" s="32">
        <v>43588</v>
      </c>
      <c r="D214" s="32">
        <v>43624.026611669258</v>
      </c>
      <c r="E214" s="28" t="s">
        <v>38</v>
      </c>
      <c r="F214" s="28" t="s">
        <v>45</v>
      </c>
      <c r="G214" s="28" t="s">
        <v>493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  <c r="M214" s="55">
        <f>IF(TblRegistroSaidas[[#This Row],[Data do Caixa Previsto (Data de Vencimento)]] = "", 0, MONTH(TblRegistroSaidas[[#This Row],[Data do Caixa Previsto (Data de Vencimento)]]))</f>
        <v>6</v>
      </c>
      <c r="N214" s="55">
        <f>IF(TblRegistroSaidas[[#This Row],[Data do Caixa Previsto (Data de Vencimento)]] = "", 0, YEAR(TblRegistroSaidas[[#This Row],[Data do Caixa Previsto (Data de Vencimento)]]))</f>
        <v>2019</v>
      </c>
    </row>
    <row r="215" spans="2:14" x14ac:dyDescent="0.25">
      <c r="B215" s="32">
        <v>43595.700139752473</v>
      </c>
      <c r="C215" s="32">
        <v>43590</v>
      </c>
      <c r="D215" s="32">
        <v>43595.700139752473</v>
      </c>
      <c r="E215" s="28" t="s">
        <v>38</v>
      </c>
      <c r="F215" s="28" t="s">
        <v>45</v>
      </c>
      <c r="G215" s="28" t="s">
        <v>494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  <c r="M215" s="55">
        <f>IF(TblRegistroSaidas[[#This Row],[Data do Caixa Previsto (Data de Vencimento)]] = "", 0, MONTH(TblRegistroSaidas[[#This Row],[Data do Caixa Previsto (Data de Vencimento)]]))</f>
        <v>5</v>
      </c>
      <c r="N215" s="55">
        <f>IF(TblRegistroSaidas[[#This Row],[Data do Caixa Previsto (Data de Vencimento)]] = "", 0, YEAR(TblRegistroSaidas[[#This Row],[Data do Caixa Previsto (Data de Vencimento)]]))</f>
        <v>2019</v>
      </c>
    </row>
    <row r="216" spans="2:14" x14ac:dyDescent="0.25">
      <c r="B216" s="32">
        <v>43613.712962366597</v>
      </c>
      <c r="C216" s="32">
        <v>43591</v>
      </c>
      <c r="D216" s="32">
        <v>43613.712962366597</v>
      </c>
      <c r="E216" s="28" t="s">
        <v>38</v>
      </c>
      <c r="F216" s="28" t="s">
        <v>30</v>
      </c>
      <c r="G216" s="28" t="s">
        <v>495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  <c r="M216" s="55">
        <f>IF(TblRegistroSaidas[[#This Row],[Data do Caixa Previsto (Data de Vencimento)]] = "", 0, MONTH(TblRegistroSaidas[[#This Row],[Data do Caixa Previsto (Data de Vencimento)]]))</f>
        <v>5</v>
      </c>
      <c r="N216" s="55">
        <f>IF(TblRegistroSaidas[[#This Row],[Data do Caixa Previsto (Data de Vencimento)]] = "", 0, YEAR(TblRegistroSaidas[[#This Row],[Data do Caixa Previsto (Data de Vencimento)]]))</f>
        <v>2019</v>
      </c>
    </row>
    <row r="217" spans="2:14" x14ac:dyDescent="0.25">
      <c r="B217" s="32">
        <v>43623.498752151929</v>
      </c>
      <c r="C217" s="32">
        <v>43592</v>
      </c>
      <c r="D217" s="32">
        <v>43623.498752151929</v>
      </c>
      <c r="E217" s="28" t="s">
        <v>38</v>
      </c>
      <c r="F217" s="28" t="s">
        <v>30</v>
      </c>
      <c r="G217" s="28" t="s">
        <v>496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  <c r="M217" s="55">
        <f>IF(TblRegistroSaidas[[#This Row],[Data do Caixa Previsto (Data de Vencimento)]] = "", 0, MONTH(TblRegistroSaidas[[#This Row],[Data do Caixa Previsto (Data de Vencimento)]]))</f>
        <v>6</v>
      </c>
      <c r="N217" s="55">
        <f>IF(TblRegistroSaidas[[#This Row],[Data do Caixa Previsto (Data de Vencimento)]] = "", 0, YEAR(TblRegistroSaidas[[#This Row],[Data do Caixa Previsto (Data de Vencimento)]]))</f>
        <v>2019</v>
      </c>
    </row>
    <row r="218" spans="2:14" x14ac:dyDescent="0.25">
      <c r="B218" s="32">
        <v>43732.354485773343</v>
      </c>
      <c r="C218" s="32">
        <v>43594</v>
      </c>
      <c r="D218" s="32">
        <v>43645.188079108193</v>
      </c>
      <c r="E218" s="28" t="s">
        <v>38</v>
      </c>
      <c r="F218" s="28" t="s">
        <v>30</v>
      </c>
      <c r="G218" s="28" t="s">
        <v>497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  <c r="M218" s="55">
        <f>IF(TblRegistroSaidas[[#This Row],[Data do Caixa Previsto (Data de Vencimento)]] = "", 0, MONTH(TblRegistroSaidas[[#This Row],[Data do Caixa Previsto (Data de Vencimento)]]))</f>
        <v>6</v>
      </c>
      <c r="N218" s="55">
        <f>IF(TblRegistroSaidas[[#This Row],[Data do Caixa Previsto (Data de Vencimento)]] = "", 0, YEAR(TblRegistroSaidas[[#This Row],[Data do Caixa Previsto (Data de Vencimento)]]))</f>
        <v>2019</v>
      </c>
    </row>
    <row r="219" spans="2:14" x14ac:dyDescent="0.25">
      <c r="B219" s="32">
        <v>43614.76373708652</v>
      </c>
      <c r="C219" s="32">
        <v>43595</v>
      </c>
      <c r="D219" s="32">
        <v>43614.76373708652</v>
      </c>
      <c r="E219" s="28" t="s">
        <v>38</v>
      </c>
      <c r="F219" s="28" t="s">
        <v>30</v>
      </c>
      <c r="G219" s="28" t="s">
        <v>498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  <c r="M219" s="55">
        <f>IF(TblRegistroSaidas[[#This Row],[Data do Caixa Previsto (Data de Vencimento)]] = "", 0, MONTH(TblRegistroSaidas[[#This Row],[Data do Caixa Previsto (Data de Vencimento)]]))</f>
        <v>5</v>
      </c>
      <c r="N219" s="55">
        <f>IF(TblRegistroSaidas[[#This Row],[Data do Caixa Previsto (Data de Vencimento)]] = "", 0, YEAR(TblRegistroSaidas[[#This Row],[Data do Caixa Previsto (Data de Vencimento)]]))</f>
        <v>2019</v>
      </c>
    </row>
    <row r="220" spans="2:14" x14ac:dyDescent="0.25">
      <c r="B220" s="32">
        <v>43602.13448735002</v>
      </c>
      <c r="C220" s="32">
        <v>43598</v>
      </c>
      <c r="D220" s="32">
        <v>43602.13448735002</v>
      </c>
      <c r="E220" s="28" t="s">
        <v>38</v>
      </c>
      <c r="F220" s="28" t="s">
        <v>33</v>
      </c>
      <c r="G220" s="28" t="s">
        <v>499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  <c r="M220" s="55">
        <f>IF(TblRegistroSaidas[[#This Row],[Data do Caixa Previsto (Data de Vencimento)]] = "", 0, MONTH(TblRegistroSaidas[[#This Row],[Data do Caixa Previsto (Data de Vencimento)]]))</f>
        <v>5</v>
      </c>
      <c r="N220" s="55">
        <f>IF(TblRegistroSaidas[[#This Row],[Data do Caixa Previsto (Data de Vencimento)]] = "", 0, YEAR(TblRegistroSaidas[[#This Row],[Data do Caixa Previsto (Data de Vencimento)]]))</f>
        <v>2019</v>
      </c>
    </row>
    <row r="221" spans="2:14" x14ac:dyDescent="0.25">
      <c r="B221" s="32">
        <v>43618.94333879678</v>
      </c>
      <c r="C221" s="32">
        <v>43601</v>
      </c>
      <c r="D221" s="32">
        <v>43618.94333879678</v>
      </c>
      <c r="E221" s="28" t="s">
        <v>38</v>
      </c>
      <c r="F221" s="28" t="s">
        <v>45</v>
      </c>
      <c r="G221" s="28" t="s">
        <v>500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  <c r="M221" s="55">
        <f>IF(TblRegistroSaidas[[#This Row],[Data do Caixa Previsto (Data de Vencimento)]] = "", 0, MONTH(TblRegistroSaidas[[#This Row],[Data do Caixa Previsto (Data de Vencimento)]]))</f>
        <v>6</v>
      </c>
      <c r="N221" s="55">
        <f>IF(TblRegistroSaidas[[#This Row],[Data do Caixa Previsto (Data de Vencimento)]] = "", 0, YEAR(TblRegistroSaidas[[#This Row],[Data do Caixa Previsto (Data de Vencimento)]]))</f>
        <v>2019</v>
      </c>
    </row>
    <row r="222" spans="2:14" x14ac:dyDescent="0.25">
      <c r="B222" s="32">
        <v>43703.895777057623</v>
      </c>
      <c r="C222" s="32">
        <v>43604</v>
      </c>
      <c r="D222" s="32">
        <v>43615.96984606648</v>
      </c>
      <c r="E222" s="28" t="s">
        <v>38</v>
      </c>
      <c r="F222" s="28" t="s">
        <v>33</v>
      </c>
      <c r="G222" s="28" t="s">
        <v>501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  <c r="M222" s="55">
        <f>IF(TblRegistroSaidas[[#This Row],[Data do Caixa Previsto (Data de Vencimento)]] = "", 0, MONTH(TblRegistroSaidas[[#This Row],[Data do Caixa Previsto (Data de Vencimento)]]))</f>
        <v>5</v>
      </c>
      <c r="N222" s="55">
        <f>IF(TblRegistroSaidas[[#This Row],[Data do Caixa Previsto (Data de Vencimento)]] = "", 0, YEAR(TblRegistroSaidas[[#This Row],[Data do Caixa Previsto (Data de Vencimento)]]))</f>
        <v>2019</v>
      </c>
    </row>
    <row r="223" spans="2:14" x14ac:dyDescent="0.25">
      <c r="B223" s="32">
        <v>43626.228578403905</v>
      </c>
      <c r="C223" s="32">
        <v>43607</v>
      </c>
      <c r="D223" s="32">
        <v>43626.228578403905</v>
      </c>
      <c r="E223" s="28" t="s">
        <v>38</v>
      </c>
      <c r="F223" s="28" t="s">
        <v>45</v>
      </c>
      <c r="G223" s="28" t="s">
        <v>502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  <c r="M223" s="55">
        <f>IF(TblRegistroSaidas[[#This Row],[Data do Caixa Previsto (Data de Vencimento)]] = "", 0, MONTH(TblRegistroSaidas[[#This Row],[Data do Caixa Previsto (Data de Vencimento)]]))</f>
        <v>6</v>
      </c>
      <c r="N223" s="55">
        <f>IF(TblRegistroSaidas[[#This Row],[Data do Caixa Previsto (Data de Vencimento)]] = "", 0, YEAR(TblRegistroSaidas[[#This Row],[Data do Caixa Previsto (Data de Vencimento)]]))</f>
        <v>2019</v>
      </c>
    </row>
    <row r="224" spans="2:14" x14ac:dyDescent="0.25">
      <c r="B224" s="32">
        <v>43643.772479924686</v>
      </c>
      <c r="C224" s="32">
        <v>43610</v>
      </c>
      <c r="D224" s="32">
        <v>43641.740590364629</v>
      </c>
      <c r="E224" s="28" t="s">
        <v>38</v>
      </c>
      <c r="F224" s="28" t="s">
        <v>29</v>
      </c>
      <c r="G224" s="28" t="s">
        <v>503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  <c r="M224" s="55">
        <f>IF(TblRegistroSaidas[[#This Row],[Data do Caixa Previsto (Data de Vencimento)]] = "", 0, MONTH(TblRegistroSaidas[[#This Row],[Data do Caixa Previsto (Data de Vencimento)]]))</f>
        <v>6</v>
      </c>
      <c r="N224" s="55">
        <f>IF(TblRegistroSaidas[[#This Row],[Data do Caixa Previsto (Data de Vencimento)]] = "", 0, YEAR(TblRegistroSaidas[[#This Row],[Data do Caixa Previsto (Data de Vencimento)]]))</f>
        <v>2019</v>
      </c>
    </row>
    <row r="225" spans="2:14" x14ac:dyDescent="0.25">
      <c r="B225" s="32">
        <v>43673.934978004319</v>
      </c>
      <c r="C225" s="32">
        <v>43614</v>
      </c>
      <c r="D225" s="32">
        <v>43645.508154061761</v>
      </c>
      <c r="E225" s="28" t="s">
        <v>38</v>
      </c>
      <c r="F225" s="28" t="s">
        <v>45</v>
      </c>
      <c r="G225" s="28" t="s">
        <v>347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  <c r="M225" s="55">
        <f>IF(TblRegistroSaidas[[#This Row],[Data do Caixa Previsto (Data de Vencimento)]] = "", 0, MONTH(TblRegistroSaidas[[#This Row],[Data do Caixa Previsto (Data de Vencimento)]]))</f>
        <v>6</v>
      </c>
      <c r="N225" s="55">
        <f>IF(TblRegistroSaidas[[#This Row],[Data do Caixa Previsto (Data de Vencimento)]] = "", 0, YEAR(TblRegistroSaidas[[#This Row],[Data do Caixa Previsto (Data de Vencimento)]]))</f>
        <v>2019</v>
      </c>
    </row>
    <row r="226" spans="2:14" x14ac:dyDescent="0.25">
      <c r="B226" s="32">
        <v>43628.969362987358</v>
      </c>
      <c r="C226" s="32">
        <v>43619</v>
      </c>
      <c r="D226" s="32">
        <v>43628.969362987358</v>
      </c>
      <c r="E226" s="28" t="s">
        <v>38</v>
      </c>
      <c r="F226" s="28" t="s">
        <v>30</v>
      </c>
      <c r="G226" s="28" t="s">
        <v>504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  <c r="M226" s="55">
        <f>IF(TblRegistroSaidas[[#This Row],[Data do Caixa Previsto (Data de Vencimento)]] = "", 0, MONTH(TblRegistroSaidas[[#This Row],[Data do Caixa Previsto (Data de Vencimento)]]))</f>
        <v>6</v>
      </c>
      <c r="N226" s="55">
        <f>IF(TblRegistroSaidas[[#This Row],[Data do Caixa Previsto (Data de Vencimento)]] = "", 0, YEAR(TblRegistroSaidas[[#This Row],[Data do Caixa Previsto (Data de Vencimento)]]))</f>
        <v>2019</v>
      </c>
    </row>
    <row r="227" spans="2:14" x14ac:dyDescent="0.25">
      <c r="B227" s="32">
        <v>43639.192651531121</v>
      </c>
      <c r="C227" s="32">
        <v>43623</v>
      </c>
      <c r="D227" s="32">
        <v>43639.192651531121</v>
      </c>
      <c r="E227" s="28" t="s">
        <v>38</v>
      </c>
      <c r="F227" s="28" t="s">
        <v>33</v>
      </c>
      <c r="G227" s="28" t="s">
        <v>505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  <c r="M227" s="55">
        <f>IF(TblRegistroSaidas[[#This Row],[Data do Caixa Previsto (Data de Vencimento)]] = "", 0, MONTH(TblRegistroSaidas[[#This Row],[Data do Caixa Previsto (Data de Vencimento)]]))</f>
        <v>6</v>
      </c>
      <c r="N227" s="55">
        <f>IF(TblRegistroSaidas[[#This Row],[Data do Caixa Previsto (Data de Vencimento)]] = "", 0, YEAR(TblRegistroSaidas[[#This Row],[Data do Caixa Previsto (Data de Vencimento)]]))</f>
        <v>2019</v>
      </c>
    </row>
    <row r="228" spans="2:14" x14ac:dyDescent="0.25">
      <c r="B228" s="32" t="s">
        <v>70</v>
      </c>
      <c r="C228" s="32">
        <v>43625</v>
      </c>
      <c r="D228" s="32">
        <v>43672.670884183579</v>
      </c>
      <c r="E228" s="28" t="s">
        <v>38</v>
      </c>
      <c r="F228" s="28" t="s">
        <v>45</v>
      </c>
      <c r="G228" s="28" t="s">
        <v>506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  <c r="M228" s="55">
        <f>IF(TblRegistroSaidas[[#This Row],[Data do Caixa Previsto (Data de Vencimento)]] = "", 0, MONTH(TblRegistroSaidas[[#This Row],[Data do Caixa Previsto (Data de Vencimento)]]))</f>
        <v>7</v>
      </c>
      <c r="N228" s="55">
        <f>IF(TblRegistroSaidas[[#This Row],[Data do Caixa Previsto (Data de Vencimento)]] = "", 0, YEAR(TblRegistroSaidas[[#This Row],[Data do Caixa Previsto (Data de Vencimento)]]))</f>
        <v>2019</v>
      </c>
    </row>
    <row r="229" spans="2:14" x14ac:dyDescent="0.25">
      <c r="B229" s="32">
        <v>43741.508211497443</v>
      </c>
      <c r="C229" s="32">
        <v>43632</v>
      </c>
      <c r="D229" s="32">
        <v>43664.662454163976</v>
      </c>
      <c r="E229" s="28" t="s">
        <v>38</v>
      </c>
      <c r="F229" s="28" t="s">
        <v>33</v>
      </c>
      <c r="G229" s="28" t="s">
        <v>507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  <c r="M229" s="55">
        <f>IF(TblRegistroSaidas[[#This Row],[Data do Caixa Previsto (Data de Vencimento)]] = "", 0, MONTH(TblRegistroSaidas[[#This Row],[Data do Caixa Previsto (Data de Vencimento)]]))</f>
        <v>7</v>
      </c>
      <c r="N229" s="55">
        <f>IF(TblRegistroSaidas[[#This Row],[Data do Caixa Previsto (Data de Vencimento)]] = "", 0, YEAR(TblRegistroSaidas[[#This Row],[Data do Caixa Previsto (Data de Vencimento)]]))</f>
        <v>2019</v>
      </c>
    </row>
    <row r="230" spans="2:14" x14ac:dyDescent="0.25">
      <c r="B230" s="32" t="s">
        <v>70</v>
      </c>
      <c r="C230" s="32">
        <v>43635</v>
      </c>
      <c r="D230" s="32">
        <v>43686.085509883509</v>
      </c>
      <c r="E230" s="28" t="s">
        <v>38</v>
      </c>
      <c r="F230" s="28" t="s">
        <v>33</v>
      </c>
      <c r="G230" s="28" t="s">
        <v>508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  <c r="M230" s="55">
        <f>IF(TblRegistroSaidas[[#This Row],[Data do Caixa Previsto (Data de Vencimento)]] = "", 0, MONTH(TblRegistroSaidas[[#This Row],[Data do Caixa Previsto (Data de Vencimento)]]))</f>
        <v>8</v>
      </c>
      <c r="N230" s="55">
        <f>IF(TblRegistroSaidas[[#This Row],[Data do Caixa Previsto (Data de Vencimento)]] = "", 0, YEAR(TblRegistroSaidas[[#This Row],[Data do Caixa Previsto (Data de Vencimento)]]))</f>
        <v>2019</v>
      </c>
    </row>
    <row r="231" spans="2:14" x14ac:dyDescent="0.25">
      <c r="B231" s="32">
        <v>43682.520022083132</v>
      </c>
      <c r="C231" s="32">
        <v>43637</v>
      </c>
      <c r="D231" s="32">
        <v>43682.520022083132</v>
      </c>
      <c r="E231" s="28" t="s">
        <v>38</v>
      </c>
      <c r="F231" s="28" t="s">
        <v>33</v>
      </c>
      <c r="G231" s="28" t="s">
        <v>509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  <c r="M231" s="55">
        <f>IF(TblRegistroSaidas[[#This Row],[Data do Caixa Previsto (Data de Vencimento)]] = "", 0, MONTH(TblRegistroSaidas[[#This Row],[Data do Caixa Previsto (Data de Vencimento)]]))</f>
        <v>8</v>
      </c>
      <c r="N231" s="55">
        <f>IF(TblRegistroSaidas[[#This Row],[Data do Caixa Previsto (Data de Vencimento)]] = "", 0, YEAR(TblRegistroSaidas[[#This Row],[Data do Caixa Previsto (Data de Vencimento)]]))</f>
        <v>2019</v>
      </c>
    </row>
    <row r="232" spans="2:14" x14ac:dyDescent="0.25">
      <c r="B232" s="32">
        <v>43697.929033863591</v>
      </c>
      <c r="C232" s="32">
        <v>43639</v>
      </c>
      <c r="D232" s="32">
        <v>43697.929033863591</v>
      </c>
      <c r="E232" s="28" t="s">
        <v>38</v>
      </c>
      <c r="F232" s="28" t="s">
        <v>33</v>
      </c>
      <c r="G232" s="28" t="s">
        <v>510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  <c r="M232" s="55">
        <f>IF(TblRegistroSaidas[[#This Row],[Data do Caixa Previsto (Data de Vencimento)]] = "", 0, MONTH(TblRegistroSaidas[[#This Row],[Data do Caixa Previsto (Data de Vencimento)]]))</f>
        <v>8</v>
      </c>
      <c r="N232" s="55">
        <f>IF(TblRegistroSaidas[[#This Row],[Data do Caixa Previsto (Data de Vencimento)]] = "", 0, YEAR(TblRegistroSaidas[[#This Row],[Data do Caixa Previsto (Data de Vencimento)]]))</f>
        <v>2019</v>
      </c>
    </row>
    <row r="233" spans="2:14" x14ac:dyDescent="0.25">
      <c r="B233" s="32">
        <v>43653.195660130521</v>
      </c>
      <c r="C233" s="32">
        <v>43646</v>
      </c>
      <c r="D233" s="32">
        <v>43653.195660130521</v>
      </c>
      <c r="E233" s="28" t="s">
        <v>38</v>
      </c>
      <c r="F233" s="28" t="s">
        <v>45</v>
      </c>
      <c r="G233" s="28" t="s">
        <v>511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  <c r="M233" s="55">
        <f>IF(TblRegistroSaidas[[#This Row],[Data do Caixa Previsto (Data de Vencimento)]] = "", 0, MONTH(TblRegistroSaidas[[#This Row],[Data do Caixa Previsto (Data de Vencimento)]]))</f>
        <v>7</v>
      </c>
      <c r="N233" s="55">
        <f>IF(TblRegistroSaidas[[#This Row],[Data do Caixa Previsto (Data de Vencimento)]] = "", 0, YEAR(TblRegistroSaidas[[#This Row],[Data do Caixa Previsto (Data de Vencimento)]]))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67" t="s">
        <v>11</v>
      </c>
      <c r="L1" s="67"/>
      <c r="M1" s="67"/>
      <c r="N1" s="67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512</v>
      </c>
      <c r="C4" s="39">
        <v>2018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513</v>
      </c>
    </row>
    <row r="7" spans="2:14" ht="19.95" customHeight="1" thickBot="1" x14ac:dyDescent="0.3">
      <c r="B7" s="43" t="s">
        <v>514</v>
      </c>
      <c r="C7" s="44" t="s">
        <v>518</v>
      </c>
      <c r="D7" s="44" t="s">
        <v>519</v>
      </c>
      <c r="E7" s="44" t="s">
        <v>520</v>
      </c>
      <c r="F7" s="44" t="s">
        <v>521</v>
      </c>
      <c r="G7" s="44" t="s">
        <v>522</v>
      </c>
      <c r="H7" s="44" t="s">
        <v>523</v>
      </c>
      <c r="I7" s="44" t="s">
        <v>524</v>
      </c>
      <c r="J7" s="44" t="s">
        <v>525</v>
      </c>
      <c r="K7" s="44" t="s">
        <v>526</v>
      </c>
      <c r="L7" s="44" t="s">
        <v>527</v>
      </c>
      <c r="M7" s="44" t="s">
        <v>528</v>
      </c>
      <c r="N7" s="44" t="s">
        <v>529</v>
      </c>
    </row>
    <row r="8" spans="2:14" ht="19.95" customHeight="1" thickBot="1" x14ac:dyDescent="0.3">
      <c r="B8" s="43" t="s">
        <v>530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16535</v>
      </c>
      <c r="D8" s="40">
        <f>C11</f>
        <v>12850</v>
      </c>
      <c r="E8" s="40">
        <f t="shared" ref="E8:N8" si="0">D11</f>
        <v>5600</v>
      </c>
      <c r="F8" s="40">
        <f t="shared" si="0"/>
        <v>-4363</v>
      </c>
      <c r="G8" s="40">
        <f t="shared" si="0"/>
        <v>-4267</v>
      </c>
      <c r="H8" s="40">
        <f t="shared" si="0"/>
        <v>-1624</v>
      </c>
      <c r="I8" s="40">
        <f t="shared" si="0"/>
        <v>14002</v>
      </c>
      <c r="J8" s="40">
        <f t="shared" si="0"/>
        <v>24541</v>
      </c>
      <c r="K8" s="40">
        <f t="shared" si="0"/>
        <v>34984</v>
      </c>
      <c r="L8" s="40">
        <f t="shared" si="0"/>
        <v>32838</v>
      </c>
      <c r="M8" s="40">
        <f t="shared" si="0"/>
        <v>23538</v>
      </c>
      <c r="N8" s="40">
        <f t="shared" si="0"/>
        <v>20298</v>
      </c>
    </row>
    <row r="9" spans="2:14" ht="19.95" customHeight="1" thickBot="1" x14ac:dyDescent="0.3">
      <c r="B9" s="43" t="s">
        <v>515</v>
      </c>
      <c r="C9" s="41">
        <f>SUMIFS(TblRegistroEntradas[Valor (R$)], TblRegistroEntradas[Mês Caixa], C5, TblRegistroEntradas[Ano Caixa], $C$4)</f>
        <v>30870</v>
      </c>
      <c r="D9" s="41">
        <f>SUMIFS(TblRegistroEntradas[Valor (R$)], TblRegistroEntradas[Mês Caixa], D5, TblRegistroEntradas[Ano Caixa], $C$4)</f>
        <v>27720</v>
      </c>
      <c r="E9" s="41">
        <f>SUMIFS(TblRegistroEntradas[Valor (R$)], TblRegistroEntradas[Mês Caixa], E5, TblRegistroEntradas[Ano Caixa], $C$4)</f>
        <v>23554</v>
      </c>
      <c r="F9" s="41">
        <f>SUMIFS(TblRegistroEntradas[Valor (R$)], TblRegistroEntradas[Mês Caixa], F5, TblRegistroEntradas[Ano Caixa], $C$4)</f>
        <v>19812</v>
      </c>
      <c r="G9" s="41">
        <f>SUMIFS(TblRegistroEntradas[Valor (R$)], TblRegistroEntradas[Mês Caixa], G5, TblRegistroEntradas[Ano Caixa], $C$4)</f>
        <v>24526</v>
      </c>
      <c r="H9" s="41">
        <f>SUMIFS(TblRegistroEntradas[Valor (R$)], TblRegistroEntradas[Mês Caixa], H5, TblRegistroEntradas[Ano Caixa], $C$4)</f>
        <v>33694</v>
      </c>
      <c r="I9" s="41">
        <f>SUMIFS(TblRegistroEntradas[Valor (R$)], TblRegistroEntradas[Mês Caixa], I5, TblRegistroEntradas[Ano Caixa], $C$4)</f>
        <v>32557</v>
      </c>
      <c r="J9" s="41">
        <f>SUMIFS(TblRegistroEntradas[Valor (R$)], TblRegistroEntradas[Mês Caixa], J5, TblRegistroEntradas[Ano Caixa], $C$4)</f>
        <v>33771</v>
      </c>
      <c r="K9" s="41">
        <f>SUMIFS(TblRegistroEntradas[Valor (R$)], TblRegistroEntradas[Mês Caixa], K5, TblRegistroEntradas[Ano Caixa], $C$4)</f>
        <v>22513</v>
      </c>
      <c r="L9" s="41">
        <f>SUMIFS(TblRegistroEntradas[Valor (R$)], TblRegistroEntradas[Mês Caixa], L5, TblRegistroEntradas[Ano Caixa], $C$4)</f>
        <v>22291</v>
      </c>
      <c r="M9" s="41">
        <f>SUMIFS(TblRegistroEntradas[Valor (R$)], TblRegistroEntradas[Mês Caixa], M5, TblRegistroEntradas[Ano Caixa], $C$4)</f>
        <v>21015</v>
      </c>
      <c r="N9" s="41">
        <f>SUMIFS(TblRegistroEntradas[Valor (R$)], TblRegistroEntradas[Mês Caixa], N5, TblRegistroEntradas[Ano Caixa], $C$4)</f>
        <v>15996</v>
      </c>
    </row>
    <row r="10" spans="2:14" ht="19.95" customHeight="1" thickBot="1" x14ac:dyDescent="0.3">
      <c r="B10" s="43" t="s">
        <v>516</v>
      </c>
      <c r="C10" s="41">
        <f>SUMIFS(TblRegistroSaidas[Valor (R$)], TblRegistroSaidas[Mês Caixa],C5, TblRegistroSaidas[Ano Caixa],$C$4)</f>
        <v>34555</v>
      </c>
      <c r="D10" s="41">
        <f>SUMIFS(TblRegistroSaidas[Valor (R$)], TblRegistroSaidas[Mês Caixa],D5, TblRegistroSaidas[Ano Caixa],$C$4)</f>
        <v>34970</v>
      </c>
      <c r="E10" s="41">
        <f>SUMIFS(TblRegistroSaidas[Valor (R$)], TblRegistroSaidas[Mês Caixa],E5, TblRegistroSaidas[Ano Caixa],$C$4)</f>
        <v>33517</v>
      </c>
      <c r="F10" s="41">
        <f>SUMIFS(TblRegistroSaidas[Valor (R$)], TblRegistroSaidas[Mês Caixa],F5, TblRegistroSaidas[Ano Caixa],$C$4)</f>
        <v>19716</v>
      </c>
      <c r="G10" s="41">
        <f>SUMIFS(TblRegistroSaidas[Valor (R$)], TblRegistroSaidas[Mês Caixa],G5, TblRegistroSaidas[Ano Caixa],$C$4)</f>
        <v>21883</v>
      </c>
      <c r="H10" s="41">
        <f>SUMIFS(TblRegistroSaidas[Valor (R$)], TblRegistroSaidas[Mês Caixa],H5, TblRegistroSaidas[Ano Caixa],$C$4)</f>
        <v>18068</v>
      </c>
      <c r="I10" s="41">
        <f>SUMIFS(TblRegistroSaidas[Valor (R$)], TblRegistroSaidas[Mês Caixa],I5, TblRegistroSaidas[Ano Caixa],$C$4)</f>
        <v>22018</v>
      </c>
      <c r="J10" s="41">
        <f>SUMIFS(TblRegistroSaidas[Valor (R$)], TblRegistroSaidas[Mês Caixa],J5, TblRegistroSaidas[Ano Caixa],$C$4)</f>
        <v>23328</v>
      </c>
      <c r="K10" s="41">
        <f>SUMIFS(TblRegistroSaidas[Valor (R$)], TblRegistroSaidas[Mês Caixa],K5, TblRegistroSaidas[Ano Caixa],$C$4)</f>
        <v>24659</v>
      </c>
      <c r="L10" s="41">
        <f>SUMIFS(TblRegistroSaidas[Valor (R$)], TblRegistroSaidas[Mês Caixa],L5, TblRegistroSaidas[Ano Caixa],$C$4)</f>
        <v>31591</v>
      </c>
      <c r="M10" s="41">
        <f>SUMIFS(TblRegistroSaidas[Valor (R$)], TblRegistroSaidas[Mês Caixa],M5, TblRegistroSaidas[Ano Caixa],$C$4)</f>
        <v>24255</v>
      </c>
      <c r="N10" s="41">
        <f>SUMIFS(TblRegistroSaidas[Valor (R$)], TblRegistroSaidas[Mês Caixa],N5, TblRegistroSaidas[Ano Caixa],$C$4)</f>
        <v>21548</v>
      </c>
    </row>
    <row r="11" spans="2:14" ht="19.95" customHeight="1" thickBot="1" x14ac:dyDescent="0.3">
      <c r="B11" s="43" t="s">
        <v>517</v>
      </c>
      <c r="C11" s="41">
        <f>(C8 + C9) - C10</f>
        <v>12850</v>
      </c>
      <c r="D11" s="41">
        <f t="shared" ref="D11:N11" si="1">(D8 + D9) - D10</f>
        <v>5600</v>
      </c>
      <c r="E11" s="41">
        <f t="shared" si="1"/>
        <v>-4363</v>
      </c>
      <c r="F11" s="41">
        <f t="shared" si="1"/>
        <v>-4267</v>
      </c>
      <c r="G11" s="41">
        <f t="shared" si="1"/>
        <v>-1624</v>
      </c>
      <c r="H11" s="41">
        <f t="shared" si="1"/>
        <v>14002</v>
      </c>
      <c r="I11" s="41">
        <f t="shared" si="1"/>
        <v>24541</v>
      </c>
      <c r="J11" s="41">
        <f t="shared" si="1"/>
        <v>34984</v>
      </c>
      <c r="K11" s="41">
        <f t="shared" si="1"/>
        <v>32838</v>
      </c>
      <c r="L11" s="41">
        <f t="shared" si="1"/>
        <v>23538</v>
      </c>
      <c r="M11" s="41">
        <f t="shared" si="1"/>
        <v>20298</v>
      </c>
      <c r="N11" s="41">
        <f t="shared" si="1"/>
        <v>14746</v>
      </c>
    </row>
    <row r="12" spans="2:14" ht="19.95" customHeight="1" x14ac:dyDescent="0.25"/>
    <row r="13" spans="2:14" ht="19.95" customHeight="1" thickBot="1" x14ac:dyDescent="0.35">
      <c r="B13" s="45" t="s">
        <v>531</v>
      </c>
    </row>
    <row r="14" spans="2:14" ht="19.95" customHeight="1" thickBot="1" x14ac:dyDescent="0.3">
      <c r="B14" s="46" t="s">
        <v>514</v>
      </c>
      <c r="C14" s="47" t="s">
        <v>518</v>
      </c>
      <c r="D14" s="47" t="s">
        <v>519</v>
      </c>
      <c r="E14" s="47" t="s">
        <v>520</v>
      </c>
      <c r="F14" s="47" t="s">
        <v>521</v>
      </c>
      <c r="G14" s="47" t="s">
        <v>522</v>
      </c>
      <c r="H14" s="47" t="s">
        <v>523</v>
      </c>
      <c r="I14" s="47" t="s">
        <v>524</v>
      </c>
      <c r="J14" s="47" t="s">
        <v>525</v>
      </c>
      <c r="K14" s="47" t="s">
        <v>526</v>
      </c>
      <c r="L14" s="47" t="s">
        <v>527</v>
      </c>
      <c r="M14" s="47" t="s">
        <v>528</v>
      </c>
      <c r="N14" s="47" t="s">
        <v>529</v>
      </c>
    </row>
    <row r="15" spans="2:14" ht="19.95" customHeight="1" thickBot="1" x14ac:dyDescent="0.3">
      <c r="B15" s="46" t="s">
        <v>530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23943</v>
      </c>
      <c r="D15" s="40">
        <f>C18</f>
        <v>2752</v>
      </c>
      <c r="E15" s="40">
        <f t="shared" ref="E15:N15" si="2">D18</f>
        <v>1935</v>
      </c>
      <c r="F15" s="40">
        <f t="shared" si="2"/>
        <v>15266</v>
      </c>
      <c r="G15" s="40">
        <f t="shared" si="2"/>
        <v>30813</v>
      </c>
      <c r="H15" s="40">
        <f t="shared" si="2"/>
        <v>25040</v>
      </c>
      <c r="I15" s="40">
        <f t="shared" si="2"/>
        <v>28824</v>
      </c>
      <c r="J15" s="40">
        <f t="shared" si="2"/>
        <v>28057</v>
      </c>
      <c r="K15" s="40">
        <f t="shared" si="2"/>
        <v>28632</v>
      </c>
      <c r="L15" s="40">
        <f t="shared" si="2"/>
        <v>34708</v>
      </c>
      <c r="M15" s="40">
        <f t="shared" si="2"/>
        <v>35415</v>
      </c>
      <c r="N15" s="40">
        <f t="shared" si="2"/>
        <v>43688</v>
      </c>
    </row>
    <row r="16" spans="2:14" ht="19.95" customHeight="1" thickBot="1" x14ac:dyDescent="0.3">
      <c r="B16" s="46" t="s">
        <v>515</v>
      </c>
      <c r="C16" s="41">
        <f>SUMIFS(TblRegistroEntradas[Valor (R$)], TblRegistroEntradas[Mês Competência], C5, TblRegistroEntradas[Ano Competência], $C$4)</f>
        <v>20582</v>
      </c>
      <c r="D16" s="41">
        <f>SUMIFS(TblRegistroEntradas[Valor (R$)], TblRegistroEntradas[Mês Competência], D5, TblRegistroEntradas[Ano Competência], $C$4)</f>
        <v>24761</v>
      </c>
      <c r="E16" s="41">
        <f>SUMIFS(TblRegistroEntradas[Valor (R$)], TblRegistroEntradas[Mês Competência], E5, TblRegistroEntradas[Ano Competência], $C$4)</f>
        <v>37458</v>
      </c>
      <c r="F16" s="41">
        <f>SUMIFS(TblRegistroEntradas[Valor (R$)], TblRegistroEntradas[Mês Competência], F5, TblRegistroEntradas[Ano Competência], $C$4)</f>
        <v>30226</v>
      </c>
      <c r="G16" s="41">
        <f>SUMIFS(TblRegistroEntradas[Valor (R$)], TblRegistroEntradas[Mês Competência], G5, TblRegistroEntradas[Ano Competência], $C$4)</f>
        <v>19009</v>
      </c>
      <c r="H16" s="41">
        <f>SUMIFS(TblRegistroEntradas[Valor (R$)], TblRegistroEntradas[Mês Competência], H5, TblRegistroEntradas[Ano Competência], $C$4)</f>
        <v>28711</v>
      </c>
      <c r="I16" s="41">
        <f>SUMIFS(TblRegistroEntradas[Valor (R$)], TblRegistroEntradas[Mês Competência], I5, TblRegistroEntradas[Ano Competência], $C$4)</f>
        <v>33298</v>
      </c>
      <c r="J16" s="41">
        <f>SUMIFS(TblRegistroEntradas[Valor (R$)], TblRegistroEntradas[Mês Competência], J5, TblRegistroEntradas[Ano Competência], $C$4)</f>
        <v>22302</v>
      </c>
      <c r="K16" s="41">
        <f>SUMIFS(TblRegistroEntradas[Valor (R$)], TblRegistroEntradas[Mês Competência], K5, TblRegistroEntradas[Ano Competência], $C$4)</f>
        <v>26024</v>
      </c>
      <c r="L16" s="41">
        <f>SUMIFS(TblRegistroEntradas[Valor (R$)], TblRegistroEntradas[Mês Competência], L5, TblRegistroEntradas[Ano Competência], $C$4)</f>
        <v>29400</v>
      </c>
      <c r="M16" s="41">
        <f>SUMIFS(TblRegistroEntradas[Valor (R$)], TblRegistroEntradas[Mês Competência], M5, TblRegistroEntradas[Ano Competência], $C$4)</f>
        <v>30897</v>
      </c>
      <c r="N16" s="41">
        <f>SUMIFS(TblRegistroEntradas[Valor (R$)], TblRegistroEntradas[Mês Competência], N5, TblRegistroEntradas[Ano Competência], $C$4)</f>
        <v>17906</v>
      </c>
    </row>
    <row r="17" spans="2:14" ht="19.95" customHeight="1" thickBot="1" x14ac:dyDescent="0.3">
      <c r="B17" s="46" t="s">
        <v>516</v>
      </c>
      <c r="C17" s="41">
        <f>SUMIFS(TblRegistroSaidas[Valor (R$)], TblRegistroSaidas[Mês Competência], C5, TblRegistroSaidas[Ano Competência], $C$4)</f>
        <v>41773</v>
      </c>
      <c r="D17" s="41">
        <f>SUMIFS(TblRegistroSaidas[Valor (R$)], TblRegistroSaidas[Mês Competência], D5, TblRegistroSaidas[Ano Competência], $C$4)</f>
        <v>25578</v>
      </c>
      <c r="E17" s="41">
        <f>SUMIFS(TblRegistroSaidas[Valor (R$)], TblRegistroSaidas[Mês Competência], E5, TblRegistroSaidas[Ano Competência], $C$4)</f>
        <v>24127</v>
      </c>
      <c r="F17" s="41">
        <f>SUMIFS(TblRegistroSaidas[Valor (R$)], TblRegistroSaidas[Mês Competência], F5, TblRegistroSaidas[Ano Competência], $C$4)</f>
        <v>14679</v>
      </c>
      <c r="G17" s="41">
        <f>SUMIFS(TblRegistroSaidas[Valor (R$)], TblRegistroSaidas[Mês Competência], G5, TblRegistroSaidas[Ano Competência], $C$4)</f>
        <v>24782</v>
      </c>
      <c r="H17" s="41">
        <f>SUMIFS(TblRegistroSaidas[Valor (R$)], TblRegistroSaidas[Mês Competência], H5, TblRegistroSaidas[Ano Competência], $C$4)</f>
        <v>24927</v>
      </c>
      <c r="I17" s="41">
        <f>SUMIFS(TblRegistroSaidas[Valor (R$)], TblRegistroSaidas[Mês Competência], I5, TblRegistroSaidas[Ano Competência], $C$4)</f>
        <v>34065</v>
      </c>
      <c r="J17" s="41">
        <f>SUMIFS(TblRegistroSaidas[Valor (R$)], TblRegistroSaidas[Mês Competência], J5, TblRegistroSaidas[Ano Competência], $C$4)</f>
        <v>21727</v>
      </c>
      <c r="K17" s="41">
        <f>SUMIFS(TblRegistroSaidas[Valor (R$)], TblRegistroSaidas[Mês Competência], K5, TblRegistroSaidas[Ano Competência], $C$4)</f>
        <v>19948</v>
      </c>
      <c r="L17" s="41">
        <f>SUMIFS(TblRegistroSaidas[Valor (R$)], TblRegistroSaidas[Mês Competência], L5, TblRegistroSaidas[Ano Competência], $C$4)</f>
        <v>28693</v>
      </c>
      <c r="M17" s="41">
        <f>SUMIFS(TblRegistroSaidas[Valor (R$)], TblRegistroSaidas[Mês Competência], M5, TblRegistroSaidas[Ano Competência], $C$4)</f>
        <v>22624</v>
      </c>
      <c r="N17" s="41">
        <f>SUMIFS(TblRegistroSaidas[Valor (R$)], TblRegistroSaidas[Mês Competência], N5, TblRegistroSaidas[Ano Competência], $C$4)</f>
        <v>19227</v>
      </c>
    </row>
    <row r="18" spans="2:14" ht="19.95" customHeight="1" thickBot="1" x14ac:dyDescent="0.3">
      <c r="B18" s="46" t="s">
        <v>517</v>
      </c>
      <c r="C18" s="41">
        <f>(C15 + C16) - C17</f>
        <v>2752</v>
      </c>
      <c r="D18" s="41">
        <f t="shared" ref="D18:N18" si="3">(D15 + D16) - D17</f>
        <v>1935</v>
      </c>
      <c r="E18" s="41">
        <f t="shared" si="3"/>
        <v>15266</v>
      </c>
      <c r="F18" s="41">
        <f t="shared" si="3"/>
        <v>30813</v>
      </c>
      <c r="G18" s="41">
        <f t="shared" si="3"/>
        <v>25040</v>
      </c>
      <c r="H18" s="41">
        <f t="shared" si="3"/>
        <v>28824</v>
      </c>
      <c r="I18" s="41">
        <f t="shared" si="3"/>
        <v>28057</v>
      </c>
      <c r="J18" s="41">
        <f t="shared" si="3"/>
        <v>28632</v>
      </c>
      <c r="K18" s="41">
        <f t="shared" si="3"/>
        <v>34708</v>
      </c>
      <c r="L18" s="41">
        <f t="shared" si="3"/>
        <v>35415</v>
      </c>
      <c r="M18" s="41">
        <f t="shared" si="3"/>
        <v>43688</v>
      </c>
      <c r="N18" s="41">
        <f t="shared" si="3"/>
        <v>42367</v>
      </c>
    </row>
    <row r="19" spans="2:14" ht="19.95" customHeight="1" x14ac:dyDescent="0.25"/>
    <row r="20" spans="2:14" ht="19.95" customHeight="1" thickBot="1" x14ac:dyDescent="0.35">
      <c r="B20" s="48" t="s">
        <v>532</v>
      </c>
    </row>
    <row r="21" spans="2:14" ht="19.95" customHeight="1" thickBot="1" x14ac:dyDescent="0.3">
      <c r="B21" s="49" t="s">
        <v>514</v>
      </c>
      <c r="C21" s="50" t="s">
        <v>518</v>
      </c>
      <c r="D21" s="50" t="s">
        <v>519</v>
      </c>
      <c r="E21" s="50" t="s">
        <v>520</v>
      </c>
      <c r="F21" s="50" t="s">
        <v>521</v>
      </c>
      <c r="G21" s="50" t="s">
        <v>522</v>
      </c>
      <c r="H21" s="50" t="s">
        <v>523</v>
      </c>
      <c r="I21" s="50" t="s">
        <v>524</v>
      </c>
      <c r="J21" s="50" t="s">
        <v>525</v>
      </c>
      <c r="K21" s="50" t="s">
        <v>526</v>
      </c>
      <c r="L21" s="50" t="s">
        <v>527</v>
      </c>
      <c r="M21" s="50" t="s">
        <v>528</v>
      </c>
      <c r="N21" s="50" t="s">
        <v>529</v>
      </c>
    </row>
    <row r="22" spans="2:14" ht="19.95" customHeight="1" thickBot="1" x14ac:dyDescent="0.3">
      <c r="B22" s="49" t="s">
        <v>533</v>
      </c>
      <c r="C22" s="40">
        <f>C16</f>
        <v>20582</v>
      </c>
      <c r="D22" s="40">
        <f t="shared" ref="D22:N22" si="4">D16</f>
        <v>24761</v>
      </c>
      <c r="E22" s="40">
        <f t="shared" si="4"/>
        <v>37458</v>
      </c>
      <c r="F22" s="40">
        <f t="shared" si="4"/>
        <v>30226</v>
      </c>
      <c r="G22" s="40">
        <f t="shared" si="4"/>
        <v>19009</v>
      </c>
      <c r="H22" s="40">
        <f t="shared" si="4"/>
        <v>28711</v>
      </c>
      <c r="I22" s="40">
        <f t="shared" si="4"/>
        <v>33298</v>
      </c>
      <c r="J22" s="40">
        <f t="shared" si="4"/>
        <v>22302</v>
      </c>
      <c r="K22" s="40">
        <f t="shared" si="4"/>
        <v>26024</v>
      </c>
      <c r="L22" s="40">
        <f t="shared" si="4"/>
        <v>29400</v>
      </c>
      <c r="M22" s="40">
        <f t="shared" si="4"/>
        <v>30897</v>
      </c>
      <c r="N22" s="40">
        <f t="shared" si="4"/>
        <v>17906</v>
      </c>
    </row>
    <row r="23" spans="2:14" ht="19.95" customHeight="1" thickBot="1" x14ac:dyDescent="0.3">
      <c r="B23" s="49" t="s">
        <v>534</v>
      </c>
      <c r="C23" s="41">
        <f>C17</f>
        <v>41773</v>
      </c>
      <c r="D23" s="41">
        <f t="shared" ref="D23:N23" si="5">D17</f>
        <v>25578</v>
      </c>
      <c r="E23" s="41">
        <f t="shared" si="5"/>
        <v>24127</v>
      </c>
      <c r="F23" s="41">
        <f t="shared" si="5"/>
        <v>14679</v>
      </c>
      <c r="G23" s="41">
        <f t="shared" si="5"/>
        <v>24782</v>
      </c>
      <c r="H23" s="41">
        <f t="shared" si="5"/>
        <v>24927</v>
      </c>
      <c r="I23" s="41">
        <f t="shared" si="5"/>
        <v>34065</v>
      </c>
      <c r="J23" s="41">
        <f t="shared" si="5"/>
        <v>21727</v>
      </c>
      <c r="K23" s="41">
        <f t="shared" si="5"/>
        <v>19948</v>
      </c>
      <c r="L23" s="41">
        <f t="shared" si="5"/>
        <v>28693</v>
      </c>
      <c r="M23" s="41">
        <f t="shared" si="5"/>
        <v>22624</v>
      </c>
      <c r="N23" s="41">
        <f t="shared" si="5"/>
        <v>19227</v>
      </c>
    </row>
    <row r="24" spans="2:14" ht="19.95" customHeight="1" thickBot="1" x14ac:dyDescent="0.3">
      <c r="B24" s="49" t="s">
        <v>535</v>
      </c>
      <c r="C24" s="51">
        <f>IF((C22-C23) &gt; 0, C22 - C23, 0)</f>
        <v>0</v>
      </c>
      <c r="D24" s="51">
        <f t="shared" ref="D24:N24" si="6">IF((D22-D23) &gt; 0, D22 - D23, 0)</f>
        <v>0</v>
      </c>
      <c r="E24" s="51">
        <f t="shared" si="6"/>
        <v>13331</v>
      </c>
      <c r="F24" s="51">
        <f t="shared" si="6"/>
        <v>15547</v>
      </c>
      <c r="G24" s="51">
        <f t="shared" si="6"/>
        <v>0</v>
      </c>
      <c r="H24" s="51">
        <f t="shared" si="6"/>
        <v>3784</v>
      </c>
      <c r="I24" s="51">
        <f t="shared" si="6"/>
        <v>0</v>
      </c>
      <c r="J24" s="51">
        <f t="shared" si="6"/>
        <v>575</v>
      </c>
      <c r="K24" s="51">
        <f t="shared" si="6"/>
        <v>6076</v>
      </c>
      <c r="L24" s="51">
        <f t="shared" si="6"/>
        <v>707</v>
      </c>
      <c r="M24" s="51">
        <f t="shared" si="6"/>
        <v>8273</v>
      </c>
      <c r="N24" s="51">
        <f t="shared" si="6"/>
        <v>0</v>
      </c>
    </row>
    <row r="25" spans="2:14" ht="19.95" customHeight="1" thickBot="1" x14ac:dyDescent="0.3">
      <c r="B25" s="49" t="s">
        <v>536</v>
      </c>
      <c r="C25" s="51">
        <f>IF((C22 - C23) &lt; 0, C22 - C23, 0)</f>
        <v>-21191</v>
      </c>
      <c r="D25" s="51">
        <f t="shared" ref="D25:N25" si="7">IF((D22 - D23) &lt; 0, D22 - D23, 0)</f>
        <v>-817</v>
      </c>
      <c r="E25" s="51">
        <f t="shared" si="7"/>
        <v>0</v>
      </c>
      <c r="F25" s="51">
        <f t="shared" si="7"/>
        <v>0</v>
      </c>
      <c r="G25" s="51">
        <f t="shared" si="7"/>
        <v>-5773</v>
      </c>
      <c r="H25" s="51">
        <f t="shared" si="7"/>
        <v>0</v>
      </c>
      <c r="I25" s="51">
        <f t="shared" si="7"/>
        <v>-767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-1321</v>
      </c>
    </row>
    <row r="26" spans="2:14" ht="19.95" customHeight="1" thickBot="1" x14ac:dyDescent="0.35">
      <c r="B26" s="58" t="s">
        <v>537</v>
      </c>
      <c r="C26" s="59">
        <f>(C22 - C23)</f>
        <v>-21191</v>
      </c>
      <c r="D26" s="59">
        <f>(D22 - D23) + C26</f>
        <v>-22008</v>
      </c>
      <c r="E26" s="59">
        <f t="shared" ref="E26:N26" si="8">(E22 - E23) + D26</f>
        <v>-8677</v>
      </c>
      <c r="F26" s="59">
        <f t="shared" si="8"/>
        <v>6870</v>
      </c>
      <c r="G26" s="59">
        <f t="shared" si="8"/>
        <v>1097</v>
      </c>
      <c r="H26" s="59">
        <f t="shared" si="8"/>
        <v>4881</v>
      </c>
      <c r="I26" s="59">
        <f t="shared" si="8"/>
        <v>4114</v>
      </c>
      <c r="J26" s="59">
        <f t="shared" si="8"/>
        <v>4689</v>
      </c>
      <c r="K26" s="59">
        <f t="shared" si="8"/>
        <v>10765</v>
      </c>
      <c r="L26" s="59">
        <f t="shared" si="8"/>
        <v>11472</v>
      </c>
      <c r="M26" s="59">
        <f t="shared" si="8"/>
        <v>19745</v>
      </c>
      <c r="N26" s="59">
        <f t="shared" si="8"/>
        <v>18424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DashboardAtual</vt:lpstr>
      <vt:lpstr>DashboardMensal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2023-07-05T20:35:18Z</dcterms:modified>
</cp:coreProperties>
</file>