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6" windowHeight="11556"/>
  </bookViews>
  <sheets>
    <sheet name="Estoque" sheetId="14" r:id="rId1"/>
    <sheet name="Estoque-Resolvido" sheetId="1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2" l="1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3" i="14"/>
  <c r="J4" i="14" l="1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3" i="14"/>
  <c r="G4" i="14"/>
  <c r="H4" i="14" s="1"/>
  <c r="G5" i="14"/>
  <c r="H5" i="14" s="1"/>
  <c r="G6" i="14"/>
  <c r="H6" i="14" s="1"/>
  <c r="G7" i="14"/>
  <c r="H7" i="14" s="1"/>
  <c r="G8" i="14"/>
  <c r="H8" i="14" s="1"/>
  <c r="G9" i="14"/>
  <c r="H9" i="14" s="1"/>
  <c r="G10" i="14"/>
  <c r="H10" i="14" s="1"/>
  <c r="G11" i="14"/>
  <c r="H11" i="14" s="1"/>
  <c r="G12" i="14"/>
  <c r="H12" i="14" s="1"/>
  <c r="G13" i="14"/>
  <c r="H13" i="14" s="1"/>
  <c r="G14" i="14"/>
  <c r="H14" i="14" s="1"/>
  <c r="G15" i="14"/>
  <c r="H15" i="14" s="1"/>
  <c r="G16" i="14"/>
  <c r="H16" i="14" s="1"/>
  <c r="G17" i="14"/>
  <c r="H17" i="14" s="1"/>
  <c r="G18" i="14"/>
  <c r="H18" i="14" s="1"/>
  <c r="G19" i="14"/>
  <c r="H19" i="14" s="1"/>
  <c r="G20" i="14"/>
  <c r="H20" i="14" s="1"/>
  <c r="G21" i="14"/>
  <c r="H21" i="14" s="1"/>
  <c r="G22" i="14"/>
  <c r="H22" i="14" s="1"/>
  <c r="G3" i="14"/>
  <c r="H3" i="14" s="1"/>
  <c r="K1" i="14"/>
  <c r="G21" i="12" l="1"/>
  <c r="J21" i="12"/>
  <c r="K21" i="12" s="1"/>
  <c r="J5" i="12" l="1"/>
  <c r="K5" i="12" s="1"/>
  <c r="G10" i="12" l="1"/>
  <c r="G9" i="12"/>
  <c r="G8" i="12"/>
  <c r="G7" i="12"/>
  <c r="G6" i="12"/>
  <c r="G5" i="12"/>
  <c r="G4" i="12"/>
  <c r="G3" i="12"/>
  <c r="H3" i="12" s="1"/>
  <c r="J3" i="12" l="1"/>
  <c r="K3" i="12" s="1"/>
  <c r="J22" i="12"/>
  <c r="K22" i="12" s="1"/>
  <c r="J20" i="12"/>
  <c r="K20" i="12" s="1"/>
  <c r="J19" i="12"/>
  <c r="K19" i="12" s="1"/>
  <c r="J18" i="12"/>
  <c r="K18" i="12" s="1"/>
  <c r="J17" i="12"/>
  <c r="K17" i="12" s="1"/>
  <c r="J16" i="12"/>
  <c r="K16" i="12" s="1"/>
  <c r="J15" i="12"/>
  <c r="K15" i="12" s="1"/>
  <c r="J14" i="12"/>
  <c r="K14" i="12" s="1"/>
  <c r="J13" i="12"/>
  <c r="K13" i="12" s="1"/>
  <c r="J12" i="12"/>
  <c r="K12" i="12" s="1"/>
  <c r="J11" i="12"/>
  <c r="K11" i="12" s="1"/>
  <c r="J10" i="12"/>
  <c r="K10" i="12" s="1"/>
  <c r="J9" i="12"/>
  <c r="K9" i="12" s="1"/>
  <c r="J8" i="12"/>
  <c r="K8" i="12" s="1"/>
  <c r="J7" i="12"/>
  <c r="K7" i="12" s="1"/>
  <c r="J6" i="12"/>
  <c r="K6" i="12" s="1"/>
  <c r="J4" i="12"/>
  <c r="K4" i="12" s="1"/>
  <c r="G22" i="12"/>
  <c r="G20" i="12"/>
  <c r="G19" i="12"/>
  <c r="G18" i="12"/>
  <c r="G17" i="12"/>
  <c r="G16" i="12"/>
  <c r="G15" i="12"/>
  <c r="G14" i="12"/>
  <c r="G13" i="12"/>
  <c r="G12" i="12"/>
  <c r="G11" i="12"/>
  <c r="I3" i="12" l="1"/>
</calcChain>
</file>

<file path=xl/sharedStrings.xml><?xml version="1.0" encoding="utf-8"?>
<sst xmlns="http://schemas.openxmlformats.org/spreadsheetml/2006/main" count="66" uniqueCount="34">
  <si>
    <t>Código</t>
  </si>
  <si>
    <t>Vencimento</t>
  </si>
  <si>
    <t>Prioridade na Venda</t>
  </si>
  <si>
    <t>Produto</t>
  </si>
  <si>
    <t>Detergente líquido neutro 500ml</t>
  </si>
  <si>
    <t>Detergente líquido coco 500ml</t>
  </si>
  <si>
    <t>Desinfetante eucalipto 1L</t>
  </si>
  <si>
    <t>Agua Sanitária 5 L</t>
  </si>
  <si>
    <t>Multiuso 500ml</t>
  </si>
  <si>
    <t>Sabão em pó 1Kg</t>
  </si>
  <si>
    <t>Limpador perfumado lavanda 500ml</t>
  </si>
  <si>
    <t>Limpador perfumado pinho 500ml</t>
  </si>
  <si>
    <t>Alvejante em pó 500G</t>
  </si>
  <si>
    <t>Sabão em barra coco 1Kg</t>
  </si>
  <si>
    <t>Desengordurante limão 500ml</t>
  </si>
  <si>
    <t>Lustra móveis 200ml</t>
  </si>
  <si>
    <t>Estoque Mínimo</t>
  </si>
  <si>
    <t>Estoque Atual</t>
  </si>
  <si>
    <t>Limpa vidros 5L</t>
  </si>
  <si>
    <t>Cera acrílica 5 L</t>
  </si>
  <si>
    <t>Agua Sanitária 1L</t>
  </si>
  <si>
    <t>Desinfetante lavanda 500ml</t>
  </si>
  <si>
    <t>Limpador perfumado floral 500ml</t>
  </si>
  <si>
    <t>Desinfetante floral 1L</t>
  </si>
  <si>
    <t>Desinfetante pinho 500ml</t>
  </si>
  <si>
    <t>Sabão em pó 5Kg</t>
  </si>
  <si>
    <t>Validade
(em meses)</t>
  </si>
  <si>
    <t>DATA ATUAL</t>
  </si>
  <si>
    <t>Data de Fabricaçao</t>
  </si>
  <si>
    <t>Vencido?</t>
  </si>
  <si>
    <t>CONTROLE DE ESTOQUE</t>
  </si>
  <si>
    <t>Quantidade a Comprar</t>
  </si>
  <si>
    <t>Necessidade de Ressuprimento?</t>
  </si>
  <si>
    <t>Prioridade na Venda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</si>
</sst>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vertical="center" wrapText="1"/>
    </xf>
    <xf numFmtId="3" fontId="0" fillId="2" borderId="1" xfId="0" applyNumberFormat="1" applyFill="1" applyBorder="1" applyAlignment="1">
      <alignment horizontal="right" vertical="center" wrapText="1"/>
    </xf>
    <xf numFmtId="14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right" vertical="center"/>
    </xf>
    <xf numFmtId="2" fontId="0" fillId="0" borderId="0" xfId="0" applyNumberFormat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3" fontId="0" fillId="2" borderId="2" xfId="0" applyNumberFormat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2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border>
        <left/>
        <right/>
        <top/>
        <bottom/>
        <vertical/>
        <horizontal/>
      </border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border>
        <left/>
        <right/>
        <top/>
        <bottom/>
        <vertical/>
        <horizontal/>
      </border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abSelected="1" workbookViewId="0"/>
  </sheetViews>
  <sheetFormatPr defaultColWidth="9.109375" defaultRowHeight="14.4" x14ac:dyDescent="0.3"/>
  <cols>
    <col min="1" max="1" width="9.109375" style="1"/>
    <col min="2" max="2" width="33.33203125" style="1" bestFit="1" customWidth="1"/>
    <col min="3" max="9" width="14.6640625" style="1" customWidth="1"/>
    <col min="10" max="10" width="15.6640625" style="1" customWidth="1"/>
    <col min="11" max="11" width="20.44140625" style="1" customWidth="1"/>
    <col min="12" max="12" width="7.44140625" style="1" customWidth="1"/>
    <col min="13" max="16384" width="9.109375" style="1"/>
  </cols>
  <sheetData>
    <row r="1" spans="1:12" ht="30" customHeight="1" x14ac:dyDescent="0.3">
      <c r="A1" s="17" t="s">
        <v>30</v>
      </c>
      <c r="J1" s="8" t="s">
        <v>27</v>
      </c>
      <c r="K1" s="22">
        <f ca="1">TODAY()</f>
        <v>45041</v>
      </c>
    </row>
    <row r="2" spans="1:12" ht="30" customHeight="1" x14ac:dyDescent="0.3">
      <c r="A2" s="24" t="s">
        <v>0</v>
      </c>
      <c r="B2" s="24" t="s">
        <v>3</v>
      </c>
      <c r="C2" s="25" t="s">
        <v>17</v>
      </c>
      <c r="D2" s="25" t="s">
        <v>16</v>
      </c>
      <c r="E2" s="23" t="s">
        <v>28</v>
      </c>
      <c r="F2" s="26" t="s">
        <v>26</v>
      </c>
      <c r="G2" s="23" t="s">
        <v>1</v>
      </c>
      <c r="H2" s="23" t="s">
        <v>29</v>
      </c>
      <c r="I2" s="23" t="s">
        <v>33</v>
      </c>
      <c r="J2" s="23" t="s">
        <v>32</v>
      </c>
      <c r="K2" s="23" t="s">
        <v>31</v>
      </c>
    </row>
    <row r="3" spans="1:12" x14ac:dyDescent="0.3">
      <c r="A3" s="2">
        <v>1</v>
      </c>
      <c r="B3" s="2" t="s">
        <v>20</v>
      </c>
      <c r="C3" s="19">
        <v>805</v>
      </c>
      <c r="D3" s="19">
        <v>106</v>
      </c>
      <c r="E3" s="20">
        <v>45254</v>
      </c>
      <c r="F3" s="21">
        <v>12</v>
      </c>
      <c r="G3" s="11">
        <f>IF(F3 = 6, (E3 + 180), IF(F3 = 12, E3 + 360, E3 + 720))</f>
        <v>45614</v>
      </c>
      <c r="H3" s="11" t="str">
        <f ca="1">IF(G3 &lt; TODAY(), "VENCIDO", "VÁLIDO")</f>
        <v>VÁLIDO</v>
      </c>
      <c r="I3" s="18"/>
      <c r="J3" s="18" t="str">
        <f>IF(C3 &lt;= D3, "SIM", "NÃO")</f>
        <v>NÃO</v>
      </c>
      <c r="K3" s="18" t="str">
        <f>IF(J3 = "SIM", CONCATENATE("Pedido de: ", D3*2, " un."), " ")</f>
        <v xml:space="preserve"> </v>
      </c>
    </row>
    <row r="4" spans="1:12" x14ac:dyDescent="0.3">
      <c r="A4" s="2">
        <v>2</v>
      </c>
      <c r="B4" s="2" t="s">
        <v>7</v>
      </c>
      <c r="C4" s="19">
        <v>613</v>
      </c>
      <c r="D4" s="19">
        <v>107</v>
      </c>
      <c r="E4" s="20">
        <v>44972</v>
      </c>
      <c r="F4" s="21">
        <v>12</v>
      </c>
      <c r="G4" s="11">
        <f t="shared" ref="G4:G22" si="0">IF(F4 = 6, (E4 + 180), IF(F4 = 12, E4 + 360, E4 + 720))</f>
        <v>45332</v>
      </c>
      <c r="H4" s="11" t="str">
        <f t="shared" ref="H4:H22" ca="1" si="1">IF(G4 &lt; TODAY(), "VENCIDO", "VÁLIDO")</f>
        <v>VÁLIDO</v>
      </c>
      <c r="I4" s="18"/>
      <c r="J4" s="18" t="str">
        <f t="shared" ref="J4:J22" si="2">IF(C4 &lt;= D4, "SIM", "NÃO")</f>
        <v>NÃO</v>
      </c>
      <c r="K4" s="18" t="str">
        <f t="shared" ref="K4:K22" si="3">IF(J4 = "SIM", CONCATENATE("Pedido de: ", D4*2, " un."), " ")</f>
        <v xml:space="preserve"> </v>
      </c>
    </row>
    <row r="5" spans="1:12" x14ac:dyDescent="0.3">
      <c r="A5" s="2">
        <v>3</v>
      </c>
      <c r="B5" s="2" t="s">
        <v>12</v>
      </c>
      <c r="C5" s="19">
        <v>45</v>
      </c>
      <c r="D5" s="19">
        <v>112</v>
      </c>
      <c r="E5" s="20">
        <v>45069</v>
      </c>
      <c r="F5" s="21">
        <v>24</v>
      </c>
      <c r="G5" s="11">
        <f t="shared" si="0"/>
        <v>45789</v>
      </c>
      <c r="H5" s="11" t="str">
        <f t="shared" ca="1" si="1"/>
        <v>VÁLIDO</v>
      </c>
      <c r="I5" s="18"/>
      <c r="J5" s="18" t="str">
        <f t="shared" si="2"/>
        <v>SIM</v>
      </c>
      <c r="K5" s="18" t="str">
        <f t="shared" si="3"/>
        <v>Pedido de: 224 un.</v>
      </c>
      <c r="L5" s="10"/>
    </row>
    <row r="6" spans="1:12" x14ac:dyDescent="0.3">
      <c r="A6" s="2">
        <v>4</v>
      </c>
      <c r="B6" s="2" t="s">
        <v>19</v>
      </c>
      <c r="C6" s="19">
        <v>635</v>
      </c>
      <c r="D6" s="19">
        <v>65</v>
      </c>
      <c r="E6" s="20">
        <v>45148</v>
      </c>
      <c r="F6" s="21">
        <v>12</v>
      </c>
      <c r="G6" s="11">
        <f t="shared" si="0"/>
        <v>45508</v>
      </c>
      <c r="H6" s="11" t="str">
        <f t="shared" ca="1" si="1"/>
        <v>VÁLIDO</v>
      </c>
      <c r="I6" s="18"/>
      <c r="J6" s="18" t="str">
        <f t="shared" si="2"/>
        <v>NÃO</v>
      </c>
      <c r="K6" s="18" t="str">
        <f t="shared" si="3"/>
        <v xml:space="preserve"> </v>
      </c>
    </row>
    <row r="7" spans="1:12" x14ac:dyDescent="0.3">
      <c r="A7" s="2">
        <v>5</v>
      </c>
      <c r="B7" s="2" t="s">
        <v>14</v>
      </c>
      <c r="C7" s="19">
        <v>386</v>
      </c>
      <c r="D7" s="19">
        <v>87</v>
      </c>
      <c r="E7" s="20">
        <v>44646</v>
      </c>
      <c r="F7" s="21">
        <v>12</v>
      </c>
      <c r="G7" s="11">
        <f t="shared" si="0"/>
        <v>45006</v>
      </c>
      <c r="H7" s="11" t="str">
        <f t="shared" ca="1" si="1"/>
        <v>VENCIDO</v>
      </c>
      <c r="I7" s="18"/>
      <c r="J7" s="18" t="str">
        <f t="shared" si="2"/>
        <v>NÃO</v>
      </c>
      <c r="K7" s="18" t="str">
        <f t="shared" si="3"/>
        <v xml:space="preserve"> </v>
      </c>
    </row>
    <row r="8" spans="1:12" x14ac:dyDescent="0.3">
      <c r="A8" s="2">
        <v>6</v>
      </c>
      <c r="B8" s="2" t="s">
        <v>6</v>
      </c>
      <c r="C8" s="19">
        <v>458</v>
      </c>
      <c r="D8" s="19">
        <v>77</v>
      </c>
      <c r="E8" s="20">
        <v>45034</v>
      </c>
      <c r="F8" s="21">
        <v>12</v>
      </c>
      <c r="G8" s="11">
        <f t="shared" si="0"/>
        <v>45394</v>
      </c>
      <c r="H8" s="11" t="str">
        <f t="shared" ca="1" si="1"/>
        <v>VÁLIDO</v>
      </c>
      <c r="I8" s="18"/>
      <c r="J8" s="18" t="str">
        <f t="shared" si="2"/>
        <v>NÃO</v>
      </c>
      <c r="K8" s="18" t="str">
        <f t="shared" si="3"/>
        <v xml:space="preserve"> </v>
      </c>
    </row>
    <row r="9" spans="1:12" x14ac:dyDescent="0.3">
      <c r="A9" s="2">
        <v>7</v>
      </c>
      <c r="B9" s="2" t="s">
        <v>23</v>
      </c>
      <c r="C9" s="19">
        <v>356</v>
      </c>
      <c r="D9" s="19">
        <v>93</v>
      </c>
      <c r="E9" s="20">
        <v>45074</v>
      </c>
      <c r="F9" s="21">
        <v>12</v>
      </c>
      <c r="G9" s="11">
        <f t="shared" si="0"/>
        <v>45434</v>
      </c>
      <c r="H9" s="11" t="str">
        <f t="shared" ca="1" si="1"/>
        <v>VÁLIDO</v>
      </c>
      <c r="I9" s="18"/>
      <c r="J9" s="18" t="str">
        <f t="shared" si="2"/>
        <v>NÃO</v>
      </c>
      <c r="K9" s="18" t="str">
        <f t="shared" si="3"/>
        <v xml:space="preserve"> </v>
      </c>
    </row>
    <row r="10" spans="1:12" x14ac:dyDescent="0.3">
      <c r="A10" s="2">
        <v>8</v>
      </c>
      <c r="B10" s="2" t="s">
        <v>21</v>
      </c>
      <c r="C10" s="19">
        <v>364</v>
      </c>
      <c r="D10" s="19">
        <v>162</v>
      </c>
      <c r="E10" s="20">
        <v>44619</v>
      </c>
      <c r="F10" s="21">
        <v>6</v>
      </c>
      <c r="G10" s="11">
        <f t="shared" si="0"/>
        <v>44799</v>
      </c>
      <c r="H10" s="11" t="str">
        <f t="shared" ca="1" si="1"/>
        <v>VENCIDO</v>
      </c>
      <c r="I10" s="18"/>
      <c r="J10" s="18" t="str">
        <f t="shared" si="2"/>
        <v>NÃO</v>
      </c>
      <c r="K10" s="18" t="str">
        <f t="shared" si="3"/>
        <v xml:space="preserve"> </v>
      </c>
    </row>
    <row r="11" spans="1:12" x14ac:dyDescent="0.3">
      <c r="A11" s="2">
        <v>9</v>
      </c>
      <c r="B11" s="2" t="s">
        <v>24</v>
      </c>
      <c r="C11" s="19">
        <v>90</v>
      </c>
      <c r="D11" s="19">
        <v>92</v>
      </c>
      <c r="E11" s="20">
        <v>44441</v>
      </c>
      <c r="F11" s="21">
        <v>12</v>
      </c>
      <c r="G11" s="11">
        <f t="shared" si="0"/>
        <v>44801</v>
      </c>
      <c r="H11" s="11" t="str">
        <f t="shared" ca="1" si="1"/>
        <v>VENCIDO</v>
      </c>
      <c r="I11" s="18"/>
      <c r="J11" s="18" t="str">
        <f t="shared" si="2"/>
        <v>SIM</v>
      </c>
      <c r="K11" s="18" t="str">
        <f t="shared" si="3"/>
        <v>Pedido de: 184 un.</v>
      </c>
    </row>
    <row r="12" spans="1:12" x14ac:dyDescent="0.3">
      <c r="A12" s="2">
        <v>10</v>
      </c>
      <c r="B12" s="2" t="s">
        <v>5</v>
      </c>
      <c r="C12" s="19">
        <v>835</v>
      </c>
      <c r="D12" s="19">
        <v>135</v>
      </c>
      <c r="E12" s="20">
        <v>44142</v>
      </c>
      <c r="F12" s="21">
        <v>12</v>
      </c>
      <c r="G12" s="11">
        <f t="shared" si="0"/>
        <v>44502</v>
      </c>
      <c r="H12" s="11" t="str">
        <f t="shared" ca="1" si="1"/>
        <v>VENCIDO</v>
      </c>
      <c r="I12" s="18"/>
      <c r="J12" s="18" t="str">
        <f t="shared" si="2"/>
        <v>NÃO</v>
      </c>
      <c r="K12" s="18" t="str">
        <f t="shared" si="3"/>
        <v xml:space="preserve"> </v>
      </c>
    </row>
    <row r="13" spans="1:12" x14ac:dyDescent="0.3">
      <c r="A13" s="2">
        <v>11</v>
      </c>
      <c r="B13" s="2" t="s">
        <v>4</v>
      </c>
      <c r="C13" s="19">
        <v>582</v>
      </c>
      <c r="D13" s="19">
        <v>187</v>
      </c>
      <c r="E13" s="20">
        <v>44659</v>
      </c>
      <c r="F13" s="21">
        <v>12</v>
      </c>
      <c r="G13" s="11">
        <f t="shared" si="0"/>
        <v>45019</v>
      </c>
      <c r="H13" s="11" t="str">
        <f t="shared" ca="1" si="1"/>
        <v>VENCIDO</v>
      </c>
      <c r="I13" s="18"/>
      <c r="J13" s="18" t="str">
        <f t="shared" si="2"/>
        <v>NÃO</v>
      </c>
      <c r="K13" s="18" t="str">
        <f t="shared" si="3"/>
        <v xml:space="preserve"> </v>
      </c>
    </row>
    <row r="14" spans="1:12" x14ac:dyDescent="0.3">
      <c r="A14" s="2">
        <v>12</v>
      </c>
      <c r="B14" s="2" t="s">
        <v>18</v>
      </c>
      <c r="C14" s="19">
        <v>49</v>
      </c>
      <c r="D14" s="19">
        <v>63</v>
      </c>
      <c r="E14" s="20">
        <v>45180</v>
      </c>
      <c r="F14" s="21">
        <v>24</v>
      </c>
      <c r="G14" s="11">
        <f t="shared" si="0"/>
        <v>45900</v>
      </c>
      <c r="H14" s="11" t="str">
        <f t="shared" ca="1" si="1"/>
        <v>VÁLIDO</v>
      </c>
      <c r="I14" s="18"/>
      <c r="J14" s="18" t="str">
        <f t="shared" si="2"/>
        <v>SIM</v>
      </c>
      <c r="K14" s="18" t="str">
        <f t="shared" si="3"/>
        <v>Pedido de: 126 un.</v>
      </c>
    </row>
    <row r="15" spans="1:12" x14ac:dyDescent="0.3">
      <c r="A15" s="2">
        <v>13</v>
      </c>
      <c r="B15" s="2" t="s">
        <v>10</v>
      </c>
      <c r="C15" s="19">
        <v>435</v>
      </c>
      <c r="D15" s="19">
        <v>175</v>
      </c>
      <c r="E15" s="20">
        <v>45614</v>
      </c>
      <c r="F15" s="21">
        <v>24</v>
      </c>
      <c r="G15" s="11">
        <f t="shared" si="0"/>
        <v>46334</v>
      </c>
      <c r="H15" s="11" t="str">
        <f t="shared" ca="1" si="1"/>
        <v>VÁLIDO</v>
      </c>
      <c r="I15" s="18"/>
      <c r="J15" s="18" t="str">
        <f t="shared" si="2"/>
        <v>NÃO</v>
      </c>
      <c r="K15" s="18" t="str">
        <f t="shared" si="3"/>
        <v xml:space="preserve"> </v>
      </c>
    </row>
    <row r="16" spans="1:12" x14ac:dyDescent="0.3">
      <c r="A16" s="2">
        <v>14</v>
      </c>
      <c r="B16" s="2" t="s">
        <v>11</v>
      </c>
      <c r="C16" s="19">
        <v>621</v>
      </c>
      <c r="D16" s="19">
        <v>115</v>
      </c>
      <c r="E16" s="20">
        <v>45499</v>
      </c>
      <c r="F16" s="21">
        <v>24</v>
      </c>
      <c r="G16" s="11">
        <f t="shared" si="0"/>
        <v>46219</v>
      </c>
      <c r="H16" s="11" t="str">
        <f t="shared" ca="1" si="1"/>
        <v>VÁLIDO</v>
      </c>
      <c r="I16" s="18"/>
      <c r="J16" s="18" t="str">
        <f t="shared" si="2"/>
        <v>NÃO</v>
      </c>
      <c r="K16" s="18" t="str">
        <f t="shared" si="3"/>
        <v xml:space="preserve"> </v>
      </c>
    </row>
    <row r="17" spans="1:11" x14ac:dyDescent="0.3">
      <c r="A17" s="2">
        <v>15</v>
      </c>
      <c r="B17" s="2" t="s">
        <v>22</v>
      </c>
      <c r="C17" s="19">
        <v>891</v>
      </c>
      <c r="D17" s="19">
        <v>92</v>
      </c>
      <c r="E17" s="20">
        <v>45177</v>
      </c>
      <c r="F17" s="21">
        <v>24</v>
      </c>
      <c r="G17" s="11">
        <f t="shared" si="0"/>
        <v>45897</v>
      </c>
      <c r="H17" s="11" t="str">
        <f t="shared" ca="1" si="1"/>
        <v>VÁLIDO</v>
      </c>
      <c r="I17" s="18"/>
      <c r="J17" s="18" t="str">
        <f t="shared" si="2"/>
        <v>NÃO</v>
      </c>
      <c r="K17" s="18" t="str">
        <f t="shared" si="3"/>
        <v xml:space="preserve"> </v>
      </c>
    </row>
    <row r="18" spans="1:11" x14ac:dyDescent="0.3">
      <c r="A18" s="2">
        <v>16</v>
      </c>
      <c r="B18" s="2" t="s">
        <v>15</v>
      </c>
      <c r="C18" s="19">
        <v>746</v>
      </c>
      <c r="D18" s="19">
        <v>131</v>
      </c>
      <c r="E18" s="20">
        <v>45414</v>
      </c>
      <c r="F18" s="21">
        <v>12</v>
      </c>
      <c r="G18" s="11">
        <f t="shared" si="0"/>
        <v>45774</v>
      </c>
      <c r="H18" s="11" t="str">
        <f t="shared" ca="1" si="1"/>
        <v>VÁLIDO</v>
      </c>
      <c r="I18" s="18"/>
      <c r="J18" s="18" t="str">
        <f t="shared" si="2"/>
        <v>NÃO</v>
      </c>
      <c r="K18" s="18" t="str">
        <f t="shared" si="3"/>
        <v xml:space="preserve"> </v>
      </c>
    </row>
    <row r="19" spans="1:11" x14ac:dyDescent="0.3">
      <c r="A19" s="2">
        <v>17</v>
      </c>
      <c r="B19" s="2" t="s">
        <v>8</v>
      </c>
      <c r="C19" s="19">
        <v>292</v>
      </c>
      <c r="D19" s="19">
        <v>193</v>
      </c>
      <c r="E19" s="20">
        <v>45977</v>
      </c>
      <c r="F19" s="21">
        <v>12</v>
      </c>
      <c r="G19" s="11">
        <f t="shared" si="0"/>
        <v>46337</v>
      </c>
      <c r="H19" s="11" t="str">
        <f t="shared" ca="1" si="1"/>
        <v>VÁLIDO</v>
      </c>
      <c r="I19" s="18"/>
      <c r="J19" s="18" t="str">
        <f t="shared" si="2"/>
        <v>NÃO</v>
      </c>
      <c r="K19" s="18" t="str">
        <f t="shared" si="3"/>
        <v xml:space="preserve"> </v>
      </c>
    </row>
    <row r="20" spans="1:11" x14ac:dyDescent="0.3">
      <c r="A20" s="2">
        <v>18</v>
      </c>
      <c r="B20" s="2" t="s">
        <v>13</v>
      </c>
      <c r="C20" s="19">
        <v>130</v>
      </c>
      <c r="D20" s="19">
        <v>139</v>
      </c>
      <c r="E20" s="20">
        <v>44615</v>
      </c>
      <c r="F20" s="21">
        <v>12</v>
      </c>
      <c r="G20" s="11">
        <f t="shared" si="0"/>
        <v>44975</v>
      </c>
      <c r="H20" s="11" t="str">
        <f t="shared" ca="1" si="1"/>
        <v>VENCIDO</v>
      </c>
      <c r="I20" s="18"/>
      <c r="J20" s="18" t="str">
        <f t="shared" si="2"/>
        <v>SIM</v>
      </c>
      <c r="K20" s="18" t="str">
        <f t="shared" si="3"/>
        <v>Pedido de: 278 un.</v>
      </c>
    </row>
    <row r="21" spans="1:11" x14ac:dyDescent="0.3">
      <c r="A21" s="2">
        <v>19</v>
      </c>
      <c r="B21" s="2" t="s">
        <v>9</v>
      </c>
      <c r="C21" s="19">
        <v>693</v>
      </c>
      <c r="D21" s="19">
        <v>128</v>
      </c>
      <c r="E21" s="20">
        <v>45727</v>
      </c>
      <c r="F21" s="21">
        <v>24</v>
      </c>
      <c r="G21" s="11">
        <f t="shared" si="0"/>
        <v>46447</v>
      </c>
      <c r="H21" s="11" t="str">
        <f t="shared" ca="1" si="1"/>
        <v>VÁLIDO</v>
      </c>
      <c r="I21" s="18"/>
      <c r="J21" s="18" t="str">
        <f t="shared" si="2"/>
        <v>NÃO</v>
      </c>
      <c r="K21" s="18" t="str">
        <f t="shared" si="3"/>
        <v xml:space="preserve"> </v>
      </c>
    </row>
    <row r="22" spans="1:11" x14ac:dyDescent="0.3">
      <c r="A22" s="2">
        <v>20</v>
      </c>
      <c r="B22" s="2" t="s">
        <v>25</v>
      </c>
      <c r="C22" s="19">
        <v>135</v>
      </c>
      <c r="D22" s="19">
        <v>135</v>
      </c>
      <c r="E22" s="20">
        <v>44749</v>
      </c>
      <c r="F22" s="21">
        <v>24</v>
      </c>
      <c r="G22" s="11">
        <f t="shared" si="0"/>
        <v>45469</v>
      </c>
      <c r="H22" s="11" t="str">
        <f t="shared" ca="1" si="1"/>
        <v>VÁLIDO</v>
      </c>
      <c r="I22" s="18"/>
      <c r="J22" s="18" t="str">
        <f t="shared" si="2"/>
        <v>SIM</v>
      </c>
      <c r="K22" s="18" t="str">
        <f t="shared" si="3"/>
        <v>Pedido de: 270 un.</v>
      </c>
    </row>
  </sheetData>
  <conditionalFormatting sqref="H3:H22">
    <cfRule type="containsText" dxfId="7" priority="3" operator="containsText" text="VENCIDO">
      <formula>NOT(ISERROR(SEARCH("VENCIDO",H3)))</formula>
    </cfRule>
  </conditionalFormatting>
  <conditionalFormatting sqref="J3:J22">
    <cfRule type="containsText" dxfId="6" priority="2" operator="containsText" text="SIM">
      <formula>NOT(ISERROR(SEARCH("SIM",J3)))</formula>
    </cfRule>
  </conditionalFormatting>
  <conditionalFormatting sqref="I3:I22">
    <cfRule type="containsText" dxfId="5" priority="1" operator="containsText" text="PRIORIDADE">
      <formula>NOT(ISERROR(SEARCH("PRIORIDADE",I3)))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workbookViewId="0">
      <selection activeCell="H3" sqref="H3"/>
    </sheetView>
  </sheetViews>
  <sheetFormatPr defaultColWidth="9.109375" defaultRowHeight="14.4" x14ac:dyDescent="0.3"/>
  <cols>
    <col min="1" max="1" width="9.109375" style="1"/>
    <col min="2" max="2" width="33.33203125" style="1" bestFit="1" customWidth="1"/>
    <col min="3" max="9" width="14.6640625" style="1" customWidth="1"/>
    <col min="10" max="10" width="15.6640625" style="1" customWidth="1"/>
    <col min="11" max="11" width="20.44140625" style="1" customWidth="1"/>
    <col min="12" max="12" width="7.44140625" style="1" customWidth="1"/>
    <col min="13" max="16384" width="9.109375" style="1"/>
  </cols>
  <sheetData>
    <row r="1" spans="1:12" ht="30" customHeight="1" x14ac:dyDescent="0.3">
      <c r="A1" s="17" t="s">
        <v>30</v>
      </c>
      <c r="J1" s="8" t="s">
        <v>27</v>
      </c>
      <c r="K1" s="11">
        <v>43235</v>
      </c>
    </row>
    <row r="2" spans="1:12" ht="30" customHeight="1" x14ac:dyDescent="0.3">
      <c r="A2" s="4" t="s">
        <v>0</v>
      </c>
      <c r="B2" s="4" t="s">
        <v>3</v>
      </c>
      <c r="C2" s="5" t="s">
        <v>17</v>
      </c>
      <c r="D2" s="5" t="s">
        <v>16</v>
      </c>
      <c r="E2" s="7" t="s">
        <v>28</v>
      </c>
      <c r="F2" s="6" t="s">
        <v>26</v>
      </c>
      <c r="G2" s="7" t="s">
        <v>1</v>
      </c>
      <c r="H2" s="7" t="s">
        <v>29</v>
      </c>
      <c r="I2" s="7" t="s">
        <v>2</v>
      </c>
      <c r="J2" s="7" t="s">
        <v>32</v>
      </c>
      <c r="K2" s="7" t="s">
        <v>31</v>
      </c>
    </row>
    <row r="3" spans="1:12" x14ac:dyDescent="0.3">
      <c r="A3" s="2">
        <v>1</v>
      </c>
      <c r="B3" s="2" t="s">
        <v>20</v>
      </c>
      <c r="C3" s="3">
        <v>805</v>
      </c>
      <c r="D3" s="3">
        <v>106</v>
      </c>
      <c r="E3" s="13">
        <v>43793</v>
      </c>
      <c r="F3" s="14">
        <v>12</v>
      </c>
      <c r="G3" s="9">
        <f t="shared" ref="G3:G10" si="0">E3+(F3*30)</f>
        <v>44153</v>
      </c>
      <c r="H3" s="16" t="str">
        <f>IF(G3&lt;$K$1,"Vencido","")</f>
        <v/>
      </c>
      <c r="I3" s="15" t="str">
        <f>IF(AND(H3="",G3&lt;$K$1+90),"Prioridade","")</f>
        <v/>
      </c>
      <c r="J3" s="12" t="str">
        <f>IF(C3&lt;=D3,"Sim","")</f>
        <v/>
      </c>
      <c r="K3" s="12" t="str">
        <f>IF(J3="Sim",CONCATENATE("Pedido de : ",2*D3," un."),"")</f>
        <v/>
      </c>
    </row>
    <row r="4" spans="1:12" x14ac:dyDescent="0.3">
      <c r="A4" s="2">
        <v>2</v>
      </c>
      <c r="B4" s="2" t="s">
        <v>7</v>
      </c>
      <c r="C4" s="3">
        <v>613</v>
      </c>
      <c r="D4" s="3">
        <v>107</v>
      </c>
      <c r="E4" s="13">
        <v>43511</v>
      </c>
      <c r="F4" s="14">
        <v>12</v>
      </c>
      <c r="G4" s="9">
        <f t="shared" si="0"/>
        <v>43871</v>
      </c>
      <c r="H4" s="16" t="str">
        <f t="shared" ref="H4:H22" si="1">IF(G4&lt;$K$1,"Vencido","")</f>
        <v/>
      </c>
      <c r="I4" s="15" t="str">
        <f t="shared" ref="I4:I22" si="2">IF(AND(H4="",G4&lt;$K$1+90),"Prioridade","")</f>
        <v/>
      </c>
      <c r="J4" s="12" t="str">
        <f t="shared" ref="J4:J22" si="3">IF(C4&lt;=D4,"Sim","")</f>
        <v/>
      </c>
      <c r="K4" s="12" t="str">
        <f t="shared" ref="K4:K22" si="4">IF(J4="Sim",CONCATENATE("Pedido de : ",2*D4," un."),"")</f>
        <v/>
      </c>
    </row>
    <row r="5" spans="1:12" x14ac:dyDescent="0.3">
      <c r="A5" s="2">
        <v>3</v>
      </c>
      <c r="B5" s="2" t="s">
        <v>12</v>
      </c>
      <c r="C5" s="3">
        <v>45</v>
      </c>
      <c r="D5" s="3">
        <v>112</v>
      </c>
      <c r="E5" s="13">
        <v>43608</v>
      </c>
      <c r="F5" s="14">
        <v>24</v>
      </c>
      <c r="G5" s="9">
        <f t="shared" si="0"/>
        <v>44328</v>
      </c>
      <c r="H5" s="16" t="str">
        <f t="shared" si="1"/>
        <v/>
      </c>
      <c r="I5" s="15" t="str">
        <f t="shared" si="2"/>
        <v/>
      </c>
      <c r="J5" s="12" t="str">
        <f>IF(C5&lt;=D5,"Sim","")</f>
        <v>Sim</v>
      </c>
      <c r="K5" s="12" t="str">
        <f t="shared" si="4"/>
        <v>Pedido de : 224 un.</v>
      </c>
      <c r="L5" s="10"/>
    </row>
    <row r="6" spans="1:12" x14ac:dyDescent="0.3">
      <c r="A6" s="2">
        <v>4</v>
      </c>
      <c r="B6" s="2" t="s">
        <v>19</v>
      </c>
      <c r="C6" s="3">
        <v>635</v>
      </c>
      <c r="D6" s="3">
        <v>65</v>
      </c>
      <c r="E6" s="13">
        <v>43322</v>
      </c>
      <c r="F6" s="14">
        <v>12</v>
      </c>
      <c r="G6" s="9">
        <f t="shared" si="0"/>
        <v>43682</v>
      </c>
      <c r="H6" s="16" t="str">
        <f t="shared" si="1"/>
        <v/>
      </c>
      <c r="I6" s="15" t="str">
        <f t="shared" si="2"/>
        <v/>
      </c>
      <c r="J6" s="12" t="str">
        <f t="shared" si="3"/>
        <v/>
      </c>
      <c r="K6" s="12" t="str">
        <f t="shared" si="4"/>
        <v/>
      </c>
    </row>
    <row r="7" spans="1:12" x14ac:dyDescent="0.3">
      <c r="A7" s="2">
        <v>5</v>
      </c>
      <c r="B7" s="2" t="s">
        <v>14</v>
      </c>
      <c r="C7" s="3">
        <v>386</v>
      </c>
      <c r="D7" s="3">
        <v>87</v>
      </c>
      <c r="E7" s="13">
        <v>43550</v>
      </c>
      <c r="F7" s="14">
        <v>12</v>
      </c>
      <c r="G7" s="9">
        <f t="shared" si="0"/>
        <v>43910</v>
      </c>
      <c r="H7" s="16" t="str">
        <f t="shared" si="1"/>
        <v/>
      </c>
      <c r="I7" s="15" t="str">
        <f t="shared" si="2"/>
        <v/>
      </c>
      <c r="J7" s="12" t="str">
        <f t="shared" si="3"/>
        <v/>
      </c>
      <c r="K7" s="12" t="str">
        <f t="shared" si="4"/>
        <v/>
      </c>
    </row>
    <row r="8" spans="1:12" x14ac:dyDescent="0.3">
      <c r="A8" s="2">
        <v>6</v>
      </c>
      <c r="B8" s="2" t="s">
        <v>6</v>
      </c>
      <c r="C8" s="3">
        <v>458</v>
      </c>
      <c r="D8" s="3">
        <v>77</v>
      </c>
      <c r="E8" s="13">
        <v>43573</v>
      </c>
      <c r="F8" s="14">
        <v>12</v>
      </c>
      <c r="G8" s="9">
        <f t="shared" si="0"/>
        <v>43933</v>
      </c>
      <c r="H8" s="16" t="str">
        <f t="shared" si="1"/>
        <v/>
      </c>
      <c r="I8" s="15" t="str">
        <f t="shared" si="2"/>
        <v/>
      </c>
      <c r="J8" s="12" t="str">
        <f t="shared" si="3"/>
        <v/>
      </c>
      <c r="K8" s="12" t="str">
        <f t="shared" si="4"/>
        <v/>
      </c>
    </row>
    <row r="9" spans="1:12" x14ac:dyDescent="0.3">
      <c r="A9" s="2">
        <v>7</v>
      </c>
      <c r="B9" s="2" t="s">
        <v>23</v>
      </c>
      <c r="C9" s="3">
        <v>356</v>
      </c>
      <c r="D9" s="3">
        <v>93</v>
      </c>
      <c r="E9" s="13">
        <v>43613</v>
      </c>
      <c r="F9" s="14">
        <v>12</v>
      </c>
      <c r="G9" s="9">
        <f t="shared" si="0"/>
        <v>43973</v>
      </c>
      <c r="H9" s="16" t="str">
        <f t="shared" si="1"/>
        <v/>
      </c>
      <c r="I9" s="15" t="str">
        <f t="shared" si="2"/>
        <v/>
      </c>
      <c r="J9" s="12" t="str">
        <f t="shared" si="3"/>
        <v/>
      </c>
      <c r="K9" s="12" t="str">
        <f t="shared" si="4"/>
        <v/>
      </c>
    </row>
    <row r="10" spans="1:12" x14ac:dyDescent="0.3">
      <c r="A10" s="2">
        <v>8</v>
      </c>
      <c r="B10" s="2" t="s">
        <v>21</v>
      </c>
      <c r="C10" s="3">
        <v>364</v>
      </c>
      <c r="D10" s="3">
        <v>162</v>
      </c>
      <c r="E10" s="13">
        <v>43523</v>
      </c>
      <c r="F10" s="14">
        <v>6</v>
      </c>
      <c r="G10" s="9">
        <f t="shared" si="0"/>
        <v>43703</v>
      </c>
      <c r="H10" s="16" t="str">
        <f t="shared" si="1"/>
        <v/>
      </c>
      <c r="I10" s="15" t="str">
        <f t="shared" si="2"/>
        <v/>
      </c>
      <c r="J10" s="12" t="str">
        <f t="shared" si="3"/>
        <v/>
      </c>
      <c r="K10" s="12" t="str">
        <f t="shared" si="4"/>
        <v/>
      </c>
    </row>
    <row r="11" spans="1:12" x14ac:dyDescent="0.3">
      <c r="A11" s="2">
        <v>9</v>
      </c>
      <c r="B11" s="2" t="s">
        <v>24</v>
      </c>
      <c r="C11" s="3">
        <v>90</v>
      </c>
      <c r="D11" s="3">
        <v>92</v>
      </c>
      <c r="E11" s="13">
        <v>43710</v>
      </c>
      <c r="F11" s="14">
        <v>12</v>
      </c>
      <c r="G11" s="9">
        <f t="shared" ref="G11:G22" si="5">E11+(F11*30)</f>
        <v>44070</v>
      </c>
      <c r="H11" s="16" t="str">
        <f t="shared" si="1"/>
        <v/>
      </c>
      <c r="I11" s="15" t="str">
        <f t="shared" si="2"/>
        <v/>
      </c>
      <c r="J11" s="12" t="str">
        <f t="shared" si="3"/>
        <v>Sim</v>
      </c>
      <c r="K11" s="12" t="str">
        <f t="shared" si="4"/>
        <v>Pedido de : 184 un.</v>
      </c>
    </row>
    <row r="12" spans="1:12" x14ac:dyDescent="0.3">
      <c r="A12" s="2">
        <v>10</v>
      </c>
      <c r="B12" s="2" t="s">
        <v>5</v>
      </c>
      <c r="C12" s="3">
        <v>835</v>
      </c>
      <c r="D12" s="3">
        <v>135</v>
      </c>
      <c r="E12" s="13">
        <v>43776</v>
      </c>
      <c r="F12" s="14">
        <v>12</v>
      </c>
      <c r="G12" s="9">
        <f t="shared" si="5"/>
        <v>44136</v>
      </c>
      <c r="H12" s="16" t="str">
        <f t="shared" si="1"/>
        <v/>
      </c>
      <c r="I12" s="15" t="str">
        <f t="shared" si="2"/>
        <v/>
      </c>
      <c r="J12" s="12" t="str">
        <f t="shared" si="3"/>
        <v/>
      </c>
      <c r="K12" s="12" t="str">
        <f t="shared" si="4"/>
        <v/>
      </c>
    </row>
    <row r="13" spans="1:12" x14ac:dyDescent="0.3">
      <c r="A13" s="2">
        <v>11</v>
      </c>
      <c r="B13" s="2" t="s">
        <v>4</v>
      </c>
      <c r="C13" s="3">
        <v>582</v>
      </c>
      <c r="D13" s="3">
        <v>187</v>
      </c>
      <c r="E13" s="13">
        <v>43563</v>
      </c>
      <c r="F13" s="14">
        <v>12</v>
      </c>
      <c r="G13" s="9">
        <f t="shared" si="5"/>
        <v>43923</v>
      </c>
      <c r="H13" s="16" t="str">
        <f t="shared" si="1"/>
        <v/>
      </c>
      <c r="I13" s="15" t="str">
        <f t="shared" si="2"/>
        <v/>
      </c>
      <c r="J13" s="12" t="str">
        <f t="shared" si="3"/>
        <v/>
      </c>
      <c r="K13" s="12" t="str">
        <f t="shared" si="4"/>
        <v/>
      </c>
    </row>
    <row r="14" spans="1:12" x14ac:dyDescent="0.3">
      <c r="A14" s="2">
        <v>12</v>
      </c>
      <c r="B14" s="2" t="s">
        <v>18</v>
      </c>
      <c r="C14" s="3">
        <v>49</v>
      </c>
      <c r="D14" s="3">
        <v>63</v>
      </c>
      <c r="E14" s="13">
        <v>43719</v>
      </c>
      <c r="F14" s="14">
        <v>24</v>
      </c>
      <c r="G14" s="9">
        <f t="shared" si="5"/>
        <v>44439</v>
      </c>
      <c r="H14" s="16" t="str">
        <f t="shared" si="1"/>
        <v/>
      </c>
      <c r="I14" s="15" t="str">
        <f t="shared" si="2"/>
        <v/>
      </c>
      <c r="J14" s="12" t="str">
        <f t="shared" si="3"/>
        <v>Sim</v>
      </c>
      <c r="K14" s="12" t="str">
        <f t="shared" si="4"/>
        <v>Pedido de : 126 un.</v>
      </c>
    </row>
    <row r="15" spans="1:12" x14ac:dyDescent="0.3">
      <c r="A15" s="2">
        <v>13</v>
      </c>
      <c r="B15" s="2" t="s">
        <v>10</v>
      </c>
      <c r="C15" s="3">
        <v>435</v>
      </c>
      <c r="D15" s="3">
        <v>175</v>
      </c>
      <c r="E15" s="13">
        <v>43787</v>
      </c>
      <c r="F15" s="14">
        <v>24</v>
      </c>
      <c r="G15" s="9">
        <f t="shared" si="5"/>
        <v>44507</v>
      </c>
      <c r="H15" s="16" t="str">
        <f t="shared" si="1"/>
        <v/>
      </c>
      <c r="I15" s="15" t="str">
        <f t="shared" si="2"/>
        <v/>
      </c>
      <c r="J15" s="12" t="str">
        <f t="shared" si="3"/>
        <v/>
      </c>
      <c r="K15" s="12" t="str">
        <f t="shared" si="4"/>
        <v/>
      </c>
    </row>
    <row r="16" spans="1:12" x14ac:dyDescent="0.3">
      <c r="A16" s="2">
        <v>14</v>
      </c>
      <c r="B16" s="2" t="s">
        <v>11</v>
      </c>
      <c r="C16" s="3">
        <v>621</v>
      </c>
      <c r="D16" s="3">
        <v>115</v>
      </c>
      <c r="E16" s="13">
        <v>43672</v>
      </c>
      <c r="F16" s="14">
        <v>24</v>
      </c>
      <c r="G16" s="9">
        <f t="shared" si="5"/>
        <v>44392</v>
      </c>
      <c r="H16" s="16" t="str">
        <f t="shared" si="1"/>
        <v/>
      </c>
      <c r="I16" s="15" t="str">
        <f t="shared" si="2"/>
        <v/>
      </c>
      <c r="J16" s="12" t="str">
        <f t="shared" si="3"/>
        <v/>
      </c>
      <c r="K16" s="12" t="str">
        <f t="shared" si="4"/>
        <v/>
      </c>
    </row>
    <row r="17" spans="1:11" x14ac:dyDescent="0.3">
      <c r="A17" s="2">
        <v>15</v>
      </c>
      <c r="B17" s="2" t="s">
        <v>22</v>
      </c>
      <c r="C17" s="3">
        <v>891</v>
      </c>
      <c r="D17" s="3">
        <v>92</v>
      </c>
      <c r="E17" s="13">
        <v>43716</v>
      </c>
      <c r="F17" s="14">
        <v>24</v>
      </c>
      <c r="G17" s="9">
        <f t="shared" si="5"/>
        <v>44436</v>
      </c>
      <c r="H17" s="16" t="str">
        <f t="shared" si="1"/>
        <v/>
      </c>
      <c r="I17" s="15" t="str">
        <f t="shared" si="2"/>
        <v/>
      </c>
      <c r="J17" s="12" t="str">
        <f t="shared" si="3"/>
        <v/>
      </c>
      <c r="K17" s="12" t="str">
        <f t="shared" si="4"/>
        <v/>
      </c>
    </row>
    <row r="18" spans="1:11" x14ac:dyDescent="0.3">
      <c r="A18" s="2">
        <v>16</v>
      </c>
      <c r="B18" s="2" t="s">
        <v>15</v>
      </c>
      <c r="C18" s="3">
        <v>746</v>
      </c>
      <c r="D18" s="3">
        <v>131</v>
      </c>
      <c r="E18" s="13">
        <v>43587</v>
      </c>
      <c r="F18" s="14">
        <v>12</v>
      </c>
      <c r="G18" s="9">
        <f t="shared" si="5"/>
        <v>43947</v>
      </c>
      <c r="H18" s="16" t="str">
        <f t="shared" si="1"/>
        <v/>
      </c>
      <c r="I18" s="15" t="str">
        <f t="shared" si="2"/>
        <v/>
      </c>
      <c r="J18" s="12" t="str">
        <f t="shared" si="3"/>
        <v/>
      </c>
      <c r="K18" s="12" t="str">
        <f t="shared" si="4"/>
        <v/>
      </c>
    </row>
    <row r="19" spans="1:11" x14ac:dyDescent="0.3">
      <c r="A19" s="2">
        <v>17</v>
      </c>
      <c r="B19" s="2" t="s">
        <v>8</v>
      </c>
      <c r="C19" s="3">
        <v>292</v>
      </c>
      <c r="D19" s="3">
        <v>193</v>
      </c>
      <c r="E19" s="13">
        <v>43420</v>
      </c>
      <c r="F19" s="14">
        <v>12</v>
      </c>
      <c r="G19" s="9">
        <f t="shared" si="5"/>
        <v>43780</v>
      </c>
      <c r="H19" s="16" t="str">
        <f t="shared" si="1"/>
        <v/>
      </c>
      <c r="I19" s="15" t="str">
        <f t="shared" si="2"/>
        <v/>
      </c>
      <c r="J19" s="12" t="str">
        <f t="shared" si="3"/>
        <v/>
      </c>
      <c r="K19" s="12" t="str">
        <f t="shared" si="4"/>
        <v/>
      </c>
    </row>
    <row r="20" spans="1:11" x14ac:dyDescent="0.3">
      <c r="A20" s="2">
        <v>18</v>
      </c>
      <c r="B20" s="2" t="s">
        <v>13</v>
      </c>
      <c r="C20" s="3">
        <v>223</v>
      </c>
      <c r="D20" s="3">
        <v>139</v>
      </c>
      <c r="E20" s="13">
        <v>43519</v>
      </c>
      <c r="F20" s="14">
        <v>12</v>
      </c>
      <c r="G20" s="9">
        <f t="shared" si="5"/>
        <v>43879</v>
      </c>
      <c r="H20" s="16" t="str">
        <f t="shared" si="1"/>
        <v/>
      </c>
      <c r="I20" s="15" t="str">
        <f t="shared" si="2"/>
        <v/>
      </c>
      <c r="J20" s="12" t="str">
        <f t="shared" si="3"/>
        <v/>
      </c>
      <c r="K20" s="12" t="str">
        <f t="shared" si="4"/>
        <v/>
      </c>
    </row>
    <row r="21" spans="1:11" x14ac:dyDescent="0.3">
      <c r="A21" s="2">
        <v>19</v>
      </c>
      <c r="B21" s="2" t="s">
        <v>9</v>
      </c>
      <c r="C21" s="3">
        <v>693</v>
      </c>
      <c r="D21" s="3">
        <v>128</v>
      </c>
      <c r="E21" s="13">
        <v>43170</v>
      </c>
      <c r="F21" s="14">
        <v>24</v>
      </c>
      <c r="G21" s="9">
        <f t="shared" si="5"/>
        <v>43890</v>
      </c>
      <c r="H21" s="16" t="str">
        <f t="shared" si="1"/>
        <v/>
      </c>
      <c r="I21" s="15" t="str">
        <f t="shared" si="2"/>
        <v/>
      </c>
      <c r="J21" s="12" t="str">
        <f t="shared" si="3"/>
        <v/>
      </c>
      <c r="K21" s="12" t="str">
        <f t="shared" si="4"/>
        <v/>
      </c>
    </row>
    <row r="22" spans="1:11" x14ac:dyDescent="0.3">
      <c r="A22" s="2">
        <v>20</v>
      </c>
      <c r="B22" s="2" t="s">
        <v>25</v>
      </c>
      <c r="C22" s="3">
        <v>135</v>
      </c>
      <c r="D22" s="3">
        <v>135</v>
      </c>
      <c r="E22" s="13">
        <v>43653</v>
      </c>
      <c r="F22" s="14">
        <v>24</v>
      </c>
      <c r="G22" s="9">
        <f t="shared" si="5"/>
        <v>44373</v>
      </c>
      <c r="H22" s="16" t="str">
        <f t="shared" si="1"/>
        <v/>
      </c>
      <c r="I22" s="15" t="str">
        <f t="shared" si="2"/>
        <v/>
      </c>
      <c r="J22" s="12" t="str">
        <f t="shared" si="3"/>
        <v>Sim</v>
      </c>
      <c r="K22" s="12" t="str">
        <f t="shared" si="4"/>
        <v>Pedido de : 270 un.</v>
      </c>
    </row>
  </sheetData>
  <sortState ref="B3:B18">
    <sortCondition ref="B3:B1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Estoque</vt:lpstr>
      <vt:lpstr>Estoque-Resolvido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2018-11-01T18:11:07Z</dcterms:created>
  <dcterms:modified xsi:type="dcterms:W3CDTF">2023-04-26T00:04:38Z</dcterms:modified>
</cp:coreProperties>
</file>