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itulo 09\"/>
    </mc:Choice>
  </mc:AlternateContent>
  <bookViews>
    <workbookView xWindow="0" yWindow="0" windowWidth="23040" windowHeight="7764"/>
  </bookViews>
  <sheets>
    <sheet name="Inicio" sheetId="1" r:id="rId1"/>
    <sheet name="Cadastro" sheetId="2" r:id="rId2"/>
    <sheet name="Lançamentos" sheetId="3" r:id="rId3"/>
  </sheets>
  <definedNames>
    <definedName name="ColunaProdutos">tblCadastro[PRODUTO]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4" i="2" l="1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B9" i="3" l="1"/>
  <c r="D9" i="3"/>
  <c r="C9" i="3"/>
  <c r="E9" i="3"/>
  <c r="G1" i="3"/>
  <c r="G1" i="2"/>
  <c r="G1" i="1"/>
</calcChain>
</file>

<file path=xl/sharedStrings.xml><?xml version="1.0" encoding="utf-8"?>
<sst xmlns="http://schemas.openxmlformats.org/spreadsheetml/2006/main" count="35" uniqueCount="20">
  <si>
    <t>PRODUTO</t>
  </si>
  <si>
    <t>MEDIDA</t>
  </si>
  <si>
    <t>ESTOQUE
MÍNIMO</t>
  </si>
  <si>
    <t>ESTOQUE
MÁXIMO</t>
  </si>
  <si>
    <t>SALDO</t>
  </si>
  <si>
    <t>AVISOS</t>
  </si>
  <si>
    <t>Lapiseira 0.3</t>
  </si>
  <si>
    <t>Lapiseira 0.5</t>
  </si>
  <si>
    <t>Lapiseira 0.7</t>
  </si>
  <si>
    <t>Lapiseira 0.9</t>
  </si>
  <si>
    <t>Unidade</t>
  </si>
  <si>
    <t>DATA</t>
  </si>
  <si>
    <t>ENTRADA</t>
  </si>
  <si>
    <t>SAÍDA</t>
  </si>
  <si>
    <t>Total</t>
  </si>
  <si>
    <t>Caneta Esferográfica Azul</t>
  </si>
  <si>
    <t>Caneta Esferográfica Preta</t>
  </si>
  <si>
    <t>Caneta Esferográfica Vermelha</t>
  </si>
  <si>
    <t>Caneta Esferográfica Verde</t>
  </si>
  <si>
    <t>Borracha Branca Pequena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</si>
</sst>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8" tint="-0.249977111117893"/>
      <name val="Arial"/>
      <family val="2"/>
    </font>
    <font>
      <sz val="16"/>
      <color theme="8" tint="-0.249977111117893"/>
      <name val="Arial"/>
      <family val="2"/>
    </font>
    <font>
      <sz val="12"/>
      <color theme="1"/>
      <name val="Arial Black"/>
      <family val="2"/>
    </font>
    <font>
      <sz val="12"/>
      <color rgb="FF000000"/>
      <name val="Arial"/>
      <family val="2"/>
    </font>
    <font>
      <sz val="12"/>
      <color theme="9"/>
      <name val="Arial Black"/>
      <family val="2"/>
    </font>
    <font>
      <sz val="12"/>
      <color rgb="FFFF0000"/>
      <name val="Arial Black"/>
      <family val="2"/>
    </font>
    <font>
      <sz val="12"/>
      <color rgb="FFFFC000"/>
      <name val="Arial Black"/>
      <family val="2"/>
    </font>
    <font>
      <b/>
      <sz val="12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/>
    <xf numFmtId="0" fontId="1" fillId="0" borderId="0" xfId="0" applyFont="1"/>
    <xf numFmtId="0" fontId="5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4" fontId="1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14" fontId="9" fillId="3" borderId="0" xfId="0" applyNumberFormat="1" applyFont="1" applyFill="1" applyAlignment="1">
      <alignment horizontal="center" vertical="center"/>
    </xf>
    <xf numFmtId="1" fontId="1" fillId="2" borderId="0" xfId="0" applyNumberFormat="1" applyFont="1" applyFill="1"/>
    <xf numFmtId="1" fontId="6" fillId="3" borderId="0" xfId="0" applyNumberFormat="1" applyFont="1" applyFill="1" applyAlignment="1">
      <alignment horizontal="center" vertical="center"/>
    </xf>
    <xf numFmtId="1" fontId="7" fillId="3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0" fillId="0" borderId="0" xfId="0" applyNumberFormat="1"/>
    <xf numFmtId="1" fontId="4" fillId="3" borderId="0" xfId="0" applyNumberFormat="1" applyFont="1" applyFill="1" applyAlignment="1">
      <alignment horizontal="center" vertical="center" wrapText="1"/>
    </xf>
    <xf numFmtId="1" fontId="4" fillId="3" borderId="0" xfId="0" applyNumberFormat="1" applyFont="1" applyFill="1" applyAlignment="1">
      <alignment horizontal="center" vertical="center"/>
    </xf>
    <xf numFmtId="1" fontId="1" fillId="0" borderId="0" xfId="0" applyNumberFormat="1" applyFont="1"/>
    <xf numFmtId="1" fontId="1" fillId="3" borderId="0" xfId="0" applyNumberFormat="1" applyFont="1" applyFill="1"/>
    <xf numFmtId="0" fontId="0" fillId="0" borderId="0" xfId="0" applyNumberForma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1">
    <dxf>
      <numFmt numFmtId="1" formatCode="0"/>
      <alignment horizontal="center" vertical="center" textRotation="0" wrapText="0" indent="0" justifyLastLine="0" shrinkToFit="0" readingOrder="0"/>
    </dxf>
    <dxf>
      <numFmt numFmtId="1" formatCode="0"/>
      <fill>
        <patternFill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lor theme="1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 Black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lor theme="7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Cadastro!$E$3</c:f>
              <c:strCache>
                <c:ptCount val="1"/>
                <c:pt idx="0">
                  <c:v>SALDO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Cadastro!$A$4:$A$12</c:f>
              <c:strCache>
                <c:ptCount val="9"/>
                <c:pt idx="0">
                  <c:v>Caneta Esferográfica Azul</c:v>
                </c:pt>
                <c:pt idx="1">
                  <c:v>Caneta Esferográfica Preta</c:v>
                </c:pt>
                <c:pt idx="2">
                  <c:v>Caneta Esferográfica Vermelha</c:v>
                </c:pt>
                <c:pt idx="3">
                  <c:v>Caneta Esferográfica Verde</c:v>
                </c:pt>
                <c:pt idx="4">
                  <c:v>Lapiseira 0.3</c:v>
                </c:pt>
                <c:pt idx="5">
                  <c:v>Lapiseira 0.5</c:v>
                </c:pt>
                <c:pt idx="6">
                  <c:v>Lapiseira 0.7</c:v>
                </c:pt>
                <c:pt idx="7">
                  <c:v>Lapiseira 0.9</c:v>
                </c:pt>
                <c:pt idx="8">
                  <c:v>Borracha Branca Pequena</c:v>
                </c:pt>
              </c:strCache>
            </c:strRef>
          </c:cat>
          <c:val>
            <c:numRef>
              <c:f>Cadastro!$E$4:$E$12</c:f>
              <c:numCache>
                <c:formatCode>0</c:formatCode>
                <c:ptCount val="9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G1"/><Relationship Id="rId1" Type="http://schemas.openxmlformats.org/officeDocument/2006/relationships/hyperlink" Target="#Cadastro!G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#Lan&#231;amentos!G1"/><Relationship Id="rId1" Type="http://schemas.openxmlformats.org/officeDocument/2006/relationships/hyperlink" Target="#Inicio!G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Cadastro!G1"/><Relationship Id="rId1" Type="http://schemas.openxmlformats.org/officeDocument/2006/relationships/hyperlink" Target="#Inicio!G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/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>
    <xdr:from>
      <xdr:col>2</xdr:col>
      <xdr:colOff>388620</xdr:colOff>
      <xdr:row>5</xdr:row>
      <xdr:rowOff>38100</xdr:rowOff>
    </xdr:from>
    <xdr:to>
      <xdr:col>6</xdr:col>
      <xdr:colOff>1386840</xdr:colOff>
      <xdr:row>8</xdr:row>
      <xdr:rowOff>121920</xdr:rowOff>
    </xdr:to>
    <xdr:sp macro="" textlink="">
      <xdr:nvSpPr>
        <xdr:cNvPr id="5" name="CaixaDeTexto 4"/>
        <xdr:cNvSpPr txBox="1"/>
      </xdr:nvSpPr>
      <xdr:spPr>
        <a:xfrm>
          <a:off x="4267200" y="1272540"/>
          <a:ext cx="5326380" cy="6324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400" b="1">
              <a:latin typeface="Arial" panose="020B0604020202020204" pitchFamily="34" charset="0"/>
              <a:cs typeface="Arial" panose="020B0604020202020204" pitchFamily="34" charset="0"/>
            </a:rPr>
            <a:t>Controle de Estoque Simplificado</a:t>
          </a:r>
        </a:p>
        <a:p>
          <a:endParaRPr lang="pt-BR" sz="20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381000</xdr:colOff>
      <xdr:row>10</xdr:row>
      <xdr:rowOff>60960</xdr:rowOff>
    </xdr:from>
    <xdr:to>
      <xdr:col>6</xdr:col>
      <xdr:colOff>1394460</xdr:colOff>
      <xdr:row>18</xdr:row>
      <xdr:rowOff>160020</xdr:rowOff>
    </xdr:to>
    <xdr:sp macro="" textlink="">
      <xdr:nvSpPr>
        <xdr:cNvPr id="6" name="CaixaDeTexto 5"/>
        <xdr:cNvSpPr txBox="1"/>
      </xdr:nvSpPr>
      <xdr:spPr>
        <a:xfrm>
          <a:off x="4259580" y="2209800"/>
          <a:ext cx="5341620" cy="1562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 u="sng">
              <a:latin typeface="Arial" panose="020B0604020202020204" pitchFamily="34" charset="0"/>
              <a:cs typeface="Arial" panose="020B0604020202020204" pitchFamily="34" charset="0"/>
            </a:rPr>
            <a:t>ORIENTAÇÕES: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  <a:p>
          <a:pPr algn="ctr"/>
          <a:r>
            <a:rPr lang="pt-BR" sz="1200" b="0">
              <a:latin typeface="Arial" panose="020B0604020202020204" pitchFamily="34" charset="0"/>
              <a:cs typeface="Arial" panose="020B0604020202020204" pitchFamily="34" charset="0"/>
            </a:rPr>
            <a:t>1 - Cadastrar</a:t>
          </a:r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 o produto na aba "CADASTRO";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2  - Registrar as entradas e saídas na aba "LANÇAMENTOS";</a:t>
          </a:r>
        </a:p>
        <a:p>
          <a:pPr algn="ctr"/>
          <a:r>
            <a:rPr lang="pt-BR" sz="1200" b="0" baseline="0">
              <a:latin typeface="Arial" panose="020B0604020202020204" pitchFamily="34" charset="0"/>
              <a:cs typeface="Arial" panose="020B0604020202020204" pitchFamily="34" charset="0"/>
            </a:rPr>
            <a:t>3 - Relatórios e Consultas usar os filtros nas abas "CADASTRO" e "LANÇAMENTOS".</a:t>
          </a:r>
        </a:p>
        <a:p>
          <a:pPr algn="ctr"/>
          <a:endParaRPr lang="pt-BR" sz="1200" b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1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>
          <a:hlinkClick xmlns:r="http://schemas.openxmlformats.org/officeDocument/2006/relationships" r:id="rId2"/>
        </xdr:cNvPr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  <xdr:twoCellAnchor editAs="absolute">
    <xdr:from>
      <xdr:col>6</xdr:col>
      <xdr:colOff>99060</xdr:colOff>
      <xdr:row>3</xdr:row>
      <xdr:rowOff>0</xdr:rowOff>
    </xdr:from>
    <xdr:to>
      <xdr:col>7</xdr:col>
      <xdr:colOff>0</xdr:colOff>
      <xdr:row>18</xdr:row>
      <xdr:rowOff>53340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2</xdr:row>
      <xdr:rowOff>22860</xdr:rowOff>
    </xdr:from>
    <xdr:to>
      <xdr:col>6</xdr:col>
      <xdr:colOff>4160520</xdr:colOff>
      <xdr:row>2</xdr:row>
      <xdr:rowOff>304800</xdr:rowOff>
    </xdr:to>
    <xdr:sp macro="" textlink="">
      <xdr:nvSpPr>
        <xdr:cNvPr id="6" name="CaixaDeTexto 5"/>
        <xdr:cNvSpPr txBox="1"/>
      </xdr:nvSpPr>
      <xdr:spPr>
        <a:xfrm>
          <a:off x="8968740" y="708660"/>
          <a:ext cx="4084320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Composição</a:t>
          </a:r>
          <a:r>
            <a:rPr lang="pt-BR" sz="1200" baseline="0">
              <a:solidFill>
                <a:schemeClr val="accent6">
                  <a:lumMod val="75000"/>
                </a:schemeClr>
              </a:solidFill>
              <a:latin typeface="Arial Black" panose="020B0A04020102020204" pitchFamily="34" charset="0"/>
            </a:rPr>
            <a:t> do Saldo Atual do Estoque</a:t>
          </a:r>
          <a:endParaRPr lang="pt-BR" sz="1200">
            <a:solidFill>
              <a:schemeClr val="accent6">
                <a:lumMod val="75000"/>
              </a:schemeClr>
            </a:solidFill>
            <a:latin typeface="Arial Black" panose="020B0A0402010202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0</xdr:rowOff>
    </xdr:from>
    <xdr:to>
      <xdr:col>0</xdr:col>
      <xdr:colOff>2506980</xdr:colOff>
      <xdr:row>0</xdr:row>
      <xdr:rowOff>495300</xdr:rowOff>
    </xdr:to>
    <xdr:sp macro="" textlink="">
      <xdr:nvSpPr>
        <xdr:cNvPr id="2" name="Retângulo com Canto Aparado do Mesmo Lado 1">
          <a:hlinkClick xmlns:r="http://schemas.openxmlformats.org/officeDocument/2006/relationships" r:id="rId1"/>
        </xdr:cNvPr>
        <xdr:cNvSpPr/>
      </xdr:nvSpPr>
      <xdr:spPr>
        <a:xfrm>
          <a:off x="457200" y="0"/>
          <a:ext cx="2049780" cy="49530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INÍCIO</a:t>
          </a:r>
        </a:p>
      </xdr:txBody>
    </xdr:sp>
    <xdr:clientData/>
  </xdr:twoCellAnchor>
  <xdr:twoCellAnchor>
    <xdr:from>
      <xdr:col>1</xdr:col>
      <xdr:colOff>15240</xdr:colOff>
      <xdr:row>0</xdr:row>
      <xdr:rowOff>0</xdr:rowOff>
    </xdr:from>
    <xdr:to>
      <xdr:col>2</xdr:col>
      <xdr:colOff>982980</xdr:colOff>
      <xdr:row>1</xdr:row>
      <xdr:rowOff>15240</xdr:rowOff>
    </xdr:to>
    <xdr:sp macro="" textlink="">
      <xdr:nvSpPr>
        <xdr:cNvPr id="3" name="Retângulo com Canto Aparado do Mesmo Lado 2">
          <a:hlinkClick xmlns:r="http://schemas.openxmlformats.org/officeDocument/2006/relationships" r:id="rId2"/>
        </xdr:cNvPr>
        <xdr:cNvSpPr/>
      </xdr:nvSpPr>
      <xdr:spPr>
        <a:xfrm>
          <a:off x="2811780" y="0"/>
          <a:ext cx="2049780" cy="518160"/>
        </a:xfrm>
        <a:prstGeom prst="snip2SameRect">
          <a:avLst>
            <a:gd name="adj1" fmla="val 50000"/>
            <a:gd name="adj2" fmla="val 0"/>
          </a:avLst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CADASTRO</a:t>
          </a:r>
        </a:p>
      </xdr:txBody>
    </xdr:sp>
    <xdr:clientData/>
  </xdr:twoCellAnchor>
  <xdr:twoCellAnchor>
    <xdr:from>
      <xdr:col>3</xdr:col>
      <xdr:colOff>205740</xdr:colOff>
      <xdr:row>0</xdr:row>
      <xdr:rowOff>0</xdr:rowOff>
    </xdr:from>
    <xdr:to>
      <xdr:col>5</xdr:col>
      <xdr:colOff>91440</xdr:colOff>
      <xdr:row>1</xdr:row>
      <xdr:rowOff>7620</xdr:rowOff>
    </xdr:to>
    <xdr:sp macro="" textlink="">
      <xdr:nvSpPr>
        <xdr:cNvPr id="4" name="Retângulo com Canto Aparado do Mesmo Lado 3"/>
        <xdr:cNvSpPr/>
      </xdr:nvSpPr>
      <xdr:spPr>
        <a:xfrm>
          <a:off x="5166360" y="0"/>
          <a:ext cx="2049780" cy="51054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400" b="1">
              <a:solidFill>
                <a:schemeClr val="tx1"/>
              </a:solidFill>
              <a:latin typeface="Arial Black" panose="020B0A04020102020204" pitchFamily="34" charset="0"/>
            </a:rPr>
            <a:t>LANÇAMENTOS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blCadastro" displayName="tblCadastro" ref="A3:F12" totalsRowShown="0" headerRowDxfId="18" dataDxfId="17">
  <autoFilter ref="A3:F12"/>
  <tableColumns count="6">
    <tableColumn id="1" name="PRODUTO" dataDxfId="16"/>
    <tableColumn id="2" name="MEDIDA" dataDxfId="15"/>
    <tableColumn id="3" name="ESTOQUE_x000a_MÍNIMO" dataDxfId="14"/>
    <tableColumn id="4" name="ESTOQUE_x000a_MÁXIMO" dataDxfId="13"/>
    <tableColumn id="5" name="SALDO" dataDxfId="12">
      <calculatedColumnFormula>SUMIF(tblLancamentos[PRODUTO],tblCadastro[[#This Row],[PRODUTO]],tblLancamentos[ENTRADA]) - SUMIF(tblLancamentos[PRODUTO],tblCadastro[[#This Row],[PRODUTO]],tblLancamentos[SAÍDA])</calculatedColumnFormula>
    </tableColumn>
    <tableColumn id="6" name="AVISOS" dataDxfId="11">
      <calculatedColumnFormula>IF(tblCadastro[[#This Row],[SALDO]] &lt; tblCadastro[[#This Row],[ESTOQUE
MÍNIMO]],"Solicitar Compra", IF(tblCadastro[[#This Row],[SALDO]] &gt; tblCadastro[[#This Row],[ESTOQUE
MÁXIMO]], "Priorizar Venda", " "))</calculatedColumnFormula>
    </tableColumn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id="2" name="tblLancamentos" displayName="tblLancamentos" ref="A3:E9" totalsRowCount="1">
  <autoFilter ref="A3:E8"/>
  <tableColumns count="5">
    <tableColumn id="1" name="PRODUTO" totalsRowLabel="Total" dataDxfId="9" totalsRowDxfId="8"/>
    <tableColumn id="2" name="DATA" totalsRowFunction="count" dataDxfId="7" totalsRowDxfId="6"/>
    <tableColumn id="3" name="ENTRADA" totalsRowFunction="sum" dataDxfId="5" totalsRowDxfId="4"/>
    <tableColumn id="4" name="SAÍDA" totalsRowFunction="sum" dataDxfId="3" totalsRowDxfId="2"/>
    <tableColumn id="5" name="SALDO" totalsRowFunction="count" dataDxfId="1" totalsRowDxfId="0">
      <calculatedColumnFormula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showGridLines="0" tabSelected="1" workbookViewId="0"/>
  </sheetViews>
  <sheetFormatPr defaultColWidth="0" defaultRowHeight="14.4" x14ac:dyDescent="0.3"/>
  <cols>
    <col min="1" max="1" width="40.77734375" customWidth="1"/>
    <col min="2" max="5" width="15.77734375" customWidth="1"/>
    <col min="6" max="6" width="25.77734375" customWidth="1"/>
    <col min="7" max="7" width="60.77734375" customWidth="1"/>
    <col min="8" max="16384" width="8.88671875" hidden="1"/>
  </cols>
  <sheetData>
    <row r="1" spans="7:7" s="1" customFormat="1" ht="40.049999999999997" customHeight="1" x14ac:dyDescent="0.25">
      <c r="G1" s="2">
        <f ca="1">TODAY()</f>
        <v>45052</v>
      </c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workbookViewId="0">
      <selection activeCell="A15" sqref="A15"/>
    </sheetView>
  </sheetViews>
  <sheetFormatPr defaultColWidth="0" defaultRowHeight="14.4" x14ac:dyDescent="0.3"/>
  <cols>
    <col min="1" max="1" width="40.77734375" customWidth="1"/>
    <col min="2" max="2" width="15.77734375" customWidth="1"/>
    <col min="3" max="5" width="15.77734375" style="17" customWidth="1"/>
    <col min="6" max="6" width="25.77734375" style="28" customWidth="1"/>
    <col min="7" max="7" width="60.77734375" customWidth="1"/>
    <col min="8" max="16384" width="8.88671875" hidden="1"/>
  </cols>
  <sheetData>
    <row r="1" spans="1:7" s="1" customFormat="1" ht="40.049999999999997" customHeight="1" x14ac:dyDescent="0.25">
      <c r="C1" s="13"/>
      <c r="D1" s="13"/>
      <c r="E1" s="13"/>
      <c r="F1" s="26"/>
      <c r="G1" s="3">
        <f ca="1">TODAY()</f>
        <v>45052</v>
      </c>
    </row>
    <row r="3" spans="1:7" ht="37.200000000000003" x14ac:dyDescent="0.3">
      <c r="A3" s="4" t="s">
        <v>0</v>
      </c>
      <c r="B3" s="4" t="s">
        <v>1</v>
      </c>
      <c r="C3" s="18" t="s">
        <v>2</v>
      </c>
      <c r="D3" s="18" t="s">
        <v>3</v>
      </c>
      <c r="E3" s="19" t="s">
        <v>4</v>
      </c>
      <c r="F3" s="4" t="s">
        <v>5</v>
      </c>
    </row>
    <row r="4" spans="1:7" ht="15.6" x14ac:dyDescent="0.3">
      <c r="A4" s="5" t="s">
        <v>15</v>
      </c>
      <c r="B4" s="6" t="s">
        <v>10</v>
      </c>
      <c r="C4" s="20">
        <v>15</v>
      </c>
      <c r="D4" s="20">
        <v>50</v>
      </c>
      <c r="E4" s="21">
        <f>SUMIF(tblLancamentos[PRODUTO],tblCadastro[[#This Row],[PRODUTO]],tblLancamentos[ENTRADA]) - SUMIF(tblLancamentos[PRODUTO],tblCadastro[[#This Row],[PRODUTO]],tblLancamentos[SAÍDA])</f>
        <v>39</v>
      </c>
      <c r="F4" s="27" t="str">
        <f>IF(tblCadastro[[#This Row],[SALDO]] &lt; tblCadastro[[#This Row],[ESTOQUE
MÍNIMO]],"Solicitar Compra", IF(tblCadastro[[#This Row],[SALDO]] &gt; tblCadastro[[#This Row],[ESTOQUE
MÁXIMO]], "Priorizar Venda", " "))</f>
        <v xml:space="preserve"> </v>
      </c>
    </row>
    <row r="5" spans="1:7" ht="15.6" x14ac:dyDescent="0.3">
      <c r="A5" s="5" t="s">
        <v>16</v>
      </c>
      <c r="B5" s="6" t="s">
        <v>10</v>
      </c>
      <c r="C5" s="20">
        <v>15</v>
      </c>
      <c r="D5" s="20">
        <v>50</v>
      </c>
      <c r="E5" s="21">
        <f>SUMIF(tblLancamentos[PRODUTO],tblCadastro[[#This Row],[PRODUTO]],tblLancamentos[ENTRADA]) - SUMIF(tblLancamentos[PRODUTO],tblCadastro[[#This Row],[PRODUTO]],tblLancamentos[SAÍDA])</f>
        <v>0</v>
      </c>
      <c r="F5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6" spans="1:7" ht="15.6" x14ac:dyDescent="0.3">
      <c r="A6" s="5" t="s">
        <v>17</v>
      </c>
      <c r="B6" s="6" t="s">
        <v>10</v>
      </c>
      <c r="C6" s="20">
        <v>15</v>
      </c>
      <c r="D6" s="20">
        <v>50</v>
      </c>
      <c r="E6" s="21">
        <f>SUMIF(tblLancamentos[PRODUTO],tblCadastro[[#This Row],[PRODUTO]],tblLancamentos[ENTRADA]) - SUMIF(tblLancamentos[PRODUTO],tblCadastro[[#This Row],[PRODUTO]],tblLancamentos[SAÍDA])</f>
        <v>0</v>
      </c>
      <c r="F6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7" spans="1:7" ht="15.6" x14ac:dyDescent="0.3">
      <c r="A7" s="5" t="s">
        <v>18</v>
      </c>
      <c r="B7" s="6" t="s">
        <v>10</v>
      </c>
      <c r="C7" s="20">
        <v>15</v>
      </c>
      <c r="D7" s="20">
        <v>50</v>
      </c>
      <c r="E7" s="21">
        <f>SUMIF(tblLancamentos[PRODUTO],tblCadastro[[#This Row],[PRODUTO]],tblLancamentos[ENTRADA]) - SUMIF(tblLancamentos[PRODUTO],tblCadastro[[#This Row],[PRODUTO]],tblLancamentos[SAÍDA])</f>
        <v>-1</v>
      </c>
      <c r="F7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8" spans="1:7" ht="15.6" x14ac:dyDescent="0.3">
      <c r="A8" s="5" t="s">
        <v>6</v>
      </c>
      <c r="B8" s="6" t="s">
        <v>10</v>
      </c>
      <c r="C8" s="20">
        <v>20</v>
      </c>
      <c r="D8" s="20">
        <v>50</v>
      </c>
      <c r="E8" s="21">
        <f>SUMIF(tblLancamentos[PRODUTO],tblCadastro[[#This Row],[PRODUTO]],tblLancamentos[ENTRADA]) - SUMIF(tblLancamentos[PRODUTO],tblCadastro[[#This Row],[PRODUTO]],tblLancamentos[SAÍDA])</f>
        <v>71</v>
      </c>
      <c r="F8" s="27" t="str">
        <f>IF(tblCadastro[[#This Row],[SALDO]] &lt; tblCadastro[[#This Row],[ESTOQUE
MÍNIMO]],"Solicitar Compra", IF(tblCadastro[[#This Row],[SALDO]] &gt; tblCadastro[[#This Row],[ESTOQUE
MÁXIMO]], "Priorizar Venda", " "))</f>
        <v>Priorizar Venda</v>
      </c>
    </row>
    <row r="9" spans="1:7" ht="15.6" x14ac:dyDescent="0.3">
      <c r="A9" s="5" t="s">
        <v>7</v>
      </c>
      <c r="B9" s="6" t="s">
        <v>10</v>
      </c>
      <c r="C9" s="20">
        <v>20</v>
      </c>
      <c r="D9" s="20">
        <v>50</v>
      </c>
      <c r="E9" s="21">
        <f>SUMIF(tblLancamentos[PRODUTO],tblCadastro[[#This Row],[PRODUTO]],tblLancamentos[ENTRADA]) - SUMIF(tblLancamentos[PRODUTO],tblCadastro[[#This Row],[PRODUTO]],tblLancamentos[SAÍDA])</f>
        <v>0</v>
      </c>
      <c r="F9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10" spans="1:7" ht="15.6" x14ac:dyDescent="0.3">
      <c r="A10" s="7" t="s">
        <v>8</v>
      </c>
      <c r="B10" s="6" t="s">
        <v>10</v>
      </c>
      <c r="C10" s="20">
        <v>25</v>
      </c>
      <c r="D10" s="20">
        <v>60</v>
      </c>
      <c r="E10" s="21">
        <f>SUMIF(tblLancamentos[PRODUTO],tblCadastro[[#This Row],[PRODUTO]],tblLancamentos[ENTRADA]) - SUMIF(tblLancamentos[PRODUTO],tblCadastro[[#This Row],[PRODUTO]],tblLancamentos[SAÍDA])</f>
        <v>0</v>
      </c>
      <c r="F10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11" spans="1:7" ht="15.6" x14ac:dyDescent="0.3">
      <c r="A11" s="8" t="s">
        <v>9</v>
      </c>
      <c r="B11" s="6" t="s">
        <v>10</v>
      </c>
      <c r="C11" s="20">
        <v>10</v>
      </c>
      <c r="D11" s="20">
        <v>50</v>
      </c>
      <c r="E11" s="21">
        <f>SUMIF(tblLancamentos[PRODUTO],tblCadastro[[#This Row],[PRODUTO]],tblLancamentos[ENTRADA]) - SUMIF(tblLancamentos[PRODUTO],tblCadastro[[#This Row],[PRODUTO]],tblLancamentos[SAÍDA])</f>
        <v>0</v>
      </c>
      <c r="F11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  <row r="12" spans="1:7" ht="15.6" x14ac:dyDescent="0.3">
      <c r="A12" s="5" t="s">
        <v>19</v>
      </c>
      <c r="B12" s="6" t="s">
        <v>10</v>
      </c>
      <c r="C12" s="20">
        <v>28</v>
      </c>
      <c r="D12" s="20">
        <v>45</v>
      </c>
      <c r="E12" s="21">
        <f>SUMIF(tblLancamentos[PRODUTO],tblCadastro[[#This Row],[PRODUTO]],tblLancamentos[ENTRADA]) - SUMIF(tblLancamentos[PRODUTO],tblCadastro[[#This Row],[PRODUTO]],tblLancamentos[SAÍDA])</f>
        <v>0</v>
      </c>
      <c r="F12" s="27" t="str">
        <f>IF(tblCadastro[[#This Row],[SALDO]] &lt; tblCadastro[[#This Row],[ESTOQUE
MÍNIMO]],"Solicitar Compra", IF(tblCadastro[[#This Row],[SALDO]] &gt; tblCadastro[[#This Row],[ESTOQUE
MÁXIMO]], "Priorizar Venda", " "))</f>
        <v>Solicitar Compra</v>
      </c>
    </row>
  </sheetData>
  <conditionalFormatting sqref="F4:F12">
    <cfRule type="cellIs" dxfId="20" priority="2" operator="equal">
      <formula>"Solicitar Compra"</formula>
    </cfRule>
    <cfRule type="cellIs" dxfId="19" priority="1" operator="equal">
      <formula>"Priorizar Venda"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workbookViewId="0">
      <selection activeCell="D7" sqref="D7"/>
    </sheetView>
  </sheetViews>
  <sheetFormatPr defaultColWidth="0" defaultRowHeight="14.4" x14ac:dyDescent="0.3"/>
  <cols>
    <col min="1" max="1" width="40.77734375" customWidth="1"/>
    <col min="2" max="2" width="15.77734375" style="10" customWidth="1"/>
    <col min="3" max="5" width="15.77734375" style="24" customWidth="1"/>
    <col min="6" max="6" width="25.77734375" customWidth="1"/>
    <col min="7" max="7" width="60.77734375" customWidth="1"/>
    <col min="8" max="16384" width="8.88671875" hidden="1"/>
  </cols>
  <sheetData>
    <row r="1" spans="1:7" s="1" customFormat="1" ht="40.049999999999997" customHeight="1" x14ac:dyDescent="0.25">
      <c r="B1" s="9"/>
      <c r="C1" s="23"/>
      <c r="D1" s="23"/>
      <c r="E1" s="23"/>
      <c r="G1" s="3">
        <f ca="1">TODAY()</f>
        <v>45052</v>
      </c>
    </row>
    <row r="3" spans="1:7" ht="18.600000000000001" x14ac:dyDescent="0.3">
      <c r="A3" s="11" t="s">
        <v>0</v>
      </c>
      <c r="B3" s="12" t="s">
        <v>11</v>
      </c>
      <c r="C3" s="14" t="s">
        <v>12</v>
      </c>
      <c r="D3" s="15" t="s">
        <v>13</v>
      </c>
      <c r="E3" s="16" t="s">
        <v>4</v>
      </c>
    </row>
    <row r="4" spans="1:7" ht="15.6" x14ac:dyDescent="0.3">
      <c r="A4" s="5" t="s">
        <v>15</v>
      </c>
      <c r="B4" s="10">
        <v>45021</v>
      </c>
      <c r="C4" s="24">
        <v>35</v>
      </c>
      <c r="D4" s="24">
        <v>11</v>
      </c>
      <c r="E4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24</v>
      </c>
    </row>
    <row r="5" spans="1:7" ht="15.6" x14ac:dyDescent="0.3">
      <c r="A5" s="5" t="s">
        <v>6</v>
      </c>
      <c r="B5" s="10">
        <v>45025</v>
      </c>
      <c r="C5" s="24">
        <v>45</v>
      </c>
      <c r="D5" s="24">
        <v>4</v>
      </c>
      <c r="E5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41</v>
      </c>
    </row>
    <row r="6" spans="1:7" ht="15.6" x14ac:dyDescent="0.3">
      <c r="A6" s="5" t="s">
        <v>18</v>
      </c>
      <c r="B6" s="10">
        <v>45025</v>
      </c>
      <c r="C6" s="24">
        <v>28</v>
      </c>
      <c r="D6" s="24">
        <v>29</v>
      </c>
      <c r="E6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-1</v>
      </c>
    </row>
    <row r="7" spans="1:7" ht="15.6" x14ac:dyDescent="0.3">
      <c r="A7" s="5" t="s">
        <v>15</v>
      </c>
      <c r="B7" s="10">
        <v>45034</v>
      </c>
      <c r="C7" s="24">
        <v>15</v>
      </c>
      <c r="D7" s="24">
        <v>0</v>
      </c>
      <c r="E7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39</v>
      </c>
    </row>
    <row r="8" spans="1:7" ht="15.6" x14ac:dyDescent="0.3">
      <c r="A8" s="5" t="s">
        <v>6</v>
      </c>
      <c r="B8" s="10">
        <v>45034</v>
      </c>
      <c r="C8" s="24">
        <v>30</v>
      </c>
      <c r="E8" s="25">
        <f>SUMIFS(tblLancamentos[ENTRADA],tblLancamentos[PRODUTO],tblLancamentos[[#This Row],[PRODUTO]],tblLancamentos[DATA],"&lt;="&amp;tblLancamentos[[#This Row],[DATA]]) - SUMIFS(tblLancamentos[SAÍDA],tblLancamentos[PRODUTO],tblLancamentos[[#This Row],[PRODUTO]],tblLancamentos[DATA],"&lt;="&amp;tblLancamentos[[#This Row],[DATA]])</f>
        <v>71</v>
      </c>
    </row>
    <row r="9" spans="1:7" ht="15.6" x14ac:dyDescent="0.3">
      <c r="A9" s="5" t="s">
        <v>14</v>
      </c>
      <c r="B9" s="22">
        <f>SUBTOTAL(103,tblLancamentos[DATA])</f>
        <v>5</v>
      </c>
      <c r="C9" s="24">
        <f>SUBTOTAL(109,tblLancamentos[ENTRADA])</f>
        <v>153</v>
      </c>
      <c r="D9" s="24">
        <f>SUBTOTAL(109,tblLancamentos[SAÍDA])</f>
        <v>44</v>
      </c>
      <c r="E9" s="24">
        <f>SUBTOTAL(103,tblLancamentos[SALDO])</f>
        <v>5</v>
      </c>
    </row>
  </sheetData>
  <conditionalFormatting sqref="E4:E8">
    <cfRule type="cellIs" dxfId="10" priority="1" operator="lessThan">
      <formula>0</formula>
    </cfRule>
  </conditionalFormatting>
  <dataValidations count="1">
    <dataValidation type="list" showInputMessage="1" showErrorMessage="1" errorTitle="ERRO !" error="A informação somente poderá ser inserida ao escolher uma opção disponibilizada." sqref="A4:A8">
      <formula1>ColunaProdutos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Inicio</vt:lpstr>
      <vt:lpstr>Cadastro</vt:lpstr>
      <vt:lpstr>Lançamentos</vt:lpstr>
      <vt:lpstr>ColunaProdutos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2023-05-02T23:34:13Z</dcterms:created>
  <dcterms:modified xsi:type="dcterms:W3CDTF">2023-05-06T13:47:39Z</dcterms:modified>
</cp:coreProperties>
</file>