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08" yWindow="-108" windowWidth="23256" windowHeight="12456" tabRatio="902" firstSheet="4" activeTab="6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4" l="1"/>
  <c r="D10" i="24"/>
  <c r="D11" i="24"/>
  <c r="D12" i="24"/>
  <c r="D13" i="24"/>
  <c r="D14" i="24"/>
  <c r="D8" i="24"/>
  <c r="C40" i="24"/>
  <c r="C41" i="24"/>
  <c r="C42" i="24"/>
  <c r="C43" i="24"/>
  <c r="C39" i="24"/>
  <c r="C25" i="24"/>
  <c r="C26" i="24"/>
  <c r="C27" i="24"/>
  <c r="C28" i="24"/>
  <c r="C24" i="24"/>
  <c r="C9" i="24"/>
  <c r="C10" i="24"/>
  <c r="C11" i="24"/>
  <c r="C12" i="24"/>
  <c r="C13" i="24"/>
  <c r="C14" i="24"/>
  <c r="C8" i="24"/>
  <c r="E73" i="23" l="1"/>
  <c r="E74" i="23"/>
  <c r="E75" i="23"/>
  <c r="E76" i="23"/>
  <c r="E77" i="23"/>
  <c r="E72" i="23"/>
  <c r="D73" i="23"/>
  <c r="D74" i="23"/>
  <c r="D75" i="23"/>
  <c r="D76" i="23"/>
  <c r="D77" i="23"/>
  <c r="D72" i="23"/>
  <c r="C73" i="23"/>
  <c r="C74" i="23"/>
  <c r="C75" i="23"/>
  <c r="C76" i="23"/>
  <c r="C77" i="23"/>
  <c r="C72" i="23"/>
  <c r="F57" i="23"/>
  <c r="F58" i="23"/>
  <c r="F59" i="23"/>
  <c r="F60" i="23"/>
  <c r="F61" i="23"/>
  <c r="F56" i="23"/>
  <c r="E57" i="23"/>
  <c r="E58" i="23"/>
  <c r="E59" i="23"/>
  <c r="E60" i="23"/>
  <c r="E61" i="23"/>
  <c r="E56" i="23"/>
  <c r="D57" i="23"/>
  <c r="D58" i="23"/>
  <c r="D59" i="23"/>
  <c r="D60" i="23"/>
  <c r="D61" i="23"/>
  <c r="D56" i="23"/>
  <c r="E36" i="23"/>
  <c r="E37" i="23"/>
  <c r="E38" i="23"/>
  <c r="E39" i="23"/>
  <c r="E40" i="23"/>
  <c r="E35" i="23"/>
  <c r="D36" i="23"/>
  <c r="D37" i="23"/>
  <c r="D38" i="23"/>
  <c r="D39" i="23"/>
  <c r="D40" i="23"/>
  <c r="D35" i="23"/>
  <c r="D65" i="23"/>
  <c r="G57" i="23" l="1"/>
  <c r="G58" i="23"/>
  <c r="G59" i="23"/>
  <c r="G60" i="23"/>
  <c r="G61" i="23"/>
  <c r="G56" i="23"/>
  <c r="D20" i="23"/>
  <c r="D21" i="23"/>
  <c r="D22" i="23"/>
  <c r="D23" i="23"/>
  <c r="D24" i="23"/>
  <c r="D19" i="23"/>
  <c r="D7" i="23"/>
  <c r="D8" i="23"/>
  <c r="D9" i="23"/>
  <c r="D10" i="23"/>
  <c r="D11" i="23"/>
  <c r="D6" i="23"/>
  <c r="E36" i="22"/>
  <c r="E37" i="22"/>
  <c r="E38" i="22"/>
  <c r="E39" i="22"/>
  <c r="E40" i="22"/>
  <c r="E41" i="22"/>
  <c r="E42" i="22"/>
  <c r="E35" i="22"/>
  <c r="C42" i="22" l="1"/>
  <c r="D42" i="22"/>
  <c r="C36" i="22"/>
  <c r="D36" i="22" s="1"/>
  <c r="C37" i="22"/>
  <c r="D37" i="22" s="1"/>
  <c r="C38" i="22"/>
  <c r="D38" i="22" s="1"/>
  <c r="C39" i="22"/>
  <c r="D39" i="22" s="1"/>
  <c r="C40" i="22"/>
  <c r="D40" i="22" s="1"/>
  <c r="C41" i="22"/>
  <c r="D41" i="22" s="1"/>
  <c r="C35" i="22"/>
  <c r="D35" i="22" s="1"/>
  <c r="C22" i="22"/>
  <c r="C23" i="22"/>
  <c r="C24" i="22"/>
  <c r="C25" i="22"/>
  <c r="C26" i="22"/>
  <c r="C27" i="22"/>
  <c r="C21" i="22"/>
  <c r="C8" i="22"/>
  <c r="C9" i="22"/>
  <c r="C10" i="22"/>
  <c r="C11" i="22"/>
  <c r="C12" i="22"/>
  <c r="C7" i="22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32" i="21"/>
  <c r="C10" i="21"/>
  <c r="C11" i="21"/>
  <c r="C12" i="21"/>
  <c r="C13" i="21"/>
  <c r="C14" i="21"/>
  <c r="C15" i="21"/>
  <c r="C16" i="21"/>
  <c r="C17" i="21"/>
  <c r="C9" i="21"/>
  <c r="E7" i="20"/>
  <c r="E8" i="20"/>
  <c r="E9" i="20"/>
  <c r="E10" i="20"/>
  <c r="E11" i="20"/>
  <c r="E12" i="20"/>
  <c r="E13" i="20"/>
  <c r="E6" i="20"/>
  <c r="C34" i="19"/>
  <c r="C35" i="19"/>
  <c r="C36" i="19"/>
  <c r="C37" i="19"/>
  <c r="C38" i="19"/>
  <c r="C39" i="19"/>
  <c r="C33" i="19"/>
  <c r="C22" i="19"/>
  <c r="C23" i="19"/>
  <c r="C24" i="19"/>
  <c r="C21" i="19"/>
  <c r="D9" i="19"/>
  <c r="D10" i="19"/>
  <c r="D11" i="19"/>
  <c r="D12" i="19"/>
  <c r="D13" i="19"/>
  <c r="D8" i="19"/>
  <c r="C24" i="1" l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41" i="16"/>
  <c r="D40" i="16"/>
  <c r="D39" i="16"/>
  <c r="D38" i="16"/>
  <c r="D36" i="16"/>
  <c r="C41" i="16"/>
  <c r="C40" i="16"/>
  <c r="C39" i="16"/>
  <c r="C38" i="16"/>
  <c r="C37" i="16"/>
  <c r="C36" i="16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E9" i="24"/>
  <c r="E9" i="24" a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<sst xmlns="http://schemas.openxmlformats.org/spreadsheetml/2006/main" count="430" uniqueCount="139">
  <si>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</si>
  <si>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</si>
  <si>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</si>
  <si>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</si>
  <si>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</si>
  <si>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</si>
  <si>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</si>
  <si>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</si>
  <si>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</si>
  <si>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</si>
  <si>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</si>
  <si>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</si>
  <si>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</si>
  <si>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</si>
  <si>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</si>
  <si>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</si>
  <si>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</si>
  <si>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</si>
  <si>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</si>
  <si>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</si>
  <si>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</si>
  <si>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</si>
  <si>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</si>
  <si>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</si>
  <si>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</si>
  <si>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</si>
  <si>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</si>
  <si>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</si>
  <si>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</si>
  <si>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</si>
  <si>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</si>
  <si>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</si>
  <si>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</si>
  <si>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</si>
  <si>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</si>
  <si>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</si>
  <si>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</si>
  <si>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</si>
  <si>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</si>
  <si>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</si>
  <si>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</si>
  <si>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</si>
  <si>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</si>
  <si>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</si>
  <si>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</si>
  <si>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</si>
  <si>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</si>
  <si>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</si>
  <si>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</si>
  <si>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</si>
  <si>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</si>
  <si>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</si>
  <si>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</si>
  <si>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</si>
  <si>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</si>
  <si>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</si>
  <si>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</si>
  <si>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</si>
  <si>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</si>
  <si>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</si>
  <si>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</si>
  <si>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</si>
  <si>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</si>
  <si>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</si>
  <si>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</si>
  <si>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</si>
  <si>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</si>
  <si>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</si>
  <si>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</si>
  <si>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</si>
  <si>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</si>
  <si>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</si>
  <si>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</si>
  <si>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</si>
  <si>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</si>
  <si>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</si>
  <si>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</si>
  <si>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</si>
  <si>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</si>
  <si>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</si>
  <si>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</si>
  <si>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</si>
  <si>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</si>
  <si>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</si>
  <si>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</si>
  <si>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</si>
  <si>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</si>
  <si>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</si>
  <si>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</si>
  <si>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</si>
  <si>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</si>
  <si>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</si>
  <si>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</si>
  <si>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</si>
  <si>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</si>
  <si>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</si>
  <si>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</si>
  <si>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</si>
  <si>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</si>
  <si>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</si>
  <si>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</si>
  <si>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</si>
  <si>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</si>
  <si>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</si>
  <si>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</si>
  <si>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</si>
  <si>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</si>
  <si>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</si>
  <si>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</si>
  <si>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</si>
  <si>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</si>
  <si>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</si>
  <si>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</si>
  <si>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</si>
  <si>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</si>
  <si>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</si>
  <si>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</si>
  <si>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</si>
  <si>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</si>
  <si>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</si>
  <si>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</si>
  <si>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</si>
  <si>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</si>
  <si>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</si>
  <si>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</si>
  <si>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</si>
  <si>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</si>
  <si>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</si>
  <si>
    <t>H</t>
  </si>
  <si>
    <t>Z</t>
  </si>
  <si>
    <t>BANANA</t>
  </si>
  <si>
    <t>&gt;= 7 e &lt;=10</t>
  </si>
  <si>
    <t>&gt;=5 e &lt;7</t>
  </si>
  <si>
    <t>&lt;5</t>
  </si>
  <si>
    <t>- Na coluna B as quatro últimas letras sejam iguais a maça</t>
  </si>
  <si>
    <t>- Na coluna B as duas primeiras letras sejam iguais a br</t>
  </si>
  <si>
    <t>CL-UVA</t>
  </si>
  <si>
    <t>MÍNIMO com SE</t>
  </si>
  <si>
    <t>MÁXIMO com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</si>
</sst>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16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164" fontId="8" fillId="0" borderId="2" xfId="1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16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left" indent="3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64" fontId="11" fillId="0" borderId="2" xfId="1" applyFont="1" applyBorder="1" applyAlignment="1">
      <alignment horizontal="center"/>
    </xf>
    <xf numFmtId="164" fontId="11" fillId="3" borderId="2" xfId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D39"/>
  <sheetViews>
    <sheetView showGridLines="0" workbookViewId="0">
      <selection activeCell="B7" sqref="B7"/>
    </sheetView>
  </sheetViews>
  <sheetFormatPr defaultRowHeight="14.4" x14ac:dyDescent="0.3"/>
  <cols>
    <col min="2" max="2" width="25.33203125" style="1" customWidth="1"/>
    <col min="3" max="3" width="44.77734375" customWidth="1"/>
    <col min="4" max="4" width="35.5546875" style="1" customWidth="1"/>
  </cols>
  <sheetData>
    <row r="2" spans="2:4" ht="31.2" x14ac:dyDescent="0.6">
      <c r="B2" s="4" t="s">
        <v>7</v>
      </c>
    </row>
    <row r="3" spans="2:4" ht="31.2" x14ac:dyDescent="0.6">
      <c r="B3" s="4"/>
    </row>
    <row r="4" spans="2:4" ht="23.4" x14ac:dyDescent="0.45">
      <c r="B4" s="10" t="s">
        <v>126</v>
      </c>
    </row>
    <row r="5" spans="2:4" ht="23.4" x14ac:dyDescent="0.45">
      <c r="B5" s="10" t="s">
        <v>40</v>
      </c>
    </row>
    <row r="6" spans="2:4" ht="23.4" x14ac:dyDescent="0.45">
      <c r="B6" s="5"/>
    </row>
    <row r="7" spans="2:4" ht="25.8" x14ac:dyDescent="0.5">
      <c r="B7" s="6" t="s">
        <v>0</v>
      </c>
      <c r="C7" s="6" t="s">
        <v>1</v>
      </c>
      <c r="D7" s="6" t="s">
        <v>2</v>
      </c>
    </row>
    <row r="8" spans="2:4" ht="33.6" x14ac:dyDescent="0.65">
      <c r="B8" s="7" t="s">
        <v>3</v>
      </c>
      <c r="C8" s="7">
        <v>9</v>
      </c>
      <c r="D8" s="22" t="str">
        <f>IF(C8&gt;=6,"Aprovado(a)","Reprovado(a)")</f>
        <v>Aprovado(a)</v>
      </c>
    </row>
    <row r="9" spans="2:4" ht="33.6" x14ac:dyDescent="0.65">
      <c r="B9" s="7" t="s">
        <v>4</v>
      </c>
      <c r="C9" s="7">
        <v>5</v>
      </c>
      <c r="D9" s="22" t="str">
        <f>IF(C9&gt;=6,"Aprovado(a)","Reprovado(a)")</f>
        <v>Reprovado(a)</v>
      </c>
    </row>
    <row r="10" spans="2:4" ht="33.6" x14ac:dyDescent="0.65">
      <c r="B10" s="7" t="s">
        <v>5</v>
      </c>
      <c r="C10" s="7">
        <v>6</v>
      </c>
      <c r="D10" s="22" t="str">
        <f>IF(C10&gt;=6,"Aprovado(a)","Reprovado(a)")</f>
        <v>Aprovado(a)</v>
      </c>
    </row>
    <row r="11" spans="2:4" ht="33.6" x14ac:dyDescent="0.65">
      <c r="B11" s="7" t="s">
        <v>6</v>
      </c>
      <c r="C11" s="7">
        <v>7</v>
      </c>
      <c r="D11" s="22" t="str">
        <f t="shared" ref="D11:D13" si="0">IF(C11&gt;=6,"Aprovado(a)","Reprovado(a)")</f>
        <v>Aprovado(a)</v>
      </c>
    </row>
    <row r="12" spans="2:4" ht="33.6" x14ac:dyDescent="0.65">
      <c r="B12" s="7" t="s">
        <v>31</v>
      </c>
      <c r="C12" s="7">
        <v>10</v>
      </c>
      <c r="D12" s="22" t="str">
        <f t="shared" si="0"/>
        <v>Aprovado(a)</v>
      </c>
    </row>
    <row r="13" spans="2:4" ht="33.6" x14ac:dyDescent="0.65">
      <c r="B13" s="7" t="s">
        <v>17</v>
      </c>
      <c r="C13" s="7">
        <v>9</v>
      </c>
      <c r="D13" s="22" t="str">
        <f t="shared" si="0"/>
        <v>Aprovado(a)</v>
      </c>
    </row>
    <row r="17" spans="2:3" ht="23.4" x14ac:dyDescent="0.45">
      <c r="B17" s="10" t="s">
        <v>127</v>
      </c>
    </row>
    <row r="18" spans="2:3" ht="23.4" x14ac:dyDescent="0.45">
      <c r="B18" s="10" t="s">
        <v>42</v>
      </c>
    </row>
    <row r="20" spans="2:3" ht="25.8" x14ac:dyDescent="0.5">
      <c r="B20" s="6" t="s">
        <v>8</v>
      </c>
      <c r="C20" s="6" t="s">
        <v>2</v>
      </c>
    </row>
    <row r="21" spans="2:3" ht="33.6" x14ac:dyDescent="0.65">
      <c r="B21" s="7" t="s">
        <v>9</v>
      </c>
      <c r="C21" s="22" t="str">
        <f>IF(B21="Laranja","Laranja","Fruta inválida")</f>
        <v>Laranja</v>
      </c>
    </row>
    <row r="22" spans="2:3" ht="33.6" x14ac:dyDescent="0.65">
      <c r="B22" s="7" t="s">
        <v>10</v>
      </c>
      <c r="C22" s="22" t="str">
        <f>IF(B22="Laranja","Laranja","Fruta inválida")</f>
        <v>Fruta inválida</v>
      </c>
    </row>
    <row r="23" spans="2:3" ht="33.6" x14ac:dyDescent="0.65">
      <c r="B23" s="7" t="s">
        <v>9</v>
      </c>
      <c r="C23" s="22" t="str">
        <f>IF(B23="Laranja","Laranja","Fruta inválida")</f>
        <v>Laranja</v>
      </c>
    </row>
    <row r="24" spans="2:3" ht="33.6" x14ac:dyDescent="0.65">
      <c r="B24" s="7" t="s">
        <v>43</v>
      </c>
      <c r="C24" s="22" t="str">
        <f>IF(B24="Laranja","Laranja","Fruta inválida")</f>
        <v>Fruta inválida</v>
      </c>
    </row>
    <row r="28" spans="2:3" ht="23.4" x14ac:dyDescent="0.45">
      <c r="B28" s="10" t="s">
        <v>81</v>
      </c>
    </row>
    <row r="29" spans="2:3" ht="23.4" x14ac:dyDescent="0.45">
      <c r="B29" s="10" t="s">
        <v>113</v>
      </c>
    </row>
    <row r="32" spans="2:3" ht="25.8" x14ac:dyDescent="0.5">
      <c r="B32" s="6" t="s">
        <v>68</v>
      </c>
      <c r="C32" s="6" t="s">
        <v>2</v>
      </c>
    </row>
    <row r="33" spans="2:4" ht="33.6" x14ac:dyDescent="0.65">
      <c r="B33" s="15">
        <v>45248</v>
      </c>
      <c r="C33" s="22" t="str">
        <f ca="1">IF(TODAY()&gt;B33,"Vencido","No prazo")</f>
        <v>No prazo</v>
      </c>
      <c r="D33" s="26">
        <f ca="1">TODAY()</f>
        <v>45180</v>
      </c>
    </row>
    <row r="34" spans="2:4" ht="33.6" x14ac:dyDescent="0.65">
      <c r="B34" s="15">
        <v>45261</v>
      </c>
      <c r="C34" s="22" t="str">
        <f t="shared" ref="C34:C39" ca="1" si="1">IF(TODAY()&gt;B34,"Vencido","No prazo")</f>
        <v>No prazo</v>
      </c>
    </row>
    <row r="35" spans="2:4" ht="33.6" x14ac:dyDescent="0.65">
      <c r="B35" s="15">
        <v>44905</v>
      </c>
      <c r="C35" s="22" t="str">
        <f ca="1">IF(TODAY()&gt;B35,"Vencido","No prazo")</f>
        <v>Vencido</v>
      </c>
    </row>
    <row r="36" spans="2:4" ht="33.6" x14ac:dyDescent="0.65">
      <c r="B36" s="15">
        <v>45098</v>
      </c>
      <c r="C36" s="22" t="str">
        <f t="shared" ca="1" si="1"/>
        <v>Vencido</v>
      </c>
    </row>
    <row r="37" spans="2:4" ht="33.6" x14ac:dyDescent="0.65">
      <c r="B37" s="15">
        <v>44710</v>
      </c>
      <c r="C37" s="22" t="str">
        <f t="shared" ca="1" si="1"/>
        <v>Vencido</v>
      </c>
    </row>
    <row r="38" spans="2:4" ht="33.6" x14ac:dyDescent="0.65">
      <c r="B38" s="15">
        <v>46848</v>
      </c>
      <c r="C38" s="22" t="str">
        <f t="shared" ca="1" si="1"/>
        <v>No prazo</v>
      </c>
    </row>
    <row r="39" spans="2:4" ht="33.6" x14ac:dyDescent="0.65">
      <c r="B39" s="15">
        <v>45476</v>
      </c>
      <c r="C39" s="22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B1:H13"/>
  <sheetViews>
    <sheetView showGridLines="0" zoomScale="97" workbookViewId="0">
      <selection activeCell="B5" sqref="B5"/>
    </sheetView>
  </sheetViews>
  <sheetFormatPr defaultRowHeight="14.4" x14ac:dyDescent="0.3"/>
  <cols>
    <col min="2" max="2" width="39.33203125" style="1" customWidth="1"/>
    <col min="3" max="3" width="23.44140625" style="1" customWidth="1"/>
    <col min="4" max="4" width="24.109375" style="1" customWidth="1"/>
    <col min="5" max="5" width="39.33203125" style="1" customWidth="1"/>
    <col min="7" max="7" width="12.88671875" style="1" customWidth="1"/>
    <col min="8" max="8" width="20" customWidth="1"/>
  </cols>
  <sheetData>
    <row r="1" spans="2:8" x14ac:dyDescent="0.3">
      <c r="B1"/>
      <c r="D1"/>
      <c r="G1"/>
    </row>
    <row r="2" spans="2:8" ht="23.4" x14ac:dyDescent="0.45">
      <c r="B2" s="10" t="s">
        <v>45</v>
      </c>
      <c r="D2"/>
      <c r="G2"/>
    </row>
    <row r="3" spans="2:8" ht="23.4" x14ac:dyDescent="0.45">
      <c r="B3" s="10" t="s">
        <v>46</v>
      </c>
      <c r="D3"/>
      <c r="G3"/>
    </row>
    <row r="4" spans="2:8" ht="23.4" x14ac:dyDescent="0.45">
      <c r="B4"/>
      <c r="C4" s="5"/>
      <c r="D4"/>
      <c r="G4"/>
    </row>
    <row r="5" spans="2:8" ht="28.8" x14ac:dyDescent="0.55000000000000004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6" x14ac:dyDescent="0.65">
      <c r="B6" s="7" t="s">
        <v>15</v>
      </c>
      <c r="C6" s="7" t="s">
        <v>16</v>
      </c>
      <c r="D6" s="11">
        <v>5</v>
      </c>
      <c r="E6" s="23">
        <f>IF(C6="F",D6-$H$6,D6-$H$7)</f>
        <v>2.5</v>
      </c>
      <c r="G6" s="3" t="s">
        <v>16</v>
      </c>
      <c r="H6" s="12">
        <v>2.5</v>
      </c>
    </row>
    <row r="7" spans="2:8" ht="33.6" x14ac:dyDescent="0.65">
      <c r="B7" s="7" t="s">
        <v>17</v>
      </c>
      <c r="C7" s="7" t="s">
        <v>16</v>
      </c>
      <c r="D7" s="11">
        <v>5</v>
      </c>
      <c r="E7" s="23">
        <f t="shared" ref="E7:E13" si="0">IF(C7="F",D7-$H$6,D7-$H$7)</f>
        <v>2.5</v>
      </c>
      <c r="G7" s="3" t="s">
        <v>18</v>
      </c>
      <c r="H7" s="12">
        <v>1</v>
      </c>
    </row>
    <row r="8" spans="2:8" ht="33.6" x14ac:dyDescent="0.65">
      <c r="B8" s="7" t="s">
        <v>19</v>
      </c>
      <c r="C8" s="7" t="s">
        <v>18</v>
      </c>
      <c r="D8" s="11">
        <v>5</v>
      </c>
      <c r="E8" s="23">
        <f t="shared" si="0"/>
        <v>4</v>
      </c>
    </row>
    <row r="9" spans="2:8" ht="33.6" x14ac:dyDescent="0.65">
      <c r="B9" s="7" t="s">
        <v>20</v>
      </c>
      <c r="C9" s="7" t="s">
        <v>18</v>
      </c>
      <c r="D9" s="11">
        <v>5</v>
      </c>
      <c r="E9" s="23">
        <f t="shared" si="0"/>
        <v>4</v>
      </c>
    </row>
    <row r="10" spans="2:8" ht="33.6" x14ac:dyDescent="0.65">
      <c r="B10" s="7" t="s">
        <v>21</v>
      </c>
      <c r="C10" s="7" t="s">
        <v>18</v>
      </c>
      <c r="D10" s="11">
        <v>5</v>
      </c>
      <c r="E10" s="23">
        <f>IF(C10="F",D10-$H$6,D10-$H$7)</f>
        <v>4</v>
      </c>
    </row>
    <row r="11" spans="2:8" ht="33.6" x14ac:dyDescent="0.65">
      <c r="B11" s="7" t="s">
        <v>22</v>
      </c>
      <c r="C11" s="7" t="s">
        <v>16</v>
      </c>
      <c r="D11" s="11">
        <v>5</v>
      </c>
      <c r="E11" s="23">
        <f t="shared" si="0"/>
        <v>2.5</v>
      </c>
    </row>
    <row r="12" spans="2:8" ht="33.6" x14ac:dyDescent="0.65">
      <c r="B12" s="7" t="s">
        <v>23</v>
      </c>
      <c r="C12" s="7" t="s">
        <v>18</v>
      </c>
      <c r="D12" s="11">
        <v>5</v>
      </c>
      <c r="E12" s="23">
        <f t="shared" si="0"/>
        <v>4</v>
      </c>
    </row>
    <row r="13" spans="2:8" ht="33.6" x14ac:dyDescent="0.65">
      <c r="B13" s="7" t="s">
        <v>24</v>
      </c>
      <c r="C13" s="7" t="s">
        <v>16</v>
      </c>
      <c r="D13" s="11">
        <v>5</v>
      </c>
      <c r="E13" s="2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B2:C46"/>
  <sheetViews>
    <sheetView showGridLines="0" workbookViewId="0">
      <selection activeCell="B8" sqref="B8"/>
    </sheetView>
  </sheetViews>
  <sheetFormatPr defaultRowHeight="14.4" x14ac:dyDescent="0.3"/>
  <cols>
    <col min="2" max="2" width="37.6640625" style="1" customWidth="1"/>
    <col min="3" max="3" width="37.21875" style="1" customWidth="1"/>
  </cols>
  <sheetData>
    <row r="2" spans="2:3" ht="23.4" x14ac:dyDescent="0.45">
      <c r="B2" s="10" t="s">
        <v>118</v>
      </c>
    </row>
    <row r="3" spans="2:3" ht="23.4" x14ac:dyDescent="0.45">
      <c r="B3" s="13" t="s">
        <v>48</v>
      </c>
    </row>
    <row r="4" spans="2:3" ht="23.4" x14ac:dyDescent="0.45">
      <c r="B4" s="13" t="s">
        <v>49</v>
      </c>
    </row>
    <row r="5" spans="2:3" ht="23.4" x14ac:dyDescent="0.45">
      <c r="B5" s="13" t="s">
        <v>50</v>
      </c>
    </row>
    <row r="6" spans="2:3" ht="23.4" x14ac:dyDescent="0.45">
      <c r="B6" s="13" t="s">
        <v>51</v>
      </c>
    </row>
    <row r="7" spans="2:3" ht="23.4" x14ac:dyDescent="0.45">
      <c r="B7" s="5"/>
    </row>
    <row r="8" spans="2:3" ht="25.8" x14ac:dyDescent="0.5">
      <c r="B8" s="6" t="s">
        <v>0</v>
      </c>
      <c r="C8" s="6" t="s">
        <v>2</v>
      </c>
    </row>
    <row r="9" spans="2:3" ht="33.6" x14ac:dyDescent="0.65">
      <c r="B9" s="7" t="s">
        <v>27</v>
      </c>
      <c r="C9" s="22" t="str">
        <f>IF(B9="A","Letra A",
IF(B9="B","Letra B",
IF(B9="C","Letra C","Outra Letra")))</f>
        <v>Letra A</v>
      </c>
    </row>
    <row r="10" spans="2:3" ht="33.6" x14ac:dyDescent="0.65">
      <c r="B10" s="7" t="s">
        <v>28</v>
      </c>
      <c r="C10" s="22" t="str">
        <f>IF(B10="A","Letra A",
IF(B10="B","Letra B",
IF(B10="C","Letra C","Outra Letra")))</f>
        <v>Letra B</v>
      </c>
    </row>
    <row r="11" spans="2:3" ht="33.6" x14ac:dyDescent="0.65">
      <c r="B11" s="7" t="s">
        <v>29</v>
      </c>
      <c r="C11" s="22" t="str">
        <f t="shared" ref="C11:C14" si="0">IF(B11="A","Letra A",
IF(B11="B","Letra B",
IF(B11="C","Letra C","Outra Letra")))</f>
        <v>Letra C</v>
      </c>
    </row>
    <row r="12" spans="2:3" ht="33.6" x14ac:dyDescent="0.65">
      <c r="B12" s="7" t="s">
        <v>28</v>
      </c>
      <c r="C12" s="22" t="str">
        <f t="shared" si="0"/>
        <v>Letra B</v>
      </c>
    </row>
    <row r="13" spans="2:3" ht="33.6" x14ac:dyDescent="0.65">
      <c r="B13" s="7" t="s">
        <v>30</v>
      </c>
      <c r="C13" s="22" t="str">
        <f t="shared" si="0"/>
        <v>Outra Letra</v>
      </c>
    </row>
    <row r="14" spans="2:3" ht="33.6" x14ac:dyDescent="0.65">
      <c r="B14" s="7" t="s">
        <v>29</v>
      </c>
      <c r="C14" s="22" t="str">
        <f t="shared" si="0"/>
        <v>Letra C</v>
      </c>
    </row>
    <row r="17" spans="2:3" ht="33.6" x14ac:dyDescent="0.65">
      <c r="B17" s="14" t="s">
        <v>59</v>
      </c>
    </row>
    <row r="19" spans="2:3" ht="23.4" x14ac:dyDescent="0.45">
      <c r="B19" s="10" t="s">
        <v>114</v>
      </c>
    </row>
    <row r="20" spans="2:3" ht="23.4" x14ac:dyDescent="0.45">
      <c r="B20" s="13" t="s">
        <v>52</v>
      </c>
    </row>
    <row r="21" spans="2:3" ht="23.4" x14ac:dyDescent="0.45">
      <c r="B21" s="13" t="s">
        <v>53</v>
      </c>
    </row>
    <row r="22" spans="2:3" ht="23.4" x14ac:dyDescent="0.45">
      <c r="B22" s="13" t="s">
        <v>55</v>
      </c>
    </row>
    <row r="23" spans="2:3" ht="23.4" x14ac:dyDescent="0.45">
      <c r="B23" s="13" t="s">
        <v>56</v>
      </c>
    </row>
    <row r="24" spans="2:3" ht="23.4" x14ac:dyDescent="0.45">
      <c r="B24" s="13" t="s">
        <v>57</v>
      </c>
    </row>
    <row r="25" spans="2:3" ht="23.4" x14ac:dyDescent="0.45">
      <c r="B25" s="13" t="s">
        <v>58</v>
      </c>
    </row>
    <row r="26" spans="2:3" ht="23.4" x14ac:dyDescent="0.45">
      <c r="B26" s="13" t="s">
        <v>54</v>
      </c>
    </row>
    <row r="28" spans="2:3" ht="25.8" x14ac:dyDescent="0.5">
      <c r="B28" s="6" t="s">
        <v>0</v>
      </c>
      <c r="C28" s="6" t="s">
        <v>2</v>
      </c>
    </row>
    <row r="29" spans="2:3" ht="33.6" x14ac:dyDescent="0.65">
      <c r="B29" s="7">
        <v>100</v>
      </c>
      <c r="C29" s="22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6" x14ac:dyDescent="0.65">
      <c r="B30" s="7">
        <v>80</v>
      </c>
      <c r="C30" s="22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6" x14ac:dyDescent="0.65">
      <c r="B31" s="7">
        <v>60</v>
      </c>
      <c r="C31" s="22" t="str">
        <f t="shared" si="1"/>
        <v>Entre 60 e 79</v>
      </c>
    </row>
    <row r="32" spans="2:3" ht="33.6" x14ac:dyDescent="0.65">
      <c r="B32" s="7">
        <v>40</v>
      </c>
      <c r="C32" s="22" t="str">
        <f t="shared" si="1"/>
        <v>Entre 40 e 59</v>
      </c>
    </row>
    <row r="33" spans="2:3" ht="33.6" x14ac:dyDescent="0.65">
      <c r="B33" s="7">
        <v>20</v>
      </c>
      <c r="C33" s="22" t="str">
        <f t="shared" si="1"/>
        <v>Entre 20 e 39</v>
      </c>
    </row>
    <row r="34" spans="2:3" ht="33.6" x14ac:dyDescent="0.65">
      <c r="B34" s="7">
        <v>0</v>
      </c>
      <c r="C34" s="22" t="str">
        <f t="shared" si="1"/>
        <v>Entre 0 e 19</v>
      </c>
    </row>
    <row r="35" spans="2:3" ht="33.6" x14ac:dyDescent="0.65">
      <c r="B35" s="7">
        <v>30</v>
      </c>
      <c r="C35" s="22" t="str">
        <f t="shared" si="1"/>
        <v>Entre 20 e 39</v>
      </c>
    </row>
    <row r="36" spans="2:3" ht="33.6" x14ac:dyDescent="0.65">
      <c r="B36" s="7">
        <v>123</v>
      </c>
      <c r="C36" s="22" t="str">
        <f t="shared" si="1"/>
        <v>Maior que 100</v>
      </c>
    </row>
    <row r="37" spans="2:3" ht="33.6" x14ac:dyDescent="0.65">
      <c r="B37" s="7">
        <v>105</v>
      </c>
      <c r="C37" s="22" t="str">
        <f t="shared" si="1"/>
        <v>Maior que 100</v>
      </c>
    </row>
    <row r="38" spans="2:3" ht="33.6" x14ac:dyDescent="0.65">
      <c r="B38" s="7">
        <v>-3</v>
      </c>
      <c r="C38" s="22" t="str">
        <f t="shared" si="1"/>
        <v>Menor que ZERO</v>
      </c>
    </row>
    <row r="39" spans="2:3" ht="33.6" x14ac:dyDescent="0.65">
      <c r="B39" s="7">
        <v>97</v>
      </c>
      <c r="C39" s="22" t="str">
        <f t="shared" si="1"/>
        <v>Entre 80 e 100</v>
      </c>
    </row>
    <row r="40" spans="2:3" ht="33.6" x14ac:dyDescent="0.65">
      <c r="B40" s="7">
        <v>39</v>
      </c>
      <c r="C40" s="22" t="str">
        <f t="shared" si="1"/>
        <v>Entre 20 e 39</v>
      </c>
    </row>
    <row r="41" spans="2:3" ht="33.6" x14ac:dyDescent="0.65">
      <c r="B41" s="7">
        <v>88</v>
      </c>
      <c r="C41" s="22" t="str">
        <f t="shared" si="1"/>
        <v>Entre 80 e 100</v>
      </c>
    </row>
    <row r="42" spans="2:3" ht="33.6" x14ac:dyDescent="0.65">
      <c r="B42" s="7">
        <v>113</v>
      </c>
      <c r="C42" s="22" t="str">
        <f t="shared" si="1"/>
        <v>Maior que 100</v>
      </c>
    </row>
    <row r="43" spans="2:3" ht="33.6" x14ac:dyDescent="0.65">
      <c r="B43" s="7">
        <v>24</v>
      </c>
      <c r="C43" s="22" t="str">
        <f t="shared" si="1"/>
        <v>Entre 20 e 39</v>
      </c>
    </row>
    <row r="44" spans="2:3" ht="33.6" x14ac:dyDescent="0.65">
      <c r="B44" s="7">
        <v>41</v>
      </c>
      <c r="C44" s="22" t="str">
        <f t="shared" si="1"/>
        <v>Entre 40 e 59</v>
      </c>
    </row>
    <row r="45" spans="2:3" ht="33.6" x14ac:dyDescent="0.65">
      <c r="B45" s="7">
        <v>99</v>
      </c>
      <c r="C45" s="22" t="str">
        <f t="shared" si="1"/>
        <v>Entre 80 e 100</v>
      </c>
    </row>
    <row r="46" spans="2:3" ht="33.6" x14ac:dyDescent="0.65">
      <c r="B46" s="7">
        <v>104</v>
      </c>
      <c r="C46" s="22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GridLines="0" topLeftCell="A31" workbookViewId="0">
      <selection activeCell="B6" sqref="B6"/>
    </sheetView>
  </sheetViews>
  <sheetFormatPr defaultRowHeight="14.4" x14ac:dyDescent="0.3"/>
  <cols>
    <col min="2" max="2" width="48.88671875" style="1" customWidth="1"/>
    <col min="3" max="3" width="40.21875" style="1" customWidth="1"/>
    <col min="4" max="4" width="54.88671875" customWidth="1"/>
    <col min="5" max="5" width="57.5546875" customWidth="1"/>
  </cols>
  <sheetData>
    <row r="2" spans="2:4" ht="31.2" x14ac:dyDescent="0.6">
      <c r="B2" s="4" t="s">
        <v>59</v>
      </c>
    </row>
    <row r="3" spans="2:4" ht="31.2" x14ac:dyDescent="0.6">
      <c r="B3" s="4"/>
    </row>
    <row r="4" spans="2:4" ht="23.4" x14ac:dyDescent="0.45">
      <c r="B4" s="10" t="s">
        <v>119</v>
      </c>
    </row>
    <row r="5" spans="2:4" ht="23.4" x14ac:dyDescent="0.45">
      <c r="B5" s="5"/>
    </row>
    <row r="6" spans="2:4" ht="25.8" x14ac:dyDescent="0.5">
      <c r="B6" s="6" t="s">
        <v>0</v>
      </c>
      <c r="C6" s="6" t="s">
        <v>2</v>
      </c>
    </row>
    <row r="7" spans="2:4" ht="33.6" x14ac:dyDescent="0.65">
      <c r="B7" s="7" t="s">
        <v>60</v>
      </c>
      <c r="C7" s="22" t="str">
        <f>IF(LOWER(B7)="maça","É maça","Outra Fruta")</f>
        <v>É maça</v>
      </c>
      <c r="D7" s="27" t="str">
        <f>LOWER(B7)</f>
        <v>maça</v>
      </c>
    </row>
    <row r="8" spans="2:4" ht="33.6" x14ac:dyDescent="0.65">
      <c r="B8" s="7" t="s">
        <v>61</v>
      </c>
      <c r="C8" s="22" t="str">
        <f>IF(LOWER(B8)="maça","É maça","Outra Fruta")</f>
        <v>É maça</v>
      </c>
      <c r="D8" s="27" t="str">
        <f t="shared" ref="D8:D12" si="0">LOWER(B8)</f>
        <v>maça</v>
      </c>
    </row>
    <row r="9" spans="2:4" ht="33.6" x14ac:dyDescent="0.65">
      <c r="B9" s="7" t="s">
        <v>62</v>
      </c>
      <c r="C9" s="22" t="str">
        <f>IF(LOWER(B9)="maça","É maça","Outra Fruta")</f>
        <v>É maça</v>
      </c>
      <c r="D9" s="27" t="str">
        <f t="shared" si="0"/>
        <v>maça</v>
      </c>
    </row>
    <row r="10" spans="2:4" ht="33.6" x14ac:dyDescent="0.65">
      <c r="B10" s="7" t="s">
        <v>63</v>
      </c>
      <c r="C10" s="22" t="str">
        <f t="shared" ref="C10:C12" si="1">IF(LOWER(B10)="maça","É maça","Outra Fruta")</f>
        <v>Outra Fruta</v>
      </c>
      <c r="D10" s="27" t="str">
        <f t="shared" si="0"/>
        <v>.</v>
      </c>
    </row>
    <row r="11" spans="2:4" ht="33.6" x14ac:dyDescent="0.65">
      <c r="B11" s="7" t="s">
        <v>120</v>
      </c>
      <c r="C11" s="22" t="str">
        <f>IF(LOWER(B11)="maça","É maça","Outra Fruta")</f>
        <v>É maça</v>
      </c>
      <c r="D11" s="27" t="str">
        <f>LOWER(B11)</f>
        <v>maça</v>
      </c>
    </row>
    <row r="12" spans="2:4" ht="33.6" x14ac:dyDescent="0.65">
      <c r="B12" s="7" t="s">
        <v>29</v>
      </c>
      <c r="C12" s="22" t="str">
        <f t="shared" si="1"/>
        <v>Outra Fruta</v>
      </c>
      <c r="D12" s="27" t="str">
        <f t="shared" si="0"/>
        <v>c</v>
      </c>
    </row>
    <row r="15" spans="2:4" ht="31.2" x14ac:dyDescent="0.6">
      <c r="B15" s="4" t="s">
        <v>59</v>
      </c>
    </row>
    <row r="16" spans="2:4" ht="31.2" x14ac:dyDescent="0.6">
      <c r="B16" s="4"/>
    </row>
    <row r="17" spans="2:5" ht="23.4" x14ac:dyDescent="0.45">
      <c r="B17" s="10" t="s">
        <v>116</v>
      </c>
    </row>
    <row r="18" spans="2:5" ht="23.4" x14ac:dyDescent="0.45">
      <c r="B18" s="10" t="s">
        <v>82</v>
      </c>
    </row>
    <row r="20" spans="2:5" ht="25.8" x14ac:dyDescent="0.5">
      <c r="B20" s="6" t="s">
        <v>0</v>
      </c>
      <c r="C20" s="6" t="s">
        <v>2</v>
      </c>
    </row>
    <row r="21" spans="2:5" ht="33.6" x14ac:dyDescent="0.65">
      <c r="B21" s="7" t="s">
        <v>60</v>
      </c>
      <c r="C21" s="22" t="str">
        <f>IF(ISNUMBER(SEARCH("maça",LOWER(B21))),"Tem Maça","Outra Fruta")</f>
        <v>Tem Maça</v>
      </c>
      <c r="D21" s="27">
        <f>SEARCH("maça",LOWER(B21))</f>
        <v>1</v>
      </c>
      <c r="E21" s="27" t="b">
        <f>ISNUMBER(SEARCH("maça",LOWER(B21)))</f>
        <v>1</v>
      </c>
    </row>
    <row r="22" spans="2:5" ht="33.6" x14ac:dyDescent="0.65">
      <c r="B22" s="7" t="s">
        <v>64</v>
      </c>
      <c r="C22" s="22" t="str">
        <f t="shared" ref="C22:C27" si="2">IF(ISNUMBER(SEARCH("maça",LOWER(B22))),"Tem Maça","Outra Fruta")</f>
        <v>Tem Maça</v>
      </c>
      <c r="D22" s="27">
        <f>SEARCH("maça",LOWER(B22))</f>
        <v>22</v>
      </c>
      <c r="E22" s="27" t="b">
        <f t="shared" ref="E22:E27" si="3">ISNUMBER(SEARCH("maça",LOWER(B22)))</f>
        <v>1</v>
      </c>
    </row>
    <row r="23" spans="2:5" ht="33.6" x14ac:dyDescent="0.65">
      <c r="B23" s="7" t="s">
        <v>65</v>
      </c>
      <c r="C23" s="22" t="str">
        <f t="shared" si="2"/>
        <v>Outra Fruta</v>
      </c>
      <c r="D23" s="27" t="e">
        <f t="shared" ref="D23:D27" si="4">SEARCH("maça",LOWER(B23))</f>
        <v>#VALUE!</v>
      </c>
      <c r="E23" s="27" t="b">
        <f t="shared" si="3"/>
        <v>0</v>
      </c>
    </row>
    <row r="24" spans="2:5" ht="33.6" x14ac:dyDescent="0.65">
      <c r="B24" s="7" t="s">
        <v>121</v>
      </c>
      <c r="C24" s="22" t="str">
        <f t="shared" si="2"/>
        <v>Tem Maça</v>
      </c>
      <c r="D24" s="27">
        <f>SEARCH("maça",LOWER(B24))</f>
        <v>15</v>
      </c>
      <c r="E24" s="27" t="b">
        <f t="shared" si="3"/>
        <v>1</v>
      </c>
    </row>
    <row r="25" spans="2:5" ht="33.6" x14ac:dyDescent="0.65">
      <c r="B25" s="7" t="s">
        <v>122</v>
      </c>
      <c r="C25" s="22" t="str">
        <f t="shared" si="2"/>
        <v>Outra Fruta</v>
      </c>
      <c r="D25" s="27" t="e">
        <f t="shared" si="4"/>
        <v>#VALUE!</v>
      </c>
      <c r="E25" s="27" t="b">
        <f t="shared" si="3"/>
        <v>0</v>
      </c>
    </row>
    <row r="26" spans="2:5" ht="33.6" x14ac:dyDescent="0.65">
      <c r="B26" s="7" t="s">
        <v>66</v>
      </c>
      <c r="C26" s="22" t="str">
        <f t="shared" si="2"/>
        <v>Tem Maça</v>
      </c>
      <c r="D26" s="27">
        <f t="shared" si="4"/>
        <v>20</v>
      </c>
      <c r="E26" s="27" t="b">
        <f t="shared" si="3"/>
        <v>1</v>
      </c>
    </row>
    <row r="27" spans="2:5" ht="33.6" x14ac:dyDescent="0.65">
      <c r="B27" s="7" t="s">
        <v>67</v>
      </c>
      <c r="C27" s="22" t="str">
        <f t="shared" si="2"/>
        <v>Outra Fruta</v>
      </c>
      <c r="D27" s="27" t="e">
        <f t="shared" si="4"/>
        <v>#VALUE!</v>
      </c>
      <c r="E27" s="27" t="b">
        <f t="shared" si="3"/>
        <v>0</v>
      </c>
    </row>
    <row r="30" spans="2:5" ht="23.4" x14ac:dyDescent="0.45">
      <c r="B30" s="10" t="s">
        <v>115</v>
      </c>
    </row>
    <row r="31" spans="2:5" ht="23.4" x14ac:dyDescent="0.45">
      <c r="B31" s="10" t="s">
        <v>83</v>
      </c>
    </row>
    <row r="34" spans="2:5" ht="25.8" x14ac:dyDescent="0.5">
      <c r="B34" s="6" t="s">
        <v>0</v>
      </c>
      <c r="C34" s="6" t="s">
        <v>69</v>
      </c>
      <c r="D34" s="6" t="s">
        <v>69</v>
      </c>
      <c r="E34" s="6" t="s">
        <v>69</v>
      </c>
    </row>
    <row r="35" spans="2:5" ht="33.6" x14ac:dyDescent="0.65">
      <c r="B35" s="15">
        <v>44957</v>
      </c>
      <c r="C35" s="22">
        <f>WEEKDAY(B35)</f>
        <v>3</v>
      </c>
      <c r="D35" s="22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2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6" x14ac:dyDescent="0.65">
      <c r="B36" s="15">
        <v>44940</v>
      </c>
      <c r="C36" s="22">
        <f t="shared" ref="C36:C41" si="5">WEEKDAY(B36)</f>
        <v>7</v>
      </c>
      <c r="D36" s="22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2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6" x14ac:dyDescent="0.65">
      <c r="B37" s="15">
        <v>44930</v>
      </c>
      <c r="C37" s="22">
        <f t="shared" si="5"/>
        <v>4</v>
      </c>
      <c r="D37" s="22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2" t="str">
        <f t="shared" si="7"/>
        <v>Quarta-feira, boas vendas!</v>
      </c>
    </row>
    <row r="38" spans="2:5" ht="33.6" x14ac:dyDescent="0.65">
      <c r="B38" s="15">
        <v>44944</v>
      </c>
      <c r="C38" s="22">
        <f t="shared" si="5"/>
        <v>4</v>
      </c>
      <c r="D38" s="22" t="str">
        <f t="shared" si="6"/>
        <v>Quarta-feira, boas vendas!</v>
      </c>
      <c r="E38" s="22" t="str">
        <f t="shared" si="7"/>
        <v>Quarta-feira, boas vendas!</v>
      </c>
    </row>
    <row r="39" spans="2:5" ht="33.6" x14ac:dyDescent="0.65">
      <c r="B39" s="15">
        <v>44935</v>
      </c>
      <c r="C39" s="22">
        <f t="shared" si="5"/>
        <v>2</v>
      </c>
      <c r="D39" s="22" t="str">
        <f t="shared" si="6"/>
        <v>Segunda-feira, boas vendas!</v>
      </c>
      <c r="E39" s="22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6" x14ac:dyDescent="0.65">
      <c r="B40" s="15">
        <v>44946</v>
      </c>
      <c r="C40" s="22">
        <f t="shared" si="5"/>
        <v>6</v>
      </c>
      <c r="D40" s="22" t="str">
        <f t="shared" si="6"/>
        <v>Sexta-feira, boas vendas!</v>
      </c>
      <c r="E40" s="22" t="str">
        <f t="shared" si="7"/>
        <v>Sexta-feira, boas vendas!</v>
      </c>
    </row>
    <row r="41" spans="2:5" ht="33.6" x14ac:dyDescent="0.65">
      <c r="B41" s="15">
        <v>44927</v>
      </c>
      <c r="C41" s="22">
        <f t="shared" si="5"/>
        <v>1</v>
      </c>
      <c r="D41" s="22" t="str">
        <f t="shared" si="6"/>
        <v>Domingo não pode vender</v>
      </c>
      <c r="E41" s="22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B2:J79"/>
  <sheetViews>
    <sheetView showGridLines="0" zoomScaleNormal="100" workbookViewId="0">
      <selection activeCell="B5" sqref="B5"/>
    </sheetView>
  </sheetViews>
  <sheetFormatPr defaultRowHeight="14.4" x14ac:dyDescent="0.3"/>
  <cols>
    <col min="2" max="3" width="27.33203125" style="1" customWidth="1"/>
    <col min="4" max="4" width="49.77734375" style="1" customWidth="1"/>
    <col min="5" max="5" width="47.5546875" customWidth="1"/>
    <col min="6" max="6" width="27.33203125" style="1" customWidth="1"/>
    <col min="7" max="7" width="30.109375" customWidth="1"/>
    <col min="8" max="8" width="25.21875" customWidth="1"/>
  </cols>
  <sheetData>
    <row r="2" spans="2:7" ht="23.4" x14ac:dyDescent="0.45">
      <c r="B2" s="10" t="s">
        <v>85</v>
      </c>
      <c r="F2"/>
    </row>
    <row r="3" spans="2:7" ht="23.4" x14ac:dyDescent="0.45">
      <c r="B3" s="10" t="s">
        <v>84</v>
      </c>
      <c r="F3"/>
    </row>
    <row r="4" spans="2:7" ht="23.4" x14ac:dyDescent="0.45">
      <c r="B4"/>
      <c r="C4" s="5"/>
      <c r="F4"/>
    </row>
    <row r="5" spans="2:7" ht="25.8" x14ac:dyDescent="0.5">
      <c r="B5" s="6" t="s">
        <v>0</v>
      </c>
      <c r="C5" s="6" t="s">
        <v>70</v>
      </c>
      <c r="D5" s="6" t="s">
        <v>2</v>
      </c>
      <c r="F5" s="6" t="s">
        <v>8</v>
      </c>
      <c r="G5" s="6" t="s">
        <v>70</v>
      </c>
    </row>
    <row r="6" spans="2:7" ht="33.6" x14ac:dyDescent="0.65">
      <c r="B6" s="7" t="s">
        <v>10</v>
      </c>
      <c r="C6" s="16">
        <v>1</v>
      </c>
      <c r="D6" s="22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6" x14ac:dyDescent="0.65">
      <c r="B7" s="7" t="s">
        <v>9</v>
      </c>
      <c r="C7" s="16">
        <v>10</v>
      </c>
      <c r="D7" s="22" t="str">
        <f t="shared" ref="D7:D11" si="0">IF(AND(B7=$F$6,C7=$G$6),"Comprar Banana dia 5","Não comprar")</f>
        <v>Não comprar</v>
      </c>
    </row>
    <row r="8" spans="2:7" ht="33.6" x14ac:dyDescent="0.65">
      <c r="B8" s="7" t="s">
        <v>26</v>
      </c>
      <c r="C8" s="16">
        <v>15</v>
      </c>
      <c r="D8" s="22" t="str">
        <f t="shared" si="0"/>
        <v>Não comprar</v>
      </c>
    </row>
    <row r="9" spans="2:7" ht="33.6" x14ac:dyDescent="0.65">
      <c r="B9" s="7" t="s">
        <v>60</v>
      </c>
      <c r="C9" s="16">
        <v>9</v>
      </c>
      <c r="D9" s="22" t="str">
        <f>IF(AND(B9=$F$6,C9=$G$6),"Comprar Banana dia 5","Não comprar")</f>
        <v>Não comprar</v>
      </c>
    </row>
    <row r="10" spans="2:7" ht="33.6" x14ac:dyDescent="0.65">
      <c r="B10" s="7" t="s">
        <v>10</v>
      </c>
      <c r="C10" s="16">
        <v>5</v>
      </c>
      <c r="D10" s="22" t="str">
        <f>IF(AND(B10=$F$6,C10=$G$6),"Comprar Banana dia 5","Não comprar")</f>
        <v>Comprar Banana dia 5</v>
      </c>
    </row>
    <row r="11" spans="2:7" ht="33.6" x14ac:dyDescent="0.65">
      <c r="B11" s="7" t="s">
        <v>10</v>
      </c>
      <c r="C11" s="16">
        <v>9</v>
      </c>
      <c r="D11" s="22" t="str">
        <f t="shared" si="0"/>
        <v>Não comprar</v>
      </c>
    </row>
    <row r="14" spans="2:7" ht="23.4" x14ac:dyDescent="0.45">
      <c r="B14" s="10" t="s">
        <v>86</v>
      </c>
      <c r="F14"/>
    </row>
    <row r="15" spans="2:7" ht="23.4" x14ac:dyDescent="0.45">
      <c r="B15" s="10" t="s">
        <v>87</v>
      </c>
      <c r="F15"/>
    </row>
    <row r="18" spans="2:7" ht="25.8" x14ac:dyDescent="0.5">
      <c r="B18" s="6" t="s">
        <v>0</v>
      </c>
      <c r="C18" s="6" t="s">
        <v>70</v>
      </c>
      <c r="D18" s="6" t="s">
        <v>2</v>
      </c>
      <c r="F18" s="6" t="s">
        <v>8</v>
      </c>
      <c r="G18" s="6" t="s">
        <v>70</v>
      </c>
    </row>
    <row r="19" spans="2:7" ht="33.6" x14ac:dyDescent="0.65">
      <c r="B19" s="7" t="s">
        <v>60</v>
      </c>
      <c r="C19" s="16">
        <v>6</v>
      </c>
      <c r="D19" s="22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6" x14ac:dyDescent="0.65">
      <c r="B20" s="7" t="s">
        <v>9</v>
      </c>
      <c r="C20" s="16">
        <v>10</v>
      </c>
      <c r="D20" s="22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6" x14ac:dyDescent="0.65">
      <c r="B21" s="7" t="s">
        <v>60</v>
      </c>
      <c r="C21" s="16">
        <v>4</v>
      </c>
      <c r="D21" s="22" t="str">
        <f t="shared" si="1"/>
        <v>Não Comprar</v>
      </c>
    </row>
    <row r="22" spans="2:7" ht="33.6" x14ac:dyDescent="0.65">
      <c r="B22" s="7" t="s">
        <v>60</v>
      </c>
      <c r="C22" s="16">
        <v>9</v>
      </c>
      <c r="D22" s="22" t="str">
        <f t="shared" si="1"/>
        <v>Não Comprar</v>
      </c>
    </row>
    <row r="23" spans="2:7" ht="33.6" x14ac:dyDescent="0.65">
      <c r="B23" s="7" t="s">
        <v>10</v>
      </c>
      <c r="C23" s="16">
        <v>5</v>
      </c>
      <c r="D23" s="22" t="str">
        <f t="shared" si="1"/>
        <v>Comprar Babana dia 5</v>
      </c>
    </row>
    <row r="24" spans="2:7" ht="33.6" x14ac:dyDescent="0.65">
      <c r="B24" s="7" t="s">
        <v>10</v>
      </c>
      <c r="C24" s="16">
        <v>9</v>
      </c>
      <c r="D24" s="22" t="str">
        <f t="shared" si="1"/>
        <v>Não Comprar</v>
      </c>
    </row>
    <row r="27" spans="2:7" ht="28.8" x14ac:dyDescent="0.55000000000000004">
      <c r="B27" s="17" t="s">
        <v>59</v>
      </c>
    </row>
    <row r="29" spans="2:7" ht="23.4" x14ac:dyDescent="0.45">
      <c r="B29" s="10" t="s">
        <v>97</v>
      </c>
      <c r="F29"/>
    </row>
    <row r="30" spans="2:7" ht="23.4" x14ac:dyDescent="0.45">
      <c r="B30" s="10" t="s">
        <v>98</v>
      </c>
      <c r="F30"/>
    </row>
    <row r="31" spans="2:7" ht="23.4" x14ac:dyDescent="0.45">
      <c r="B31" s="10" t="s">
        <v>99</v>
      </c>
      <c r="F31"/>
    </row>
    <row r="34" spans="2:10" ht="25.8" x14ac:dyDescent="0.5">
      <c r="B34" s="6" t="s">
        <v>0</v>
      </c>
      <c r="C34" s="6" t="s">
        <v>68</v>
      </c>
      <c r="D34" s="6" t="s">
        <v>71</v>
      </c>
      <c r="E34" s="6" t="s">
        <v>72</v>
      </c>
      <c r="F34"/>
      <c r="G34" s="18">
        <v>44942</v>
      </c>
    </row>
    <row r="35" spans="2:10" ht="33.6" x14ac:dyDescent="0.65">
      <c r="B35" s="7" t="s">
        <v>60</v>
      </c>
      <c r="C35" s="18">
        <v>44936</v>
      </c>
      <c r="D35" s="22" t="str">
        <f>IF(AND(C35&gt;=$G$34,C35&lt;=$G$35),"Está","Não Está")</f>
        <v>Não Está</v>
      </c>
      <c r="E35" s="24" t="str">
        <f>IF(AND(B35="Banana",C35&gt;=$G$34,C35&lt;=$G$35),"Comprar Banana entre 16/01 e 28/01","Não comprar")</f>
        <v>Não comprar</v>
      </c>
      <c r="F35"/>
      <c r="G35" s="18">
        <v>44954</v>
      </c>
    </row>
    <row r="36" spans="2:10" ht="33.6" x14ac:dyDescent="0.65">
      <c r="B36" s="7" t="s">
        <v>10</v>
      </c>
      <c r="C36" s="18">
        <v>44942</v>
      </c>
      <c r="D36" s="22" t="str">
        <f t="shared" ref="D36:D40" si="2">IF(AND(C36&gt;=$G$34,C36&lt;=$G$35),"Está","Não Está")</f>
        <v>Está</v>
      </c>
      <c r="E36" s="24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6" x14ac:dyDescent="0.65">
      <c r="B37" s="7" t="s">
        <v>10</v>
      </c>
      <c r="C37" s="18">
        <v>44930</v>
      </c>
      <c r="D37" s="22" t="str">
        <f t="shared" si="2"/>
        <v>Não Está</v>
      </c>
      <c r="E37" s="24" t="str">
        <f t="shared" si="3"/>
        <v>Não comprar</v>
      </c>
      <c r="F37"/>
      <c r="G37" s="1"/>
    </row>
    <row r="38" spans="2:10" ht="33.6" x14ac:dyDescent="0.65">
      <c r="B38" s="7" t="s">
        <v>26</v>
      </c>
      <c r="C38" s="18">
        <v>44946</v>
      </c>
      <c r="D38" s="22" t="str">
        <f>IF(AND(C38&gt;=$G$34,C38&lt;=$G$35),"Está","Não Está")</f>
        <v>Está</v>
      </c>
      <c r="E38" s="24" t="str">
        <f t="shared" si="3"/>
        <v>Não comprar</v>
      </c>
      <c r="F38"/>
      <c r="G38" s="1"/>
    </row>
    <row r="39" spans="2:10" ht="33.6" x14ac:dyDescent="0.65">
      <c r="B39" s="7" t="s">
        <v>10</v>
      </c>
      <c r="C39" s="18">
        <v>44929</v>
      </c>
      <c r="D39" s="22" t="str">
        <f t="shared" si="2"/>
        <v>Não Está</v>
      </c>
      <c r="E39" s="24" t="str">
        <f t="shared" si="3"/>
        <v>Não comprar</v>
      </c>
      <c r="F39"/>
      <c r="G39" s="1"/>
    </row>
    <row r="40" spans="2:10" ht="33.6" x14ac:dyDescent="0.65">
      <c r="B40" s="7" t="s">
        <v>10</v>
      </c>
      <c r="C40" s="18">
        <v>44949</v>
      </c>
      <c r="D40" s="22" t="str">
        <f t="shared" si="2"/>
        <v>Está</v>
      </c>
      <c r="E40" s="24" t="str">
        <f t="shared" si="3"/>
        <v>Comprar Banana entre 16/01 e 28/01</v>
      </c>
      <c r="F40"/>
      <c r="G40" s="1"/>
    </row>
    <row r="44" spans="2:10" ht="28.8" x14ac:dyDescent="0.55000000000000004">
      <c r="B44" s="17" t="s">
        <v>59</v>
      </c>
    </row>
    <row r="46" spans="2:10" ht="23.4" x14ac:dyDescent="0.45">
      <c r="B46" s="10" t="s">
        <v>100</v>
      </c>
      <c r="F46"/>
    </row>
    <row r="47" spans="2:10" ht="23.4" x14ac:dyDescent="0.45">
      <c r="B47" s="10" t="s">
        <v>101</v>
      </c>
      <c r="F47"/>
    </row>
    <row r="50" spans="2:7" ht="28.8" x14ac:dyDescent="0.55000000000000004">
      <c r="C50" s="2" t="s">
        <v>32</v>
      </c>
      <c r="D50" s="2" t="s">
        <v>33</v>
      </c>
      <c r="F50"/>
    </row>
    <row r="51" spans="2:7" ht="23.4" x14ac:dyDescent="0.45">
      <c r="C51" s="9" t="s">
        <v>34</v>
      </c>
      <c r="D51" s="9" t="s">
        <v>36</v>
      </c>
      <c r="F51"/>
    </row>
    <row r="52" spans="2:7" ht="23.4" x14ac:dyDescent="0.45">
      <c r="C52" s="9" t="s">
        <v>35</v>
      </c>
      <c r="D52" s="9" t="s">
        <v>37</v>
      </c>
      <c r="F52"/>
    </row>
    <row r="53" spans="2:7" ht="23.4" x14ac:dyDescent="0.45">
      <c r="C53" s="9" t="s">
        <v>38</v>
      </c>
      <c r="D53" s="9" t="s">
        <v>39</v>
      </c>
      <c r="F53"/>
    </row>
    <row r="54" spans="2:7" x14ac:dyDescent="0.3">
      <c r="C54"/>
      <c r="F54"/>
    </row>
    <row r="55" spans="2:7" ht="28.8" x14ac:dyDescent="0.55000000000000004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6" x14ac:dyDescent="0.65">
      <c r="B56" s="7" t="s">
        <v>3</v>
      </c>
      <c r="C56" s="7">
        <v>9</v>
      </c>
      <c r="D56" s="22" t="str">
        <f>IF(AND(C56&gt;=6,C56&lt;=10),"Aprovado(a)","-")</f>
        <v>Aprovado(a)</v>
      </c>
      <c r="E56" s="22" t="str">
        <f>IF(AND(C56&gt;=2,C56&lt;6),"Recuperação","-")</f>
        <v>-</v>
      </c>
      <c r="F56" s="22" t="str">
        <f>IF(C56&lt;2,"Reprovado(a)","-")</f>
        <v>-</v>
      </c>
      <c r="G56" s="22" t="str">
        <f>IF(AND(C56&gt;=6,C56&lt;=10),"Aprovado(a)",
IF(AND(C56&gt;=2,C56&lt;6),"Recuperação","Reprovado(a)"))</f>
        <v>Aprovado(a)</v>
      </c>
    </row>
    <row r="57" spans="2:7" ht="33.6" x14ac:dyDescent="0.65">
      <c r="B57" s="7" t="s">
        <v>4</v>
      </c>
      <c r="C57" s="7">
        <v>5</v>
      </c>
      <c r="D57" s="22" t="str">
        <f>IF(AND(C57&gt;=6,C57&lt;=10),"Aprovado(a)","-")</f>
        <v>-</v>
      </c>
      <c r="E57" s="22" t="str">
        <f>IF(AND(C57&gt;=2,C57&lt;6),"Recuperação","-")</f>
        <v>Recuperação</v>
      </c>
      <c r="F57" s="22" t="str">
        <f t="shared" ref="F57:F61" si="4">IF(C57&lt;2,"Reprovado(a)","-")</f>
        <v>-</v>
      </c>
      <c r="G57" s="22" t="str">
        <f t="shared" ref="G57:G61" si="5">IF(AND(C57&gt;=6,C57&lt;=10),"Aprovado(a)",
IF(AND(C57&gt;=2,C57&lt;6),"Recuperação","Reprovado(a)"))</f>
        <v>Recuperação</v>
      </c>
    </row>
    <row r="58" spans="2:7" ht="33.6" x14ac:dyDescent="0.65">
      <c r="B58" s="7" t="s">
        <v>5</v>
      </c>
      <c r="C58" s="7">
        <v>5</v>
      </c>
      <c r="D58" s="22" t="str">
        <f t="shared" ref="D58:D61" si="6">IF(AND(C58&gt;=6,C58&lt;=10),"Aprovado(a)","-")</f>
        <v>-</v>
      </c>
      <c r="E58" s="22" t="str">
        <f t="shared" ref="E58:E61" si="7">IF(AND(C58&gt;=2,C58&lt;6),"Recuperação","-")</f>
        <v>Recuperação</v>
      </c>
      <c r="F58" s="22" t="str">
        <f t="shared" si="4"/>
        <v>-</v>
      </c>
      <c r="G58" s="22" t="str">
        <f t="shared" si="5"/>
        <v>Recuperação</v>
      </c>
    </row>
    <row r="59" spans="2:7" ht="33.6" x14ac:dyDescent="0.65">
      <c r="B59" s="7" t="s">
        <v>6</v>
      </c>
      <c r="C59" s="7">
        <v>7</v>
      </c>
      <c r="D59" s="22" t="str">
        <f t="shared" si="6"/>
        <v>Aprovado(a)</v>
      </c>
      <c r="E59" s="22" t="str">
        <f>IF(AND(C59&gt;=2,C59&lt;6),"Recuperação","-")</f>
        <v>-</v>
      </c>
      <c r="F59" s="22" t="str">
        <f t="shared" si="4"/>
        <v>-</v>
      </c>
      <c r="G59" s="22" t="str">
        <f t="shared" si="5"/>
        <v>Aprovado(a)</v>
      </c>
    </row>
    <row r="60" spans="2:7" ht="33.6" x14ac:dyDescent="0.65">
      <c r="B60" s="7" t="s">
        <v>31</v>
      </c>
      <c r="C60" s="7">
        <v>1.5</v>
      </c>
      <c r="D60" s="22" t="str">
        <f t="shared" si="6"/>
        <v>-</v>
      </c>
      <c r="E60" s="22" t="str">
        <f t="shared" si="7"/>
        <v>-</v>
      </c>
      <c r="F60" s="22" t="str">
        <f t="shared" si="4"/>
        <v>Reprovado(a)</v>
      </c>
      <c r="G60" s="22" t="str">
        <f t="shared" si="5"/>
        <v>Reprovado(a)</v>
      </c>
    </row>
    <row r="61" spans="2:7" ht="33.6" x14ac:dyDescent="0.65">
      <c r="B61" s="7" t="s">
        <v>17</v>
      </c>
      <c r="C61" s="7">
        <v>9</v>
      </c>
      <c r="D61" s="22" t="str">
        <f t="shared" si="6"/>
        <v>Aprovado(a)</v>
      </c>
      <c r="E61" s="22" t="str">
        <f t="shared" si="7"/>
        <v>-</v>
      </c>
      <c r="F61" s="22" t="str">
        <f t="shared" si="4"/>
        <v>-</v>
      </c>
      <c r="G61" s="22" t="str">
        <f t="shared" si="5"/>
        <v>Aprovado(a)</v>
      </c>
    </row>
    <row r="65" spans="2:6" ht="31.2" x14ac:dyDescent="0.6">
      <c r="B65" s="4" t="s">
        <v>59</v>
      </c>
      <c r="D65"/>
      <c r="F65"/>
    </row>
    <row r="66" spans="2:6" ht="31.2" x14ac:dyDescent="0.6">
      <c r="B66" s="4"/>
      <c r="D66"/>
      <c r="F66"/>
    </row>
    <row r="67" spans="2:6" ht="23.4" x14ac:dyDescent="0.45">
      <c r="B67" s="10" t="s">
        <v>123</v>
      </c>
      <c r="D67"/>
      <c r="F67"/>
    </row>
    <row r="68" spans="2:6" ht="23.4" x14ac:dyDescent="0.45">
      <c r="B68" s="21" t="s">
        <v>102</v>
      </c>
      <c r="D68"/>
      <c r="F68"/>
    </row>
    <row r="69" spans="2:6" ht="23.4" x14ac:dyDescent="0.45">
      <c r="B69" s="21" t="s">
        <v>103</v>
      </c>
      <c r="D69"/>
      <c r="F69"/>
    </row>
    <row r="70" spans="2:6" ht="23.4" x14ac:dyDescent="0.45">
      <c r="B70" s="5"/>
      <c r="D70"/>
      <c r="F70"/>
    </row>
    <row r="71" spans="2:6" ht="25.8" x14ac:dyDescent="0.5">
      <c r="B71" s="6" t="s">
        <v>0</v>
      </c>
      <c r="C71" s="6" t="s">
        <v>94</v>
      </c>
      <c r="D71" s="6" t="s">
        <v>95</v>
      </c>
      <c r="E71" s="6" t="s">
        <v>96</v>
      </c>
      <c r="F71"/>
    </row>
    <row r="72" spans="2:6" ht="33.6" x14ac:dyDescent="0.65">
      <c r="B72" s="7" t="s">
        <v>88</v>
      </c>
      <c r="C72" s="22" t="str">
        <f>LOWER(LEFT(B72,2))</f>
        <v>br</v>
      </c>
      <c r="D72" s="22" t="str">
        <f>RIGHT(LOWER(B72),4)</f>
        <v>maça</v>
      </c>
      <c r="E72" s="22" t="str">
        <f>IF(AND(LOWER(LEFT(B72,2))="br",
RIGHT(LOWER(B72),4)="maça"),"Maça do Brasil","-")</f>
        <v>Maça do Brasil</v>
      </c>
      <c r="F72"/>
    </row>
    <row r="73" spans="2:6" ht="33.6" x14ac:dyDescent="0.65">
      <c r="B73" s="7" t="s">
        <v>89</v>
      </c>
      <c r="C73" s="22" t="str">
        <f t="shared" ref="C73:C77" si="8">LOWER(LEFT(B73,2))</f>
        <v>br</v>
      </c>
      <c r="D73" s="22" t="str">
        <f t="shared" ref="D73:D77" si="9">RIGHT(LOWER(B73),4)</f>
        <v>maça</v>
      </c>
      <c r="E73" s="22" t="str">
        <f t="shared" ref="E73:E77" si="10">IF(AND(LOWER(LEFT(B73,2))="br",
RIGHT(LOWER(B73),4)="maça"),"Maça do Brasil","-")</f>
        <v>Maça do Brasil</v>
      </c>
      <c r="F73"/>
    </row>
    <row r="74" spans="2:6" ht="33.6" x14ac:dyDescent="0.65">
      <c r="B74" s="7" t="s">
        <v>90</v>
      </c>
      <c r="C74" s="22" t="str">
        <f t="shared" si="8"/>
        <v>ar</v>
      </c>
      <c r="D74" s="22" t="str">
        <f t="shared" si="9"/>
        <v>maça</v>
      </c>
      <c r="E74" s="22" t="str">
        <f t="shared" si="10"/>
        <v>-</v>
      </c>
      <c r="F74"/>
    </row>
    <row r="75" spans="2:6" ht="33.6" x14ac:dyDescent="0.65">
      <c r="B75" s="7" t="s">
        <v>91</v>
      </c>
      <c r="C75" s="22" t="str">
        <f t="shared" si="8"/>
        <v>br</v>
      </c>
      <c r="D75" s="22" t="str">
        <f t="shared" si="9"/>
        <v>br-.</v>
      </c>
      <c r="E75" s="22" t="str">
        <f t="shared" si="10"/>
        <v>-</v>
      </c>
      <c r="F75"/>
    </row>
    <row r="76" spans="2:6" ht="33.6" x14ac:dyDescent="0.65">
      <c r="B76" s="7" t="s">
        <v>92</v>
      </c>
      <c r="C76" s="22" t="str">
        <f t="shared" si="8"/>
        <v>cl</v>
      </c>
      <c r="D76" s="22" t="str">
        <f t="shared" si="9"/>
        <v>cl-w</v>
      </c>
      <c r="E76" s="22" t="str">
        <f t="shared" si="10"/>
        <v>-</v>
      </c>
      <c r="F76"/>
    </row>
    <row r="77" spans="2:6" ht="33.6" x14ac:dyDescent="0.65">
      <c r="B77" s="7" t="s">
        <v>93</v>
      </c>
      <c r="C77" s="22" t="str">
        <f t="shared" si="8"/>
        <v>br</v>
      </c>
      <c r="D77" s="22" t="str">
        <f t="shared" si="9"/>
        <v>maça</v>
      </c>
      <c r="E77" s="22" t="str">
        <f t="shared" si="10"/>
        <v>Maça do Brasil</v>
      </c>
      <c r="F77"/>
    </row>
    <row r="78" spans="2:6" x14ac:dyDescent="0.3">
      <c r="D78"/>
      <c r="F78"/>
    </row>
    <row r="79" spans="2:6" x14ac:dyDescent="0.3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"/>
  <sheetViews>
    <sheetView showGridLines="0" workbookViewId="0">
      <selection activeCell="B7" sqref="B7"/>
    </sheetView>
  </sheetViews>
  <sheetFormatPr defaultRowHeight="14.4" x14ac:dyDescent="0.3"/>
  <cols>
    <col min="2" max="2" width="27.33203125" style="1" customWidth="1"/>
    <col min="3" max="3" width="87.44140625" style="1" customWidth="1"/>
    <col min="4" max="4" width="46.5546875" style="1" customWidth="1"/>
    <col min="5" max="5" width="23.6640625" customWidth="1"/>
    <col min="6" max="6" width="27.33203125" style="1" customWidth="1"/>
    <col min="7" max="7" width="27.33203125" customWidth="1"/>
    <col min="8" max="8" width="25.21875" customWidth="1"/>
  </cols>
  <sheetData>
    <row r="3" spans="2:6" ht="23.4" x14ac:dyDescent="0.45">
      <c r="B3" s="10" t="s">
        <v>105</v>
      </c>
      <c r="F3"/>
    </row>
    <row r="4" spans="2:6" ht="23.4" x14ac:dyDescent="0.45">
      <c r="B4" s="10" t="s">
        <v>106</v>
      </c>
      <c r="F4"/>
    </row>
    <row r="5" spans="2:6" ht="23.4" x14ac:dyDescent="0.45">
      <c r="B5"/>
      <c r="C5" s="5"/>
      <c r="F5"/>
    </row>
    <row r="7" spans="2:6" ht="25.8" x14ac:dyDescent="0.5">
      <c r="B7" s="6" t="s">
        <v>73</v>
      </c>
      <c r="C7" s="6" t="s">
        <v>2</v>
      </c>
      <c r="D7" s="6" t="s">
        <v>104</v>
      </c>
      <c r="F7"/>
    </row>
    <row r="8" spans="2:6" ht="33.6" x14ac:dyDescent="0.65">
      <c r="B8" s="7" t="s">
        <v>27</v>
      </c>
      <c r="C8" s="22" t="str">
        <f>IF(OR(B8="A",B8="B",B8="C"),"Letra A, B ou C","Outra Letra")</f>
        <v>Letra A, B ou C</v>
      </c>
      <c r="D8" s="22" t="str">
        <f>IF(SUM(IF(B8={"A";"B";"C"},1,0))&gt;=1,"Letra A, B ou C","Outra Letra")</f>
        <v>Letra A, B ou C</v>
      </c>
      <c r="F8"/>
    </row>
    <row r="9" spans="2:6" ht="33.6" x14ac:dyDescent="0.65">
      <c r="B9" s="7" t="s">
        <v>28</v>
      </c>
      <c r="C9" s="22" t="str">
        <f t="shared" ref="C9:C13" si="0">IF(OR(B9="A",B9="B",B9="C"),"Letra A, B ou C","Outra Letra")</f>
        <v>Letra A, B ou C</v>
      </c>
      <c r="D9" s="22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6" x14ac:dyDescent="0.65">
      <c r="B10" s="7" t="s">
        <v>30</v>
      </c>
      <c r="C10" s="22" t="str">
        <f t="shared" si="0"/>
        <v>Outra Letra</v>
      </c>
      <c r="D10" s="22" t="str">
        <f>IF(SUM(IF(B10={"A";"B";"C"},1,0))&gt;=1,"Letra A, B ou C","Outra Letra")</f>
        <v>Outra Letra</v>
      </c>
      <c r="E10" t="str">
        <v>-</v>
      </c>
    </row>
    <row r="11" spans="2:6" ht="33.6" x14ac:dyDescent="0.65">
      <c r="B11" s="7" t="s">
        <v>25</v>
      </c>
      <c r="C11" s="22" t="str">
        <f t="shared" si="0"/>
        <v>Outra Letra</v>
      </c>
      <c r="D11" s="22" t="str">
        <f>IF(SUM(IF(B11={"A";"B";"C"},1,0))&gt;=1,"Letra A, B ou C","Outra Letra")</f>
        <v>Outra Letra</v>
      </c>
    </row>
    <row r="12" spans="2:6" ht="33.6" x14ac:dyDescent="0.65">
      <c r="B12" s="7" t="s">
        <v>27</v>
      </c>
      <c r="C12" s="22" t="str">
        <f t="shared" si="0"/>
        <v>Letra A, B ou C</v>
      </c>
      <c r="D12" s="22" t="str">
        <f>IF(SUM(IF(B12={"A";"B";"C"},1,0))&gt;=1,"Letra A, B ou C","Outra Letra")</f>
        <v>Letra A, B ou C</v>
      </c>
    </row>
    <row r="13" spans="2:6" ht="33.6" x14ac:dyDescent="0.65">
      <c r="B13" s="7" t="s">
        <v>29</v>
      </c>
      <c r="C13" s="22" t="str">
        <f t="shared" si="0"/>
        <v>Letra A, B ou C</v>
      </c>
      <c r="D13" s="22" t="str">
        <f>IF(SUM(IF(B13={"A";"B";"C"},1,0))&gt;=1,"Letra A, B ou C","Outra Letra")</f>
        <v>Letra A, B ou C</v>
      </c>
    </row>
    <row r="14" spans="2:6" x14ac:dyDescent="0.3">
      <c r="D14" s="1" t="str" cm="1">
        <f t="array" ref="D14">IF(SUM(IF(B14={"A";"B";"C"},1,0))&gt;=1,"Letra A, B ou C","-")</f>
        <v>-</v>
      </c>
    </row>
    <row r="16" spans="2:6" ht="28.8" x14ac:dyDescent="0.55000000000000004">
      <c r="B16" s="17" t="s">
        <v>59</v>
      </c>
    </row>
    <row r="18" spans="2:6" ht="23.4" x14ac:dyDescent="0.45">
      <c r="B18" s="10" t="s">
        <v>107</v>
      </c>
      <c r="F18"/>
    </row>
    <row r="19" spans="2:6" ht="23.4" x14ac:dyDescent="0.45">
      <c r="B19" s="10" t="s">
        <v>117</v>
      </c>
      <c r="F19"/>
    </row>
    <row r="20" spans="2:6" ht="23.4" x14ac:dyDescent="0.45">
      <c r="B20" s="10" t="s">
        <v>108</v>
      </c>
      <c r="F20"/>
    </row>
    <row r="23" spans="2:6" ht="25.8" x14ac:dyDescent="0.5">
      <c r="B23" s="6" t="s">
        <v>75</v>
      </c>
      <c r="C23" s="6" t="s">
        <v>2</v>
      </c>
    </row>
    <row r="24" spans="2:6" ht="33.6" x14ac:dyDescent="0.65">
      <c r="B24" s="7" t="s">
        <v>125</v>
      </c>
      <c r="C24" s="22" t="str">
        <f>IF(OR(LOWER(B24)="azul",
LOWER(B24)="verde"),"A cor é Azul ou Verde","-")</f>
        <v>A cor é Azul ou Verde</v>
      </c>
    </row>
    <row r="25" spans="2:6" ht="33.6" x14ac:dyDescent="0.65">
      <c r="B25" s="7" t="s">
        <v>77</v>
      </c>
      <c r="C25" s="22" t="str">
        <f t="shared" ref="C25:C28" si="1">IF(OR(LOWER(B25)="azul",
LOWER(B25)="verde"),"A cor é Azul ou Verde","-")</f>
        <v>-</v>
      </c>
    </row>
    <row r="26" spans="2:6" ht="33.6" x14ac:dyDescent="0.65">
      <c r="B26" s="7" t="s">
        <v>78</v>
      </c>
      <c r="C26" s="22" t="str">
        <f t="shared" si="1"/>
        <v>-</v>
      </c>
    </row>
    <row r="27" spans="2:6" ht="33.6" x14ac:dyDescent="0.65">
      <c r="B27" s="7" t="s">
        <v>124</v>
      </c>
      <c r="C27" s="22" t="str">
        <f t="shared" si="1"/>
        <v>A cor é Azul ou Verde</v>
      </c>
    </row>
    <row r="28" spans="2:6" ht="33.6" x14ac:dyDescent="0.65">
      <c r="B28" s="7" t="s">
        <v>80</v>
      </c>
      <c r="C28" s="22" t="str">
        <f t="shared" si="1"/>
        <v>-</v>
      </c>
    </row>
    <row r="31" spans="2:6" ht="28.8" x14ac:dyDescent="0.55000000000000004">
      <c r="B31" s="17" t="s">
        <v>59</v>
      </c>
    </row>
    <row r="33" spans="2:6" ht="23.4" x14ac:dyDescent="0.45">
      <c r="B33" s="10" t="s">
        <v>109</v>
      </c>
      <c r="F33"/>
    </row>
    <row r="34" spans="2:6" ht="23.4" x14ac:dyDescent="0.45">
      <c r="B34" s="10" t="s">
        <v>110</v>
      </c>
      <c r="F34"/>
    </row>
    <row r="35" spans="2:6" ht="23.4" x14ac:dyDescent="0.45">
      <c r="B35" s="10" t="s">
        <v>108</v>
      </c>
      <c r="F35"/>
    </row>
    <row r="38" spans="2:6" ht="25.8" x14ac:dyDescent="0.5">
      <c r="B38" s="6" t="s">
        <v>74</v>
      </c>
      <c r="C38" s="6" t="s">
        <v>2</v>
      </c>
    </row>
    <row r="39" spans="2:6" ht="33.6" x14ac:dyDescent="0.65">
      <c r="B39" s="7">
        <v>5</v>
      </c>
      <c r="C39" s="22" t="str">
        <f>IF(OR(B39&lt;10,B39&gt;50),"Número menor que 10 ou maior que 50","-")</f>
        <v>Número menor que 10 ou maior que 50</v>
      </c>
    </row>
    <row r="40" spans="2:6" ht="33.6" x14ac:dyDescent="0.65">
      <c r="B40" s="7">
        <v>79</v>
      </c>
      <c r="C40" s="22" t="str">
        <f t="shared" ref="C40:C43" si="2">IF(OR(B40&lt;10,B40&gt;50),"Número menor que 10 ou maior que 50","-")</f>
        <v>Número menor que 10 ou maior que 50</v>
      </c>
    </row>
    <row r="41" spans="2:6" ht="33.6" x14ac:dyDescent="0.65">
      <c r="B41" s="7">
        <v>45</v>
      </c>
      <c r="C41" s="22" t="str">
        <f t="shared" si="2"/>
        <v>-</v>
      </c>
    </row>
    <row r="42" spans="2:6" ht="33.6" x14ac:dyDescent="0.65">
      <c r="B42" s="7">
        <v>98</v>
      </c>
      <c r="C42" s="22" t="str">
        <f t="shared" si="2"/>
        <v>Número menor que 10 ou maior que 50</v>
      </c>
    </row>
    <row r="43" spans="2:6" ht="33.6" x14ac:dyDescent="0.65">
      <c r="B43" s="7">
        <v>31</v>
      </c>
      <c r="C43" s="22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6"/>
  <sheetViews>
    <sheetView tabSelected="1" workbookViewId="0"/>
  </sheetViews>
  <sheetFormatPr defaultRowHeight="14.4" x14ac:dyDescent="0.3"/>
  <cols>
    <col min="2" max="2" width="13.44140625" style="1" bestFit="1" customWidth="1"/>
    <col min="3" max="3" width="14.77734375" customWidth="1"/>
    <col min="4" max="4" width="18.88671875" bestFit="1" customWidth="1"/>
    <col min="7" max="7" width="13.44140625" style="1" bestFit="1" customWidth="1"/>
    <col min="12" max="12" width="13.44140625" style="1" bestFit="1" customWidth="1"/>
    <col min="14" max="14" width="18.88671875" bestFit="1" customWidth="1"/>
    <col min="20" max="20" width="9.77734375" customWidth="1"/>
  </cols>
  <sheetData>
    <row r="4" spans="2:20" ht="21" x14ac:dyDescent="0.4">
      <c r="B4" s="20" t="s">
        <v>137</v>
      </c>
      <c r="G4" s="20" t="s">
        <v>138</v>
      </c>
      <c r="L4" s="20" t="s">
        <v>112</v>
      </c>
      <c r="R4" s="20" t="s">
        <v>111</v>
      </c>
    </row>
    <row r="5" spans="2:20" x14ac:dyDescent="0.3">
      <c r="R5" s="1"/>
    </row>
    <row r="6" spans="2:20" ht="33.6" x14ac:dyDescent="0.65">
      <c r="B6" s="7" t="s">
        <v>74</v>
      </c>
      <c r="D6" s="22">
        <f t="array" ref="D6">MIN(IF(B7:B13&gt;40,B7:B13))</f>
        <v>43</v>
      </c>
      <c r="G6" s="7" t="s">
        <v>74</v>
      </c>
      <c r="I6" s="22">
        <f t="array" ref="I6">MAX(IF(G7:G13&gt;40,G7:G13))</f>
        <v>900</v>
      </c>
      <c r="L6" s="7" t="s">
        <v>74</v>
      </c>
      <c r="N6" s="22">
        <f t="array" ref="N6">SUM(IF(L7:L13=32,1,0))</f>
        <v>2</v>
      </c>
      <c r="R6" s="7" t="s">
        <v>74</v>
      </c>
      <c r="T6" s="22">
        <f t="array" ref="T6">SUM(IF(R7:R13&lt;=20,R7:R13,0))</f>
        <v>28</v>
      </c>
    </row>
    <row r="7" spans="2:20" ht="25.8" x14ac:dyDescent="0.5">
      <c r="B7" s="7">
        <v>92</v>
      </c>
      <c r="G7" s="7">
        <v>92</v>
      </c>
      <c r="L7" s="7">
        <v>92</v>
      </c>
      <c r="R7" s="7">
        <v>50</v>
      </c>
    </row>
    <row r="8" spans="2:20" ht="25.8" x14ac:dyDescent="0.5">
      <c r="B8" s="7">
        <v>53</v>
      </c>
      <c r="G8" s="7">
        <v>53</v>
      </c>
      <c r="L8" s="7">
        <v>19</v>
      </c>
      <c r="R8" s="7">
        <v>18</v>
      </c>
    </row>
    <row r="9" spans="2:20" ht="25.8" x14ac:dyDescent="0.5">
      <c r="B9" s="7">
        <v>46</v>
      </c>
      <c r="G9" s="7">
        <v>900</v>
      </c>
      <c r="L9" s="7">
        <v>32</v>
      </c>
      <c r="R9" s="7">
        <v>32</v>
      </c>
    </row>
    <row r="10" spans="2:20" ht="25.8" x14ac:dyDescent="0.5">
      <c r="B10" s="7">
        <v>43</v>
      </c>
      <c r="G10" s="7">
        <v>94</v>
      </c>
      <c r="L10" s="7">
        <v>94</v>
      </c>
      <c r="R10" s="7">
        <v>10</v>
      </c>
    </row>
    <row r="11" spans="2:20" ht="25.8" x14ac:dyDescent="0.5">
      <c r="B11" s="7">
        <v>32</v>
      </c>
      <c r="G11" s="7">
        <v>32</v>
      </c>
      <c r="L11" s="7">
        <v>32</v>
      </c>
      <c r="R11" s="7">
        <v>32</v>
      </c>
    </row>
    <row r="12" spans="2:20" ht="25.8" x14ac:dyDescent="0.5">
      <c r="B12" s="7">
        <v>35</v>
      </c>
      <c r="G12" s="7">
        <v>35</v>
      </c>
      <c r="L12" s="7">
        <v>35</v>
      </c>
      <c r="R12" s="7">
        <v>35</v>
      </c>
    </row>
    <row r="13" spans="2:20" ht="25.8" x14ac:dyDescent="0.5">
      <c r="B13" s="7">
        <v>60</v>
      </c>
      <c r="G13" s="7">
        <v>150</v>
      </c>
      <c r="L13" s="7">
        <v>10</v>
      </c>
      <c r="R13" s="7">
        <v>21</v>
      </c>
    </row>
    <row r="19" spans="2:5" ht="23.4" x14ac:dyDescent="0.45">
      <c r="B19" s="25"/>
      <c r="C19" s="5"/>
      <c r="E19" s="1"/>
    </row>
    <row r="20" spans="2:5" ht="23.4" x14ac:dyDescent="0.45">
      <c r="B20" s="25"/>
      <c r="C20" s="5"/>
      <c r="E20" s="1"/>
    </row>
    <row r="21" spans="2:5" ht="23.4" x14ac:dyDescent="0.45">
      <c r="B21" s="25"/>
      <c r="C21" s="5"/>
      <c r="E21" s="1"/>
    </row>
    <row r="22" spans="2:5" ht="23.4" x14ac:dyDescent="0.45">
      <c r="B22" s="25"/>
      <c r="C22" s="5"/>
      <c r="E22" s="1"/>
    </row>
    <row r="23" spans="2:5" ht="23.4" x14ac:dyDescent="0.45">
      <c r="B23" s="25"/>
      <c r="C23" s="5"/>
      <c r="E23" s="1"/>
    </row>
    <row r="24" spans="2:5" ht="23.4" x14ac:dyDescent="0.45">
      <c r="B24" s="25"/>
      <c r="C24" s="5"/>
      <c r="E24" s="1"/>
    </row>
    <row r="25" spans="2:5" ht="23.4" x14ac:dyDescent="0.45">
      <c r="B25" s="25"/>
      <c r="C25" s="5"/>
      <c r="E25" s="1"/>
    </row>
    <row r="26" spans="2:5" ht="23.4" x14ac:dyDescent="0.45">
      <c r="B26" s="25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showGridLines="0" workbookViewId="0"/>
  </sheetViews>
  <sheetFormatPr defaultRowHeight="22.8" x14ac:dyDescent="0.4"/>
  <cols>
    <col min="1" max="1" width="8.88671875" style="29"/>
    <col min="2" max="2" width="25.33203125" style="30" customWidth="1"/>
    <col min="3" max="3" width="22.5546875" style="29" customWidth="1"/>
    <col min="4" max="4" width="25.33203125" style="30" customWidth="1"/>
    <col min="5" max="16384" width="8.88671875" style="29"/>
  </cols>
  <sheetData>
    <row r="2" spans="2:4" x14ac:dyDescent="0.4">
      <c r="B2" s="30" t="s">
        <v>7</v>
      </c>
    </row>
    <row r="4" spans="2:4" x14ac:dyDescent="0.4">
      <c r="B4" s="28" t="s">
        <v>41</v>
      </c>
    </row>
    <row r="5" spans="2:4" x14ac:dyDescent="0.4">
      <c r="B5" s="28" t="s">
        <v>40</v>
      </c>
    </row>
    <row r="6" spans="2:4" x14ac:dyDescent="0.4">
      <c r="B6" s="29"/>
    </row>
    <row r="7" spans="2:4" x14ac:dyDescent="0.4">
      <c r="B7" s="31" t="s">
        <v>0</v>
      </c>
      <c r="C7" s="31" t="s">
        <v>1</v>
      </c>
      <c r="D7" s="31" t="s">
        <v>2</v>
      </c>
    </row>
    <row r="8" spans="2:4" x14ac:dyDescent="0.4">
      <c r="B8" s="32" t="s">
        <v>3</v>
      </c>
      <c r="C8" s="32">
        <v>9</v>
      </c>
      <c r="D8" s="35" t="str">
        <f>IF(C8 &gt;= 6, "Aprovado", "Reprovado")</f>
        <v>Aprovado</v>
      </c>
    </row>
    <row r="9" spans="2:4" x14ac:dyDescent="0.4">
      <c r="B9" s="32" t="s">
        <v>4</v>
      </c>
      <c r="C9" s="32">
        <v>5</v>
      </c>
      <c r="D9" s="35" t="str">
        <f t="shared" ref="D9:D13" si="0">IF(C9 &gt;= 6, "Aprovado", "Reprovado")</f>
        <v>Reprovado</v>
      </c>
    </row>
    <row r="10" spans="2:4" x14ac:dyDescent="0.4">
      <c r="B10" s="32" t="s">
        <v>5</v>
      </c>
      <c r="C10" s="32">
        <v>3</v>
      </c>
      <c r="D10" s="35" t="str">
        <f t="shared" si="0"/>
        <v>Reprovado</v>
      </c>
    </row>
    <row r="11" spans="2:4" x14ac:dyDescent="0.4">
      <c r="B11" s="32" t="s">
        <v>6</v>
      </c>
      <c r="C11" s="32">
        <v>7</v>
      </c>
      <c r="D11" s="35" t="str">
        <f t="shared" si="0"/>
        <v>Aprovado</v>
      </c>
    </row>
    <row r="12" spans="2:4" x14ac:dyDescent="0.4">
      <c r="B12" s="32" t="s">
        <v>31</v>
      </c>
      <c r="C12" s="32">
        <v>6</v>
      </c>
      <c r="D12" s="35" t="str">
        <f t="shared" si="0"/>
        <v>Aprovado</v>
      </c>
    </row>
    <row r="13" spans="2:4" x14ac:dyDescent="0.4">
      <c r="B13" s="32" t="s">
        <v>17</v>
      </c>
      <c r="C13" s="32">
        <v>10</v>
      </c>
      <c r="D13" s="35" t="str">
        <f t="shared" si="0"/>
        <v>Aprovado</v>
      </c>
    </row>
    <row r="17" spans="2:3" x14ac:dyDescent="0.4">
      <c r="B17" s="28" t="s">
        <v>44</v>
      </c>
    </row>
    <row r="18" spans="2:3" x14ac:dyDescent="0.4">
      <c r="B18" s="28" t="s">
        <v>42</v>
      </c>
    </row>
    <row r="20" spans="2:3" x14ac:dyDescent="0.4">
      <c r="B20" s="31" t="s">
        <v>8</v>
      </c>
      <c r="C20" s="31" t="s">
        <v>2</v>
      </c>
    </row>
    <row r="21" spans="2:3" x14ac:dyDescent="0.4">
      <c r="B21" s="32" t="s">
        <v>9</v>
      </c>
      <c r="C21" s="35" t="str">
        <f>IF(B21="Laranja",B21,"Fruta Inválida")</f>
        <v>Laranja</v>
      </c>
    </row>
    <row r="22" spans="2:3" x14ac:dyDescent="0.4">
      <c r="B22" s="32" t="s">
        <v>10</v>
      </c>
      <c r="C22" s="35" t="str">
        <f t="shared" ref="C22:C24" si="1">IF(B22="Laranja",B22,"Fruta Inválida")</f>
        <v>Fruta Inválida</v>
      </c>
    </row>
    <row r="23" spans="2:3" x14ac:dyDescent="0.4">
      <c r="B23" s="32" t="s">
        <v>9</v>
      </c>
      <c r="C23" s="35" t="str">
        <f t="shared" si="1"/>
        <v>Laranja</v>
      </c>
    </row>
    <row r="24" spans="2:3" x14ac:dyDescent="0.4">
      <c r="B24" s="32" t="s">
        <v>43</v>
      </c>
      <c r="C24" s="35" t="str">
        <f t="shared" si="1"/>
        <v>Fruta Inválida</v>
      </c>
    </row>
    <row r="28" spans="2:3" x14ac:dyDescent="0.4">
      <c r="B28" s="28" t="s">
        <v>81</v>
      </c>
    </row>
    <row r="29" spans="2:3" x14ac:dyDescent="0.4">
      <c r="B29" s="28" t="s">
        <v>113</v>
      </c>
    </row>
    <row r="32" spans="2:3" x14ac:dyDescent="0.4">
      <c r="B32" s="31" t="s">
        <v>68</v>
      </c>
      <c r="C32" s="31" t="s">
        <v>2</v>
      </c>
    </row>
    <row r="33" spans="2:3" x14ac:dyDescent="0.4">
      <c r="B33" s="36">
        <v>45248</v>
      </c>
      <c r="C33" s="35" t="str">
        <f ca="1">IF(B33 &lt; TODAY(), "Vencido", "No Prazo")</f>
        <v>No Prazo</v>
      </c>
    </row>
    <row r="34" spans="2:3" x14ac:dyDescent="0.4">
      <c r="B34" s="36">
        <v>45261</v>
      </c>
      <c r="C34" s="35" t="str">
        <f t="shared" ref="C34:C39" ca="1" si="2">IF(B34 &lt; TODAY(), "Vencido", "No Prazo")</f>
        <v>No Prazo</v>
      </c>
    </row>
    <row r="35" spans="2:3" x14ac:dyDescent="0.4">
      <c r="B35" s="36">
        <v>44905</v>
      </c>
      <c r="C35" s="35" t="str">
        <f t="shared" ca="1" si="2"/>
        <v>Vencido</v>
      </c>
    </row>
    <row r="36" spans="2:3" x14ac:dyDescent="0.4">
      <c r="B36" s="36">
        <v>45190</v>
      </c>
      <c r="C36" s="35" t="str">
        <f t="shared" ca="1" si="2"/>
        <v>No Prazo</v>
      </c>
    </row>
    <row r="37" spans="2:3" x14ac:dyDescent="0.4">
      <c r="B37" s="36">
        <v>44710</v>
      </c>
      <c r="C37" s="35" t="str">
        <f t="shared" ca="1" si="2"/>
        <v>Vencido</v>
      </c>
    </row>
    <row r="38" spans="2:3" x14ac:dyDescent="0.4">
      <c r="B38" s="36">
        <v>45021</v>
      </c>
      <c r="C38" s="35" t="str">
        <f t="shared" ca="1" si="2"/>
        <v>Vencido</v>
      </c>
    </row>
    <row r="39" spans="2:3" x14ac:dyDescent="0.4">
      <c r="B39" s="36">
        <v>45476</v>
      </c>
      <c r="C39" s="35" t="str">
        <f t="shared" ca="1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zoomScale="97" workbookViewId="0"/>
  </sheetViews>
  <sheetFormatPr defaultRowHeight="22.8" x14ac:dyDescent="0.4"/>
  <cols>
    <col min="1" max="1" width="8.88671875" style="29"/>
    <col min="2" max="2" width="39.33203125" style="30" customWidth="1"/>
    <col min="3" max="3" width="23.44140625" style="30" customWidth="1"/>
    <col min="4" max="4" width="24.109375" style="30" customWidth="1"/>
    <col min="5" max="5" width="39.33203125" style="30" customWidth="1"/>
    <col min="6" max="6" width="8.88671875" style="29"/>
    <col min="7" max="7" width="12.88671875" style="30" customWidth="1"/>
    <col min="8" max="8" width="20" style="29" customWidth="1"/>
    <col min="9" max="16384" width="8.88671875" style="29"/>
  </cols>
  <sheetData>
    <row r="1" spans="2:8" x14ac:dyDescent="0.4">
      <c r="B1" s="29"/>
      <c r="D1" s="29"/>
      <c r="G1" s="29"/>
    </row>
    <row r="2" spans="2:8" x14ac:dyDescent="0.4">
      <c r="B2" s="28" t="s">
        <v>45</v>
      </c>
      <c r="D2" s="29"/>
      <c r="G2" s="29"/>
    </row>
    <row r="3" spans="2:8" x14ac:dyDescent="0.4">
      <c r="B3" s="28" t="s">
        <v>46</v>
      </c>
      <c r="D3" s="29"/>
      <c r="G3" s="29"/>
    </row>
    <row r="4" spans="2:8" x14ac:dyDescent="0.4">
      <c r="B4" s="29"/>
      <c r="C4" s="29"/>
      <c r="D4" s="29"/>
      <c r="G4" s="29"/>
    </row>
    <row r="5" spans="2:8" x14ac:dyDescent="0.4">
      <c r="B5" s="31" t="s">
        <v>0</v>
      </c>
      <c r="C5" s="31" t="s">
        <v>11</v>
      </c>
      <c r="D5" s="31" t="s">
        <v>12</v>
      </c>
      <c r="E5" s="31" t="s">
        <v>13</v>
      </c>
      <c r="H5" s="31" t="s">
        <v>14</v>
      </c>
    </row>
    <row r="6" spans="2:8" x14ac:dyDescent="0.4">
      <c r="B6" s="32" t="s">
        <v>15</v>
      </c>
      <c r="C6" s="32" t="s">
        <v>16</v>
      </c>
      <c r="D6" s="33">
        <v>5</v>
      </c>
      <c r="E6" s="34">
        <f>IF(C6 = "F", (D6 - $H$6), (D6 - $H$7))</f>
        <v>2.5</v>
      </c>
      <c r="G6" s="32" t="s">
        <v>16</v>
      </c>
      <c r="H6" s="33">
        <v>2.5</v>
      </c>
    </row>
    <row r="7" spans="2:8" x14ac:dyDescent="0.4">
      <c r="B7" s="32" t="s">
        <v>17</v>
      </c>
      <c r="C7" s="32" t="s">
        <v>16</v>
      </c>
      <c r="D7" s="33">
        <v>5</v>
      </c>
      <c r="E7" s="34">
        <f t="shared" ref="E7:E13" si="0">IF(C7 = "F", (D7 - $H$6), (D7 - $H$7))</f>
        <v>2.5</v>
      </c>
      <c r="G7" s="32" t="s">
        <v>18</v>
      </c>
      <c r="H7" s="33">
        <v>1</v>
      </c>
    </row>
    <row r="8" spans="2:8" x14ac:dyDescent="0.4">
      <c r="B8" s="32" t="s">
        <v>19</v>
      </c>
      <c r="C8" s="32" t="s">
        <v>18</v>
      </c>
      <c r="D8" s="33">
        <v>1050</v>
      </c>
      <c r="E8" s="34">
        <f t="shared" si="0"/>
        <v>1049</v>
      </c>
    </row>
    <row r="9" spans="2:8" x14ac:dyDescent="0.4">
      <c r="B9" s="32" t="s">
        <v>20</v>
      </c>
      <c r="C9" s="32" t="s">
        <v>18</v>
      </c>
      <c r="D9" s="33">
        <v>5</v>
      </c>
      <c r="E9" s="34">
        <f t="shared" si="0"/>
        <v>4</v>
      </c>
    </row>
    <row r="10" spans="2:8" x14ac:dyDescent="0.4">
      <c r="B10" s="32" t="s">
        <v>21</v>
      </c>
      <c r="C10" s="32" t="s">
        <v>18</v>
      </c>
      <c r="D10" s="33">
        <v>70</v>
      </c>
      <c r="E10" s="34">
        <f t="shared" si="0"/>
        <v>69</v>
      </c>
    </row>
    <row r="11" spans="2:8" x14ac:dyDescent="0.4">
      <c r="B11" s="32" t="s">
        <v>22</v>
      </c>
      <c r="C11" s="32" t="s">
        <v>16</v>
      </c>
      <c r="D11" s="33">
        <v>5</v>
      </c>
      <c r="E11" s="34">
        <f t="shared" si="0"/>
        <v>2.5</v>
      </c>
    </row>
    <row r="12" spans="2:8" x14ac:dyDescent="0.4">
      <c r="B12" s="32" t="s">
        <v>23</v>
      </c>
      <c r="C12" s="32" t="s">
        <v>18</v>
      </c>
      <c r="D12" s="33">
        <v>5</v>
      </c>
      <c r="E12" s="34">
        <f t="shared" si="0"/>
        <v>4</v>
      </c>
    </row>
    <row r="13" spans="2:8" x14ac:dyDescent="0.4">
      <c r="B13" s="32" t="s">
        <v>24</v>
      </c>
      <c r="C13" s="32" t="s">
        <v>16</v>
      </c>
      <c r="D13" s="33">
        <v>100</v>
      </c>
      <c r="E13" s="34">
        <f t="shared" si="0"/>
        <v>97.5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9"/>
  <sheetViews>
    <sheetView showGridLines="0" workbookViewId="0"/>
  </sheetViews>
  <sheetFormatPr defaultRowHeight="14.4" x14ac:dyDescent="0.3"/>
  <cols>
    <col min="2" max="2" width="25.33203125" style="1" customWidth="1"/>
    <col min="3" max="3" width="26.77734375" style="1" bestFit="1" customWidth="1"/>
  </cols>
  <sheetData>
    <row r="2" spans="2:3" ht="23.4" x14ac:dyDescent="0.45">
      <c r="B2" s="10" t="s">
        <v>47</v>
      </c>
    </row>
    <row r="3" spans="2:3" ht="23.4" x14ac:dyDescent="0.45">
      <c r="B3" s="13" t="s">
        <v>48</v>
      </c>
    </row>
    <row r="4" spans="2:3" ht="23.4" x14ac:dyDescent="0.45">
      <c r="B4" s="13" t="s">
        <v>49</v>
      </c>
    </row>
    <row r="5" spans="2:3" ht="23.4" x14ac:dyDescent="0.45">
      <c r="B5" s="13" t="s">
        <v>50</v>
      </c>
    </row>
    <row r="6" spans="2:3" ht="23.4" x14ac:dyDescent="0.45">
      <c r="B6" s="13" t="s">
        <v>51</v>
      </c>
    </row>
    <row r="7" spans="2:3" ht="23.4" x14ac:dyDescent="0.45">
      <c r="B7" s="5"/>
    </row>
    <row r="8" spans="2:3" ht="25.8" x14ac:dyDescent="0.5">
      <c r="B8" s="6" t="s">
        <v>0</v>
      </c>
      <c r="C8" s="6" t="s">
        <v>2</v>
      </c>
    </row>
    <row r="9" spans="2:3" ht="25.8" x14ac:dyDescent="0.5">
      <c r="B9" s="7" t="s">
        <v>27</v>
      </c>
      <c r="C9" s="8" t="str">
        <f>IF(B9 = "A", "Letra A", IF(B9 = "B", "Letra B", IF(B9 = "C", "Letra C", "Outra Letra")))</f>
        <v>Letra A</v>
      </c>
    </row>
    <row r="10" spans="2:3" ht="25.8" x14ac:dyDescent="0.5">
      <c r="B10" s="7" t="s">
        <v>28</v>
      </c>
      <c r="C10" s="8" t="str">
        <f t="shared" ref="C10:C17" si="0">IF(B10 = "A", "Letra A", IF(B10 = "B", "Letra B", IF(B10 = "C", "Letra C", "Outra Letra")))</f>
        <v>Letra B</v>
      </c>
    </row>
    <row r="11" spans="2:3" ht="25.8" x14ac:dyDescent="0.5">
      <c r="B11" s="7" t="s">
        <v>29</v>
      </c>
      <c r="C11" s="8" t="str">
        <f t="shared" si="0"/>
        <v>Letra C</v>
      </c>
    </row>
    <row r="12" spans="2:3" ht="25.8" x14ac:dyDescent="0.5">
      <c r="B12" s="7" t="s">
        <v>28</v>
      </c>
      <c r="C12" s="8" t="str">
        <f t="shared" si="0"/>
        <v>Letra B</v>
      </c>
    </row>
    <row r="13" spans="2:3" ht="25.8" x14ac:dyDescent="0.5">
      <c r="B13" s="7" t="s">
        <v>30</v>
      </c>
      <c r="C13" s="8" t="str">
        <f t="shared" si="0"/>
        <v>Outra Letra</v>
      </c>
    </row>
    <row r="14" spans="2:3" ht="25.8" x14ac:dyDescent="0.5">
      <c r="B14" s="7" t="s">
        <v>29</v>
      </c>
      <c r="C14" s="8" t="str">
        <f t="shared" si="0"/>
        <v>Letra C</v>
      </c>
    </row>
    <row r="15" spans="2:3" ht="25.8" x14ac:dyDescent="0.5">
      <c r="B15" s="7" t="s">
        <v>128</v>
      </c>
      <c r="C15" s="8" t="str">
        <f t="shared" si="0"/>
        <v>Outra Letra</v>
      </c>
    </row>
    <row r="16" spans="2:3" ht="25.8" x14ac:dyDescent="0.5">
      <c r="B16" s="7" t="s">
        <v>129</v>
      </c>
      <c r="C16" s="8" t="str">
        <f t="shared" si="0"/>
        <v>Outra Letra</v>
      </c>
    </row>
    <row r="17" spans="2:3" ht="25.8" x14ac:dyDescent="0.5">
      <c r="B17" s="7" t="s">
        <v>27</v>
      </c>
      <c r="C17" s="8" t="str">
        <f t="shared" si="0"/>
        <v>Letra A</v>
      </c>
    </row>
    <row r="20" spans="2:3" ht="33.6" x14ac:dyDescent="0.65">
      <c r="B20" s="14" t="s">
        <v>59</v>
      </c>
    </row>
    <row r="22" spans="2:3" ht="23.4" x14ac:dyDescent="0.45">
      <c r="B22" s="10" t="s">
        <v>114</v>
      </c>
    </row>
    <row r="23" spans="2:3" ht="23.4" x14ac:dyDescent="0.45">
      <c r="B23" s="13" t="s">
        <v>52</v>
      </c>
    </row>
    <row r="24" spans="2:3" ht="23.4" x14ac:dyDescent="0.45">
      <c r="B24" s="13" t="s">
        <v>53</v>
      </c>
    </row>
    <row r="25" spans="2:3" ht="23.4" x14ac:dyDescent="0.45">
      <c r="B25" s="13" t="s">
        <v>55</v>
      </c>
    </row>
    <row r="26" spans="2:3" ht="23.4" x14ac:dyDescent="0.45">
      <c r="B26" s="13" t="s">
        <v>56</v>
      </c>
    </row>
    <row r="27" spans="2:3" ht="23.4" x14ac:dyDescent="0.45">
      <c r="B27" s="13" t="s">
        <v>57</v>
      </c>
    </row>
    <row r="28" spans="2:3" ht="23.4" x14ac:dyDescent="0.45">
      <c r="B28" s="13" t="s">
        <v>58</v>
      </c>
    </row>
    <row r="29" spans="2:3" ht="23.4" x14ac:dyDescent="0.45">
      <c r="B29" s="13" t="s">
        <v>54</v>
      </c>
    </row>
    <row r="31" spans="2:3" ht="25.8" x14ac:dyDescent="0.5">
      <c r="B31" s="6" t="s">
        <v>0</v>
      </c>
      <c r="C31" s="6" t="s">
        <v>2</v>
      </c>
    </row>
    <row r="32" spans="2:3" ht="25.8" x14ac:dyDescent="0.5">
      <c r="B32" s="7">
        <v>100</v>
      </c>
      <c r="C32" s="8" t="str">
        <f>IF(B32&gt;100,"Maior que 100",IF(B32&gt;=80,"Entre 80 e 100",IF(B32&gt;=60,"Entre 60 e 79",IF(B32&gt;=40,"Entre 40 e 59",IF(B32&gt;=20,"Entre 20 e 39",IF(B32&gt;=0,"Entre 0 e 19", "Menor que Zero"))))))</f>
        <v>Entre 80 e 100</v>
      </c>
    </row>
    <row r="33" spans="2:3" ht="25.8" x14ac:dyDescent="0.5">
      <c r="B33" s="7">
        <v>1</v>
      </c>
      <c r="C33" s="8" t="str">
        <f t="shared" ref="C33:C49" si="1">IF(B33&gt;100,"Maior que 100",IF(B33&gt;=80,"Entre 80 e 100",IF(B33&gt;=60,"Entre 60 e 79",IF(B33&gt;=40,"Entre 40 e 59",IF(B33&gt;=20,"Entre 20 e 39",IF(B33&gt;=0,"Entre 0 e 19", "Menor que Zero"))))))</f>
        <v>Entre 0 e 19</v>
      </c>
    </row>
    <row r="34" spans="2:3" ht="25.8" x14ac:dyDescent="0.5">
      <c r="B34" s="7">
        <v>60</v>
      </c>
      <c r="C34" s="8" t="str">
        <f t="shared" si="1"/>
        <v>Entre 60 e 79</v>
      </c>
    </row>
    <row r="35" spans="2:3" ht="25.8" x14ac:dyDescent="0.5">
      <c r="B35" s="7">
        <v>45</v>
      </c>
      <c r="C35" s="8" t="str">
        <f t="shared" si="1"/>
        <v>Entre 40 e 59</v>
      </c>
    </row>
    <row r="36" spans="2:3" ht="25.8" x14ac:dyDescent="0.5">
      <c r="B36" s="7">
        <v>20</v>
      </c>
      <c r="C36" s="8" t="str">
        <f t="shared" si="1"/>
        <v>Entre 20 e 39</v>
      </c>
    </row>
    <row r="37" spans="2:3" ht="25.8" x14ac:dyDescent="0.5">
      <c r="B37" s="7">
        <v>0</v>
      </c>
      <c r="C37" s="8" t="str">
        <f t="shared" si="1"/>
        <v>Entre 0 e 19</v>
      </c>
    </row>
    <row r="38" spans="2:3" ht="25.8" x14ac:dyDescent="0.5">
      <c r="B38" s="7">
        <v>30</v>
      </c>
      <c r="C38" s="8" t="str">
        <f t="shared" si="1"/>
        <v>Entre 20 e 39</v>
      </c>
    </row>
    <row r="39" spans="2:3" ht="25.8" x14ac:dyDescent="0.5">
      <c r="B39" s="7">
        <v>-123</v>
      </c>
      <c r="C39" s="8" t="str">
        <f t="shared" si="1"/>
        <v>Menor que Zero</v>
      </c>
    </row>
    <row r="40" spans="2:3" ht="25.8" x14ac:dyDescent="0.5">
      <c r="B40" s="7">
        <v>105</v>
      </c>
      <c r="C40" s="8" t="str">
        <f t="shared" si="1"/>
        <v>Maior que 100</v>
      </c>
    </row>
    <row r="41" spans="2:3" ht="25.8" x14ac:dyDescent="0.5">
      <c r="B41" s="7">
        <v>-3</v>
      </c>
      <c r="C41" s="8" t="str">
        <f t="shared" si="1"/>
        <v>Menor que Zero</v>
      </c>
    </row>
    <row r="42" spans="2:3" ht="25.8" x14ac:dyDescent="0.5">
      <c r="B42" s="7">
        <v>97</v>
      </c>
      <c r="C42" s="8" t="str">
        <f t="shared" si="1"/>
        <v>Entre 80 e 100</v>
      </c>
    </row>
    <row r="43" spans="2:3" ht="25.8" x14ac:dyDescent="0.5">
      <c r="B43" s="7">
        <v>-200</v>
      </c>
      <c r="C43" s="8" t="str">
        <f t="shared" si="1"/>
        <v>Menor que Zero</v>
      </c>
    </row>
    <row r="44" spans="2:3" ht="25.8" x14ac:dyDescent="0.5">
      <c r="B44" s="7">
        <v>88</v>
      </c>
      <c r="C44" s="8" t="str">
        <f t="shared" si="1"/>
        <v>Entre 80 e 100</v>
      </c>
    </row>
    <row r="45" spans="2:3" ht="25.8" x14ac:dyDescent="0.5">
      <c r="B45" s="7">
        <v>113</v>
      </c>
      <c r="C45" s="8" t="str">
        <f t="shared" si="1"/>
        <v>Maior que 100</v>
      </c>
    </row>
    <row r="46" spans="2:3" ht="25.8" x14ac:dyDescent="0.5">
      <c r="B46" s="7">
        <v>24</v>
      </c>
      <c r="C46" s="8" t="str">
        <f t="shared" si="1"/>
        <v>Entre 20 e 39</v>
      </c>
    </row>
    <row r="47" spans="2:3" ht="25.8" x14ac:dyDescent="0.5">
      <c r="B47" s="7">
        <v>101</v>
      </c>
      <c r="C47" s="8" t="str">
        <f t="shared" si="1"/>
        <v>Maior que 100</v>
      </c>
    </row>
    <row r="48" spans="2:3" ht="25.8" x14ac:dyDescent="0.5">
      <c r="B48" s="7">
        <v>99</v>
      </c>
      <c r="C48" s="8" t="str">
        <f t="shared" si="1"/>
        <v>Entre 80 e 100</v>
      </c>
    </row>
    <row r="49" spans="2:3" ht="25.8" x14ac:dyDescent="0.5">
      <c r="B49" s="7">
        <v>104</v>
      </c>
      <c r="C49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showGridLines="0" topLeftCell="A13" workbookViewId="0">
      <selection activeCell="C21" sqref="C21"/>
    </sheetView>
  </sheetViews>
  <sheetFormatPr defaultRowHeight="22.8" x14ac:dyDescent="0.4"/>
  <cols>
    <col min="1" max="1" width="8.88671875" style="29"/>
    <col min="2" max="2" width="48.88671875" style="30" customWidth="1"/>
    <col min="3" max="3" width="26.77734375" style="30" bestFit="1" customWidth="1"/>
    <col min="4" max="4" width="43.5546875" style="29" bestFit="1" customWidth="1"/>
    <col min="5" max="5" width="46.77734375" style="29" customWidth="1"/>
    <col min="6" max="16384" width="8.88671875" style="29"/>
  </cols>
  <sheetData>
    <row r="2" spans="2:3" x14ac:dyDescent="0.4">
      <c r="B2" s="30" t="s">
        <v>59</v>
      </c>
    </row>
    <row r="4" spans="2:3" x14ac:dyDescent="0.4">
      <c r="B4" s="28" t="s">
        <v>119</v>
      </c>
    </row>
    <row r="5" spans="2:3" x14ac:dyDescent="0.4">
      <c r="B5" s="29"/>
    </row>
    <row r="6" spans="2:3" x14ac:dyDescent="0.4">
      <c r="B6" s="31" t="s">
        <v>0</v>
      </c>
      <c r="C6" s="31" t="s">
        <v>2</v>
      </c>
    </row>
    <row r="7" spans="2:3" x14ac:dyDescent="0.4">
      <c r="B7" s="32" t="s">
        <v>60</v>
      </c>
      <c r="C7" s="35" t="str">
        <f>UPPER(IF(B7="MAÇA","É Maça","Outra Fruta"))</f>
        <v>É MAÇA</v>
      </c>
    </row>
    <row r="8" spans="2:3" x14ac:dyDescent="0.4">
      <c r="B8" s="32" t="s">
        <v>61</v>
      </c>
      <c r="C8" s="35" t="str">
        <f t="shared" ref="C8:C12" si="0">UPPER(IF(B8="MAÇA","É Maça","Outra Fruta"))</f>
        <v>É MAÇA</v>
      </c>
    </row>
    <row r="9" spans="2:3" x14ac:dyDescent="0.4">
      <c r="B9" s="32" t="s">
        <v>62</v>
      </c>
      <c r="C9" s="35" t="str">
        <f t="shared" si="0"/>
        <v>É MAÇA</v>
      </c>
    </row>
    <row r="10" spans="2:3" x14ac:dyDescent="0.4">
      <c r="B10" s="32" t="s">
        <v>63</v>
      </c>
      <c r="C10" s="35" t="str">
        <f t="shared" si="0"/>
        <v>OUTRA FRUTA</v>
      </c>
    </row>
    <row r="11" spans="2:3" x14ac:dyDescent="0.4">
      <c r="B11" s="32" t="s">
        <v>30</v>
      </c>
      <c r="C11" s="35" t="str">
        <f t="shared" si="0"/>
        <v>OUTRA FRUTA</v>
      </c>
    </row>
    <row r="12" spans="2:3" x14ac:dyDescent="0.4">
      <c r="B12" s="32" t="s">
        <v>29</v>
      </c>
      <c r="C12" s="35" t="str">
        <f t="shared" si="0"/>
        <v>OUTRA FRUTA</v>
      </c>
    </row>
    <row r="15" spans="2:3" x14ac:dyDescent="0.4">
      <c r="B15" s="30" t="s">
        <v>59</v>
      </c>
    </row>
    <row r="17" spans="2:3" x14ac:dyDescent="0.4">
      <c r="B17" s="28" t="s">
        <v>116</v>
      </c>
    </row>
    <row r="18" spans="2:3" x14ac:dyDescent="0.4">
      <c r="B18" s="28" t="s">
        <v>82</v>
      </c>
    </row>
    <row r="20" spans="2:3" x14ac:dyDescent="0.4">
      <c r="B20" s="31" t="s">
        <v>0</v>
      </c>
      <c r="C20" s="31" t="s">
        <v>2</v>
      </c>
    </row>
    <row r="21" spans="2:3" x14ac:dyDescent="0.4">
      <c r="B21" s="32" t="s">
        <v>60</v>
      </c>
      <c r="C21" s="35" t="str">
        <f>IF(ISNUMBER(SEARCH("maça",LOWER(B21))),"Tem Maça","Outra Fruta")</f>
        <v>Tem Maça</v>
      </c>
    </row>
    <row r="22" spans="2:3" x14ac:dyDescent="0.4">
      <c r="B22" s="32" t="s">
        <v>64</v>
      </c>
      <c r="C22" s="35" t="str">
        <f t="shared" ref="C22:C27" si="1">IF(ISNUMBER(SEARCH("maça",LOWER(B22))),"Tem Maça","Outra Fruta")</f>
        <v>Tem Maça</v>
      </c>
    </row>
    <row r="23" spans="2:3" x14ac:dyDescent="0.4">
      <c r="B23" s="32" t="s">
        <v>65</v>
      </c>
      <c r="C23" s="35" t="str">
        <f t="shared" si="1"/>
        <v>Outra Fruta</v>
      </c>
    </row>
    <row r="24" spans="2:3" x14ac:dyDescent="0.4">
      <c r="B24" s="32" t="s">
        <v>121</v>
      </c>
      <c r="C24" s="35" t="str">
        <f t="shared" si="1"/>
        <v>Tem Maça</v>
      </c>
    </row>
    <row r="25" spans="2:3" x14ac:dyDescent="0.4">
      <c r="B25" s="32" t="s">
        <v>122</v>
      </c>
      <c r="C25" s="35" t="str">
        <f t="shared" si="1"/>
        <v>Outra Fruta</v>
      </c>
    </row>
    <row r="26" spans="2:3" x14ac:dyDescent="0.4">
      <c r="B26" s="32" t="s">
        <v>66</v>
      </c>
      <c r="C26" s="35" t="str">
        <f t="shared" si="1"/>
        <v>Tem Maça</v>
      </c>
    </row>
    <row r="27" spans="2:3" x14ac:dyDescent="0.4">
      <c r="B27" s="32" t="s">
        <v>67</v>
      </c>
      <c r="C27" s="35" t="str">
        <f t="shared" si="1"/>
        <v>Outra Fruta</v>
      </c>
    </row>
    <row r="30" spans="2:3" x14ac:dyDescent="0.4">
      <c r="B30" s="28" t="s">
        <v>115</v>
      </c>
    </row>
    <row r="31" spans="2:3" x14ac:dyDescent="0.4">
      <c r="B31" s="28" t="s">
        <v>83</v>
      </c>
    </row>
    <row r="34" spans="2:5" x14ac:dyDescent="0.4">
      <c r="B34" s="31" t="s">
        <v>0</v>
      </c>
      <c r="C34" s="31" t="s">
        <v>69</v>
      </c>
      <c r="D34" s="31" t="s">
        <v>69</v>
      </c>
      <c r="E34" s="31" t="s">
        <v>69</v>
      </c>
    </row>
    <row r="35" spans="2:5" x14ac:dyDescent="0.4">
      <c r="B35" s="36">
        <v>44957</v>
      </c>
      <c r="C35" s="37" t="str">
        <f>PROPER(TEXT(B35,"dddd"))</f>
        <v>Terça-Feira</v>
      </c>
      <c r="D35" s="37" t="str">
        <f>IF(C35="Domingo","Não Pode Vender !",IF(C35="Segunda-Feira","Boas Vendas !",
IF(C35="Terça-Feira","Boas Vendas !",
IF(C35="Quarta-Feira","Boas Vendas !",
IF(C35="Quinta-Feira","Boas Vendas !",
IF(C35="Sexta-Feira","Boas Vendas !",
IF(C35="Sábado","Não Pode Vender !",
"Não Pode Vender !")))))))</f>
        <v>Boas Vendas !</v>
      </c>
      <c r="E35" s="37" t="str">
        <f>IF(WEEKDAY(B35) = 1, "Domingo não pode vender !",
IF(WEEKDAY(B35) = 2, "Segunda-Feira, Boas Vendas !",
IF(WEEKDAY(B35) = 3, "Terça-Feira, Boas Vendas !",
IF(WEEKDAY(B35) = 4, "Quarta-Feira, Boas Vendas !",
IF(WEEKDAY(B35) = 5, "Quinta-Feira, Boas Vendas !",
IF(WEEKDAY(B35) = 6, "Sexta-Feira, Boas Vendas !",
IF(WEEKDAY(B35) = 7, "Sábado não pode vender !")))))))</f>
        <v>Terça-Feira, Boas Vendas !</v>
      </c>
    </row>
    <row r="36" spans="2:5" x14ac:dyDescent="0.4">
      <c r="B36" s="36">
        <v>44971</v>
      </c>
      <c r="C36" s="37" t="str">
        <f t="shared" ref="C36:C42" si="2">PROPER(TEXT(B36,"dddd"))</f>
        <v>Terça-Feira</v>
      </c>
      <c r="D36" s="37" t="str">
        <f t="shared" ref="D36:D42" si="3">IF(C36="Domingo","Não Pode Vender !",IF(C36="Segunda-Feira","Boas Vendas !",
IF(C36="Terça-Feira","Boas Vendas !",
IF(C36="Quarta-Feira","Boas Vendas !",
IF(C36="Quinta-Feira","Boas Vendas !",
IF(C36="Sexta-Feira","Boas Vendas !",
IF(C36="Sábado","Não Pode Vender !",
"Não Pode Vender !")))))))</f>
        <v>Boas Vendas !</v>
      </c>
      <c r="E36" s="37" t="str">
        <f t="shared" ref="E36:E42" si="4">IF(WEEKDAY(B36) = 1, "Domingo não pode vender !",
IF(WEEKDAY(B36) = 2, "Segunda-Feira, Boas Vendas !",
IF(WEEKDAY(B36) = 3, "Terça-Feira, Boas Vendas !",
IF(WEEKDAY(B36) = 4, "Quarta-Feira, Boas Vendas !",
IF(WEEKDAY(B36) = 5, "Quinta-Feira, Boas Vendas !",
IF(WEEKDAY(B36) = 6, "Sexta-Feira, Boas Vendas !",
IF(WEEKDAY(B36) = 7, "Sábado não pode vender !")))))))</f>
        <v>Terça-Feira, Boas Vendas !</v>
      </c>
    </row>
    <row r="37" spans="2:5" x14ac:dyDescent="0.4">
      <c r="B37" s="36">
        <v>44989</v>
      </c>
      <c r="C37" s="37" t="str">
        <f t="shared" si="2"/>
        <v>Sábado</v>
      </c>
      <c r="D37" s="37" t="str">
        <f t="shared" si="3"/>
        <v>Não Pode Vender !</v>
      </c>
      <c r="E37" s="37" t="str">
        <f t="shared" si="4"/>
        <v>Sábado não pode vender !</v>
      </c>
    </row>
    <row r="38" spans="2:5" x14ac:dyDescent="0.4">
      <c r="B38" s="36">
        <v>45004</v>
      </c>
      <c r="C38" s="37" t="str">
        <f t="shared" si="2"/>
        <v>Domingo</v>
      </c>
      <c r="D38" s="37" t="str">
        <f t="shared" si="3"/>
        <v>Não Pode Vender !</v>
      </c>
      <c r="E38" s="37" t="str">
        <f t="shared" si="4"/>
        <v>Domingo não pode vender !</v>
      </c>
    </row>
    <row r="39" spans="2:5" x14ac:dyDescent="0.4">
      <c r="B39" s="36">
        <v>45028</v>
      </c>
      <c r="C39" s="37" t="str">
        <f t="shared" si="2"/>
        <v>Quarta-Feira</v>
      </c>
      <c r="D39" s="37" t="str">
        <f t="shared" si="3"/>
        <v>Boas Vendas !</v>
      </c>
      <c r="E39" s="37" t="str">
        <f t="shared" si="4"/>
        <v>Quarta-Feira, Boas Vendas !</v>
      </c>
    </row>
    <row r="40" spans="2:5" x14ac:dyDescent="0.4">
      <c r="B40" s="36">
        <v>45036</v>
      </c>
      <c r="C40" s="37" t="str">
        <f t="shared" si="2"/>
        <v>Quinta-Feira</v>
      </c>
      <c r="D40" s="37" t="str">
        <f t="shared" si="3"/>
        <v>Boas Vendas !</v>
      </c>
      <c r="E40" s="37" t="str">
        <f t="shared" si="4"/>
        <v>Quinta-Feira, Boas Vendas !</v>
      </c>
    </row>
    <row r="41" spans="2:5" x14ac:dyDescent="0.4">
      <c r="B41" s="36">
        <v>45047</v>
      </c>
      <c r="C41" s="37" t="str">
        <f t="shared" si="2"/>
        <v>Segunda-Feira</v>
      </c>
      <c r="D41" s="37" t="str">
        <f t="shared" si="3"/>
        <v>Boas Vendas !</v>
      </c>
      <c r="E41" s="37" t="str">
        <f t="shared" si="4"/>
        <v>Segunda-Feira, Boas Vendas !</v>
      </c>
    </row>
    <row r="42" spans="2:5" x14ac:dyDescent="0.4">
      <c r="B42" s="36">
        <v>45074</v>
      </c>
      <c r="C42" s="37" t="str">
        <f t="shared" si="2"/>
        <v>Domingo</v>
      </c>
      <c r="D42" s="37" t="str">
        <f t="shared" si="3"/>
        <v>Não Pode Vender !</v>
      </c>
      <c r="E42" s="37" t="str">
        <f t="shared" si="4"/>
        <v>Domingo não pode vender !</v>
      </c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9"/>
  <sheetViews>
    <sheetView showGridLines="0" zoomScaleNormal="100" workbookViewId="0"/>
  </sheetViews>
  <sheetFormatPr defaultRowHeight="14.4" x14ac:dyDescent="0.3"/>
  <cols>
    <col min="2" max="3" width="27.33203125" style="1" customWidth="1"/>
    <col min="4" max="4" width="39.5546875" style="1" customWidth="1"/>
    <col min="5" max="5" width="27.44140625" customWidth="1"/>
    <col min="6" max="6" width="27.33203125" style="1" customWidth="1"/>
    <col min="7" max="7" width="27.33203125" customWidth="1"/>
    <col min="8" max="8" width="25.21875" customWidth="1"/>
  </cols>
  <sheetData>
    <row r="2" spans="2:7" ht="23.4" x14ac:dyDescent="0.45">
      <c r="B2" s="10" t="s">
        <v>85</v>
      </c>
      <c r="F2"/>
    </row>
    <row r="3" spans="2:7" ht="23.4" x14ac:dyDescent="0.45">
      <c r="B3" s="10" t="s">
        <v>84</v>
      </c>
      <c r="F3"/>
    </row>
    <row r="4" spans="2:7" ht="23.4" x14ac:dyDescent="0.45">
      <c r="B4"/>
      <c r="C4" s="5"/>
      <c r="F4"/>
    </row>
    <row r="5" spans="2:7" ht="25.8" x14ac:dyDescent="0.5">
      <c r="B5" s="6" t="s">
        <v>0</v>
      </c>
      <c r="C5" s="6" t="s">
        <v>70</v>
      </c>
      <c r="D5" s="6" t="s">
        <v>2</v>
      </c>
      <c r="F5" s="6" t="s">
        <v>8</v>
      </c>
      <c r="G5" s="6" t="s">
        <v>70</v>
      </c>
    </row>
    <row r="6" spans="2:7" ht="25.8" x14ac:dyDescent="0.5">
      <c r="B6" s="7" t="s">
        <v>10</v>
      </c>
      <c r="C6" s="16">
        <v>1</v>
      </c>
      <c r="D6" s="8" t="str">
        <f>IF(LOWER(AND(B6 = $F$6, C6 = $G$6)), "Comprar Banana dia 5", "Não Comprar")</f>
        <v>Não Comprar</v>
      </c>
      <c r="F6" s="7" t="s">
        <v>10</v>
      </c>
      <c r="G6" s="7">
        <v>5</v>
      </c>
    </row>
    <row r="7" spans="2:7" ht="25.8" x14ac:dyDescent="0.5">
      <c r="B7" s="7" t="s">
        <v>9</v>
      </c>
      <c r="C7" s="16">
        <v>10</v>
      </c>
      <c r="D7" s="8" t="str">
        <f t="shared" ref="D7:D11" si="0">IF(LOWER(AND(B7 = $F$6, C7 = $G$6)), "Comprar Banana dia 5", "Não Comprar")</f>
        <v>Não Comprar</v>
      </c>
    </row>
    <row r="8" spans="2:7" ht="25.8" x14ac:dyDescent="0.5">
      <c r="B8" s="7" t="s">
        <v>130</v>
      </c>
      <c r="C8" s="16">
        <v>15</v>
      </c>
      <c r="D8" s="8" t="str">
        <f t="shared" si="0"/>
        <v>Não Comprar</v>
      </c>
    </row>
    <row r="9" spans="2:7" ht="25.8" x14ac:dyDescent="0.5">
      <c r="B9" s="7" t="s">
        <v>60</v>
      </c>
      <c r="C9" s="16">
        <v>9</v>
      </c>
      <c r="D9" s="8" t="str">
        <f t="shared" si="0"/>
        <v>Não Comprar</v>
      </c>
    </row>
    <row r="10" spans="2:7" ht="25.8" x14ac:dyDescent="0.5">
      <c r="B10" s="7" t="s">
        <v>10</v>
      </c>
      <c r="C10" s="16">
        <v>5</v>
      </c>
      <c r="D10" s="8" t="str">
        <f t="shared" si="0"/>
        <v>Comprar Banana dia 5</v>
      </c>
    </row>
    <row r="11" spans="2:7" ht="25.8" x14ac:dyDescent="0.5">
      <c r="B11" s="7" t="s">
        <v>130</v>
      </c>
      <c r="C11" s="16">
        <v>5</v>
      </c>
      <c r="D11" s="8" t="str">
        <f t="shared" si="0"/>
        <v>Comprar Banana dia 5</v>
      </c>
    </row>
    <row r="14" spans="2:7" ht="23.4" x14ac:dyDescent="0.45">
      <c r="B14" s="10" t="s">
        <v>86</v>
      </c>
      <c r="F14"/>
    </row>
    <row r="15" spans="2:7" ht="23.4" x14ac:dyDescent="0.45">
      <c r="B15" s="10" t="s">
        <v>87</v>
      </c>
      <c r="F15"/>
    </row>
    <row r="18" spans="2:7" ht="25.8" x14ac:dyDescent="0.5">
      <c r="B18" s="6" t="s">
        <v>0</v>
      </c>
      <c r="C18" s="6" t="s">
        <v>70</v>
      </c>
      <c r="D18" s="6" t="s">
        <v>2</v>
      </c>
      <c r="F18" s="6" t="s">
        <v>8</v>
      </c>
      <c r="G18" s="6" t="s">
        <v>70</v>
      </c>
    </row>
    <row r="19" spans="2:7" ht="25.8" x14ac:dyDescent="0.5">
      <c r="B19" s="7" t="s">
        <v>60</v>
      </c>
      <c r="C19" s="16">
        <v>6</v>
      </c>
      <c r="D19" s="8" t="str">
        <f>IF(LOWER(AND(B19 = $F$19, C19 = $G$19)), "Comprar Banana dia 5", IF(LOWER(AND(B19 = $F$20, C19 = $G$20)), "Comprar Maça dia 6", "Não Comprar Nada !"))</f>
        <v>Comprar Maça dia 6</v>
      </c>
      <c r="F19" s="7" t="s">
        <v>10</v>
      </c>
      <c r="G19" s="7">
        <v>5</v>
      </c>
    </row>
    <row r="20" spans="2:7" ht="25.8" x14ac:dyDescent="0.5">
      <c r="B20" s="7" t="s">
        <v>9</v>
      </c>
      <c r="C20" s="16">
        <v>10</v>
      </c>
      <c r="D20" s="8" t="str">
        <f t="shared" ref="D20:D24" si="1">IF(LOWER(AND(B20 = $F$19, C20 = $G$19)), "Comprar Banana dia 5", IF(LOWER(AND(B20 = $F$20, C20 = $G$20)), "Comprar Maça dia 6", "Não Comprar Nada !"))</f>
        <v>Não Comprar Nada !</v>
      </c>
      <c r="F20" s="7" t="s">
        <v>60</v>
      </c>
      <c r="G20" s="7">
        <v>6</v>
      </c>
    </row>
    <row r="21" spans="2:7" ht="25.8" x14ac:dyDescent="0.5">
      <c r="B21" s="7" t="s">
        <v>60</v>
      </c>
      <c r="C21" s="16">
        <v>4</v>
      </c>
      <c r="D21" s="8" t="str">
        <f t="shared" si="1"/>
        <v>Não Comprar Nada !</v>
      </c>
    </row>
    <row r="22" spans="2:7" ht="25.8" x14ac:dyDescent="0.5">
      <c r="B22" s="7" t="s">
        <v>60</v>
      </c>
      <c r="C22" s="16">
        <v>9</v>
      </c>
      <c r="D22" s="8" t="str">
        <f t="shared" si="1"/>
        <v>Não Comprar Nada !</v>
      </c>
    </row>
    <row r="23" spans="2:7" ht="25.8" x14ac:dyDescent="0.5">
      <c r="B23" s="7" t="s">
        <v>10</v>
      </c>
      <c r="C23" s="16">
        <v>5</v>
      </c>
      <c r="D23" s="8" t="str">
        <f t="shared" si="1"/>
        <v>Comprar Banana dia 5</v>
      </c>
    </row>
    <row r="24" spans="2:7" ht="25.8" x14ac:dyDescent="0.5">
      <c r="B24" s="7" t="s">
        <v>10</v>
      </c>
      <c r="C24" s="16">
        <v>9</v>
      </c>
      <c r="D24" s="8" t="str">
        <f t="shared" si="1"/>
        <v>Não Comprar Nada !</v>
      </c>
    </row>
    <row r="27" spans="2:7" ht="28.8" x14ac:dyDescent="0.55000000000000004">
      <c r="B27" s="17" t="s">
        <v>59</v>
      </c>
    </row>
    <row r="29" spans="2:7" ht="23.4" x14ac:dyDescent="0.45">
      <c r="B29" s="10" t="s">
        <v>97</v>
      </c>
      <c r="F29"/>
    </row>
    <row r="30" spans="2:7" ht="23.4" x14ac:dyDescent="0.45">
      <c r="B30" s="10" t="s">
        <v>98</v>
      </c>
      <c r="F30"/>
    </row>
    <row r="31" spans="2:7" ht="23.4" x14ac:dyDescent="0.45">
      <c r="B31" s="10" t="s">
        <v>99</v>
      </c>
      <c r="F31"/>
    </row>
    <row r="34" spans="2:10" ht="25.8" x14ac:dyDescent="0.5">
      <c r="B34" s="6" t="s">
        <v>0</v>
      </c>
      <c r="C34" s="6" t="s">
        <v>68</v>
      </c>
      <c r="D34" s="6" t="s">
        <v>71</v>
      </c>
      <c r="E34" s="6" t="s">
        <v>72</v>
      </c>
      <c r="F34"/>
      <c r="G34" s="18">
        <v>44942</v>
      </c>
    </row>
    <row r="35" spans="2:10" ht="25.8" x14ac:dyDescent="0.5">
      <c r="B35" s="7" t="s">
        <v>60</v>
      </c>
      <c r="C35" s="18">
        <v>44936</v>
      </c>
      <c r="D35" s="8" t="str">
        <f>IF(AND(C35&gt;=$G$34,C35&lt;=$G$35),"Dentro do Intervalo","Fora do Intervalo")</f>
        <v>Fora do Intervalo</v>
      </c>
      <c r="E35" s="19" t="str">
        <f>IF(LOWER(AND(B35 = "Banana", C35 &gt;= $G$34, C35 &lt;= $G$35)), "Comprar Banana entre 16/01 e 28/01", "Não Comprar Nada !")</f>
        <v>Não Comprar Nada !</v>
      </c>
      <c r="F35"/>
      <c r="G35" s="18">
        <v>44954</v>
      </c>
    </row>
    <row r="36" spans="2:10" ht="25.8" x14ac:dyDescent="0.5">
      <c r="B36" s="7" t="s">
        <v>10</v>
      </c>
      <c r="C36" s="18">
        <v>44942</v>
      </c>
      <c r="D36" s="8" t="str">
        <f t="shared" ref="D36:D40" si="2">IF(AND(C36&gt;=$G$34,C36&lt;=$G$35),"Dentro do Intervalo","Fora do Intervalo")</f>
        <v>Dentro do Intervalo</v>
      </c>
      <c r="E36" s="19" t="str">
        <f t="shared" ref="E36:E40" si="3">IF(LOWER(AND(B36 = "Banana", C36 &gt;= $G$34, C36 &lt;= $G$35)), "Comprar Banana entre 16/01 e 28/01", "Não Comprar Nada !")</f>
        <v>Comprar Banana entre 16/01 e 28/01</v>
      </c>
      <c r="F36"/>
      <c r="J36" s="1"/>
    </row>
    <row r="37" spans="2:10" ht="25.8" x14ac:dyDescent="0.5">
      <c r="B37" s="7" t="s">
        <v>10</v>
      </c>
      <c r="C37" s="18">
        <v>44930</v>
      </c>
      <c r="D37" s="8" t="str">
        <f t="shared" si="2"/>
        <v>Fora do Intervalo</v>
      </c>
      <c r="E37" s="19" t="str">
        <f t="shared" si="3"/>
        <v>Não Comprar Nada !</v>
      </c>
      <c r="F37"/>
      <c r="G37" s="1"/>
    </row>
    <row r="38" spans="2:10" ht="25.8" x14ac:dyDescent="0.5">
      <c r="B38" s="7" t="s">
        <v>26</v>
      </c>
      <c r="C38" s="18">
        <v>44946</v>
      </c>
      <c r="D38" s="8" t="str">
        <f t="shared" si="2"/>
        <v>Dentro do Intervalo</v>
      </c>
      <c r="E38" s="19" t="str">
        <f t="shared" si="3"/>
        <v>Não Comprar Nada !</v>
      </c>
      <c r="F38"/>
      <c r="G38" s="1"/>
    </row>
    <row r="39" spans="2:10" ht="25.8" x14ac:dyDescent="0.5">
      <c r="B39" s="7" t="s">
        <v>10</v>
      </c>
      <c r="C39" s="18">
        <v>44929</v>
      </c>
      <c r="D39" s="8" t="str">
        <f t="shared" si="2"/>
        <v>Fora do Intervalo</v>
      </c>
      <c r="E39" s="19" t="str">
        <f t="shared" si="3"/>
        <v>Não Comprar Nada !</v>
      </c>
      <c r="F39"/>
      <c r="G39" s="1"/>
    </row>
    <row r="40" spans="2:10" ht="25.8" x14ac:dyDescent="0.5">
      <c r="B40" s="7" t="s">
        <v>10</v>
      </c>
      <c r="C40" s="18">
        <v>44949</v>
      </c>
      <c r="D40" s="8" t="str">
        <f t="shared" si="2"/>
        <v>Dentro do Intervalo</v>
      </c>
      <c r="E40" s="19" t="str">
        <f t="shared" si="3"/>
        <v>Comprar Banana entre 16/01 e 28/01</v>
      </c>
      <c r="F40"/>
      <c r="G40" s="1"/>
    </row>
    <row r="44" spans="2:10" ht="28.8" x14ac:dyDescent="0.55000000000000004">
      <c r="B44" s="17" t="s">
        <v>59</v>
      </c>
    </row>
    <row r="46" spans="2:10" ht="23.4" x14ac:dyDescent="0.45">
      <c r="B46" s="10" t="s">
        <v>100</v>
      </c>
      <c r="F46"/>
    </row>
    <row r="47" spans="2:10" ht="23.4" x14ac:dyDescent="0.45">
      <c r="B47" s="10" t="s">
        <v>101</v>
      </c>
      <c r="F47"/>
    </row>
    <row r="50" spans="2:7" ht="28.8" x14ac:dyDescent="0.55000000000000004">
      <c r="C50" s="2" t="s">
        <v>32</v>
      </c>
      <c r="D50" s="2" t="s">
        <v>33</v>
      </c>
      <c r="F50"/>
    </row>
    <row r="51" spans="2:7" ht="23.4" x14ac:dyDescent="0.45">
      <c r="C51" s="9" t="s">
        <v>34</v>
      </c>
      <c r="D51" s="9" t="s">
        <v>131</v>
      </c>
      <c r="F51"/>
    </row>
    <row r="52" spans="2:7" ht="23.4" x14ac:dyDescent="0.45">
      <c r="C52" s="9" t="s">
        <v>35</v>
      </c>
      <c r="D52" s="9" t="s">
        <v>132</v>
      </c>
      <c r="F52"/>
    </row>
    <row r="53" spans="2:7" ht="23.4" x14ac:dyDescent="0.45">
      <c r="C53" s="9" t="s">
        <v>38</v>
      </c>
      <c r="D53" s="9" t="s">
        <v>133</v>
      </c>
      <c r="F53"/>
    </row>
    <row r="54" spans="2:7" x14ac:dyDescent="0.3">
      <c r="C54"/>
      <c r="F54"/>
    </row>
    <row r="55" spans="2:7" ht="28.8" x14ac:dyDescent="0.55000000000000004">
      <c r="B55" s="6" t="s">
        <v>0</v>
      </c>
      <c r="C55" s="6" t="s">
        <v>1</v>
      </c>
      <c r="D55" s="2" t="s">
        <v>131</v>
      </c>
      <c r="E55" s="2" t="s">
        <v>132</v>
      </c>
      <c r="F55" s="2" t="s">
        <v>133</v>
      </c>
      <c r="G55" s="2" t="s">
        <v>2</v>
      </c>
    </row>
    <row r="56" spans="2:7" ht="25.8" x14ac:dyDescent="0.5">
      <c r="B56" s="7" t="s">
        <v>3</v>
      </c>
      <c r="C56" s="7">
        <v>9</v>
      </c>
      <c r="D56" s="8" t="str">
        <f>IF(AND(C56&gt;=7,C56&lt;=10),"Aprovado(a)"," - ")</f>
        <v>Aprovado(a)</v>
      </c>
      <c r="E56" s="8" t="str">
        <f>IF(AND(C56 &gt;= 5, C56 &lt; 7), "Recuperação", " - ")</f>
        <v xml:space="preserve"> - </v>
      </c>
      <c r="F56" s="8" t="str">
        <f>IF(C56 &lt; 5, "Reprovado(a)", " - ")</f>
        <v xml:space="preserve"> - </v>
      </c>
      <c r="G56" s="8" t="str">
        <f>IF(AND(C56 &gt;= 7, C56 &lt;= 10), "Aprovado", IF(AND(C56 &gt;= 5, C56 &lt; 7), "Recuperação", "Reprovado"))</f>
        <v>Aprovado</v>
      </c>
    </row>
    <row r="57" spans="2:7" ht="25.8" x14ac:dyDescent="0.5">
      <c r="B57" s="7" t="s">
        <v>4</v>
      </c>
      <c r="C57" s="7">
        <v>6</v>
      </c>
      <c r="D57" s="8" t="str">
        <f t="shared" ref="D57:D61" si="4">IF(AND(C57&gt;=7,C57&lt;=10),"Aprovado(a)"," - ")</f>
        <v xml:space="preserve"> - </v>
      </c>
      <c r="E57" s="8" t="str">
        <f t="shared" ref="E57:E61" si="5">IF(AND(C57 &gt;= 5, C57 &lt; 7), "Recuperação", " - ")</f>
        <v>Recuperação</v>
      </c>
      <c r="F57" s="8" t="str">
        <f t="shared" ref="F57:F61" si="6">IF(C57 &lt; 5, "Reprovado(a)", " - ")</f>
        <v xml:space="preserve"> - </v>
      </c>
      <c r="G57" s="8" t="str">
        <f t="shared" ref="G57:G61" si="7">IF(AND(C57 &gt;= 7, C57 &lt;= 10), "Aprovado", IF(AND(C57 &gt;= 5, C57 &lt; 7), "Recuperação", "Reprovado"))</f>
        <v>Recuperação</v>
      </c>
    </row>
    <row r="58" spans="2:7" ht="25.8" x14ac:dyDescent="0.5">
      <c r="B58" s="7" t="s">
        <v>5</v>
      </c>
      <c r="C58" s="7">
        <v>1</v>
      </c>
      <c r="D58" s="8" t="str">
        <f t="shared" si="4"/>
        <v xml:space="preserve"> - </v>
      </c>
      <c r="E58" s="8" t="str">
        <f t="shared" si="5"/>
        <v xml:space="preserve"> - </v>
      </c>
      <c r="F58" s="8" t="str">
        <f t="shared" si="6"/>
        <v>Reprovado(a)</v>
      </c>
      <c r="G58" s="8" t="str">
        <f t="shared" si="7"/>
        <v>Reprovado</v>
      </c>
    </row>
    <row r="59" spans="2:7" ht="25.8" x14ac:dyDescent="0.5">
      <c r="B59" s="7" t="s">
        <v>6</v>
      </c>
      <c r="C59" s="7">
        <v>4</v>
      </c>
      <c r="D59" s="8" t="str">
        <f t="shared" si="4"/>
        <v xml:space="preserve"> - </v>
      </c>
      <c r="E59" s="8" t="str">
        <f t="shared" si="5"/>
        <v xml:space="preserve"> - </v>
      </c>
      <c r="F59" s="8" t="str">
        <f t="shared" si="6"/>
        <v>Reprovado(a)</v>
      </c>
      <c r="G59" s="8" t="str">
        <f t="shared" si="7"/>
        <v>Reprovado</v>
      </c>
    </row>
    <row r="60" spans="2:7" ht="25.8" x14ac:dyDescent="0.5">
      <c r="B60" s="7" t="s">
        <v>31</v>
      </c>
      <c r="C60" s="7">
        <v>7</v>
      </c>
      <c r="D60" s="8" t="str">
        <f t="shared" si="4"/>
        <v>Aprovado(a)</v>
      </c>
      <c r="E60" s="8" t="str">
        <f t="shared" si="5"/>
        <v xml:space="preserve"> - </v>
      </c>
      <c r="F60" s="8" t="str">
        <f t="shared" si="6"/>
        <v xml:space="preserve"> - </v>
      </c>
      <c r="G60" s="8" t="str">
        <f t="shared" si="7"/>
        <v>Aprovado</v>
      </c>
    </row>
    <row r="61" spans="2:7" ht="25.8" x14ac:dyDescent="0.5">
      <c r="B61" s="7" t="s">
        <v>17</v>
      </c>
      <c r="C61" s="7">
        <v>10</v>
      </c>
      <c r="D61" s="8" t="str">
        <f t="shared" si="4"/>
        <v>Aprovado(a)</v>
      </c>
      <c r="E61" s="8" t="str">
        <f t="shared" si="5"/>
        <v xml:space="preserve"> - </v>
      </c>
      <c r="F61" s="8" t="str">
        <f t="shared" si="6"/>
        <v xml:space="preserve"> - </v>
      </c>
      <c r="G61" s="8" t="str">
        <f t="shared" si="7"/>
        <v>Aprovado</v>
      </c>
    </row>
    <row r="65" spans="2:6" ht="31.2" x14ac:dyDescent="0.6">
      <c r="B65" s="4" t="s">
        <v>59</v>
      </c>
      <c r="D65" t="str">
        <f>IF(ISNUMBER(SEARCH("maça",LOWER(B21))),"Tem Maça","Outra Fruta")</f>
        <v>Tem Maça</v>
      </c>
      <c r="F65"/>
    </row>
    <row r="66" spans="2:6" ht="31.2" x14ac:dyDescent="0.6">
      <c r="B66" s="4"/>
      <c r="D66"/>
      <c r="F66"/>
    </row>
    <row r="67" spans="2:6" ht="23.4" x14ac:dyDescent="0.45">
      <c r="B67" s="10" t="s">
        <v>123</v>
      </c>
      <c r="D67"/>
      <c r="F67"/>
    </row>
    <row r="68" spans="2:6" ht="23.4" x14ac:dyDescent="0.45">
      <c r="B68" s="21" t="s">
        <v>135</v>
      </c>
      <c r="D68"/>
      <c r="F68"/>
    </row>
    <row r="69" spans="2:6" ht="23.4" x14ac:dyDescent="0.45">
      <c r="B69" s="21" t="s">
        <v>134</v>
      </c>
      <c r="D69"/>
      <c r="F69"/>
    </row>
    <row r="70" spans="2:6" ht="23.4" x14ac:dyDescent="0.45">
      <c r="B70" s="5"/>
      <c r="D70"/>
      <c r="F70"/>
    </row>
    <row r="71" spans="2:6" ht="25.8" x14ac:dyDescent="0.5">
      <c r="B71" s="6" t="s">
        <v>0</v>
      </c>
      <c r="C71" s="6" t="s">
        <v>94</v>
      </c>
      <c r="D71" s="6" t="s">
        <v>95</v>
      </c>
      <c r="E71" s="6" t="s">
        <v>96</v>
      </c>
      <c r="F71"/>
    </row>
    <row r="72" spans="2:6" ht="25.8" x14ac:dyDescent="0.5">
      <c r="B72" s="7" t="s">
        <v>88</v>
      </c>
      <c r="C72" s="8" t="str">
        <f>UPPER(LEFT(B72, 2))</f>
        <v>BR</v>
      </c>
      <c r="D72" s="8" t="str">
        <f>UPPER(RIGHT(B72, 4))</f>
        <v>MAÇA</v>
      </c>
      <c r="E72" s="8" t="str">
        <f>IF(AND(UPPER(LEFT(B72, 2)) = "BR", UPPER(RIGHT(B72, 4)) = "MAÇA"), "Maça do Brasil", "-")</f>
        <v>Maça do Brasil</v>
      </c>
      <c r="F72"/>
    </row>
    <row r="73" spans="2:6" ht="25.8" x14ac:dyDescent="0.5">
      <c r="B73" s="7" t="s">
        <v>89</v>
      </c>
      <c r="C73" s="8" t="str">
        <f t="shared" ref="C73:C77" si="8">UPPER(LEFT(B73, 2))</f>
        <v>BR</v>
      </c>
      <c r="D73" s="8" t="str">
        <f t="shared" ref="D73:D77" si="9">UPPER(RIGHT(B73, 4))</f>
        <v>MAÇA</v>
      </c>
      <c r="E73" s="8" t="str">
        <f t="shared" ref="E73:E77" si="10">IF(AND(UPPER(LEFT(B73, 2)) = "BR", UPPER(RIGHT(B73, 4)) = "MAÇA"), "Maça do Brasil", "-")</f>
        <v>Maça do Brasil</v>
      </c>
      <c r="F73"/>
    </row>
    <row r="74" spans="2:6" ht="25.8" x14ac:dyDescent="0.5">
      <c r="B74" s="7" t="s">
        <v>90</v>
      </c>
      <c r="C74" s="8" t="str">
        <f t="shared" si="8"/>
        <v>AR</v>
      </c>
      <c r="D74" s="8" t="str">
        <f t="shared" si="9"/>
        <v>MAÇA</v>
      </c>
      <c r="E74" s="8" t="str">
        <f t="shared" si="10"/>
        <v>-</v>
      </c>
      <c r="F74"/>
    </row>
    <row r="75" spans="2:6" ht="25.8" x14ac:dyDescent="0.5">
      <c r="B75" s="7" t="s">
        <v>91</v>
      </c>
      <c r="C75" s="8" t="str">
        <f t="shared" si="8"/>
        <v>BR</v>
      </c>
      <c r="D75" s="8" t="str">
        <f t="shared" si="9"/>
        <v>BR-.</v>
      </c>
      <c r="E75" s="8" t="str">
        <f t="shared" si="10"/>
        <v>-</v>
      </c>
      <c r="F75"/>
    </row>
    <row r="76" spans="2:6" ht="25.8" x14ac:dyDescent="0.5">
      <c r="B76" s="7" t="s">
        <v>136</v>
      </c>
      <c r="C76" s="8" t="str">
        <f t="shared" si="8"/>
        <v>CL</v>
      </c>
      <c r="D76" s="8" t="str">
        <f t="shared" si="9"/>
        <v>-UVA</v>
      </c>
      <c r="E76" s="8" t="str">
        <f t="shared" si="10"/>
        <v>-</v>
      </c>
      <c r="F76"/>
    </row>
    <row r="77" spans="2:6" ht="25.8" x14ac:dyDescent="0.5">
      <c r="B77" s="7" t="s">
        <v>93</v>
      </c>
      <c r="C77" s="8" t="str">
        <f t="shared" si="8"/>
        <v>BR</v>
      </c>
      <c r="D77" s="8" t="str">
        <f t="shared" si="9"/>
        <v>MAÇA</v>
      </c>
      <c r="E77" s="8" t="str">
        <f t="shared" si="10"/>
        <v>Maça do Brasil</v>
      </c>
      <c r="F77"/>
    </row>
    <row r="78" spans="2:6" x14ac:dyDescent="0.3">
      <c r="D78"/>
      <c r="F78"/>
    </row>
    <row r="79" spans="2:6" x14ac:dyDescent="0.3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"/>
  <sheetViews>
    <sheetView showGridLines="0" workbookViewId="0"/>
  </sheetViews>
  <sheetFormatPr defaultRowHeight="14.4" x14ac:dyDescent="0.3"/>
  <cols>
    <col min="2" max="2" width="27.33203125" style="1" customWidth="1"/>
    <col min="3" max="3" width="64.109375" style="1" customWidth="1"/>
    <col min="4" max="4" width="39.5546875" style="1" customWidth="1"/>
    <col min="5" max="5" width="23.6640625" customWidth="1"/>
    <col min="6" max="6" width="27.33203125" style="1" customWidth="1"/>
    <col min="7" max="7" width="27.33203125" customWidth="1"/>
    <col min="8" max="8" width="25.21875" customWidth="1"/>
  </cols>
  <sheetData>
    <row r="3" spans="2:6" ht="23.4" x14ac:dyDescent="0.45">
      <c r="B3" s="10" t="s">
        <v>105</v>
      </c>
      <c r="F3"/>
    </row>
    <row r="4" spans="2:6" ht="23.4" x14ac:dyDescent="0.45">
      <c r="B4" s="10" t="s">
        <v>106</v>
      </c>
      <c r="F4"/>
    </row>
    <row r="5" spans="2:6" ht="23.4" x14ac:dyDescent="0.45">
      <c r="B5"/>
      <c r="C5" s="5"/>
      <c r="F5"/>
    </row>
    <row r="7" spans="2:6" ht="25.8" x14ac:dyDescent="0.5">
      <c r="B7" s="6" t="s">
        <v>73</v>
      </c>
      <c r="C7" s="6" t="s">
        <v>2</v>
      </c>
      <c r="D7" s="6" t="s">
        <v>104</v>
      </c>
      <c r="F7"/>
    </row>
    <row r="8" spans="2:6" ht="25.8" x14ac:dyDescent="0.5">
      <c r="B8" s="7" t="s">
        <v>27</v>
      </c>
      <c r="C8" s="8" t="str">
        <f>IF(OR(B8 = "A", B8 = "B", B8 = "C"), "Letra A, B ou C", "Outra Letra")</f>
        <v>Letra A, B ou C</v>
      </c>
      <c r="D8" s="8">
        <f>SUM(IF(B8 = {"A";"B";"C"}, 1, 0))</f>
        <v>1</v>
      </c>
      <c r="F8"/>
    </row>
    <row r="9" spans="2:6" ht="25.8" x14ac:dyDescent="0.5">
      <c r="B9" s="7" t="s">
        <v>28</v>
      </c>
      <c r="C9" s="8" t="str">
        <f t="shared" ref="C9:C14" si="0">IF(OR(B9 = "A", B9 = "B", B9 = "C"), "Letra A, B ou C", "Outra Letra")</f>
        <v>Letra A, B ou C</v>
      </c>
      <c r="D9" s="8">
        <f>SUM(IF(B9 = {"A";"B";"C"}, 1, 0))</f>
        <v>1</v>
      </c>
      <c r="E9" s="1" t="str" cm="1">
        <f t="array" ref="E9:E10">IF(B9={"A";"B"},"-","")</f>
        <v/>
      </c>
      <c r="F9"/>
    </row>
    <row r="10" spans="2:6" ht="25.8" x14ac:dyDescent="0.5">
      <c r="B10" s="7" t="s">
        <v>30</v>
      </c>
      <c r="C10" s="8" t="str">
        <f t="shared" si="0"/>
        <v>Outra Letra</v>
      </c>
      <c r="D10" s="8">
        <f>SUM(IF(B10 = {"A";"B";"C"}, 1, 0))</f>
        <v>0</v>
      </c>
      <c r="E10" t="str">
        <v>-</v>
      </c>
    </row>
    <row r="11" spans="2:6" ht="25.8" x14ac:dyDescent="0.5">
      <c r="B11" s="7" t="s">
        <v>25</v>
      </c>
      <c r="C11" s="8" t="str">
        <f t="shared" si="0"/>
        <v>Outra Letra</v>
      </c>
      <c r="D11" s="8">
        <f>SUM(IF(B11 = {"A";"B";"C"}, 1, 0))</f>
        <v>0</v>
      </c>
    </row>
    <row r="12" spans="2:6" ht="25.8" x14ac:dyDescent="0.5">
      <c r="B12" s="7" t="s">
        <v>27</v>
      </c>
      <c r="C12" s="8" t="str">
        <f t="shared" si="0"/>
        <v>Letra A, B ou C</v>
      </c>
      <c r="D12" s="8">
        <f>SUM(IF(B12 = {"A";"B";"C"}, 1, 0))</f>
        <v>1</v>
      </c>
    </row>
    <row r="13" spans="2:6" ht="25.8" x14ac:dyDescent="0.5">
      <c r="B13" s="7" t="s">
        <v>29</v>
      </c>
      <c r="C13" s="8" t="str">
        <f t="shared" si="0"/>
        <v>Letra A, B ou C</v>
      </c>
      <c r="D13" s="8">
        <f>SUM(IF(B13 = {"A";"B";"C"}, 1, 0))</f>
        <v>1</v>
      </c>
    </row>
    <row r="14" spans="2:6" ht="25.8" x14ac:dyDescent="0.5">
      <c r="B14" s="7" t="s">
        <v>128</v>
      </c>
      <c r="C14" s="8" t="str">
        <f t="shared" si="0"/>
        <v>Outra Letra</v>
      </c>
      <c r="D14" s="8">
        <f>SUM(IF(B14 = {"A";"B";"C"}, 1, 0))</f>
        <v>0</v>
      </c>
    </row>
    <row r="16" spans="2:6" ht="28.8" x14ac:dyDescent="0.55000000000000004">
      <c r="B16" s="17" t="s">
        <v>59</v>
      </c>
    </row>
    <row r="18" spans="2:6" ht="23.4" x14ac:dyDescent="0.45">
      <c r="B18" s="10" t="s">
        <v>107</v>
      </c>
      <c r="F18"/>
    </row>
    <row r="19" spans="2:6" ht="23.4" x14ac:dyDescent="0.45">
      <c r="B19" s="10" t="s">
        <v>117</v>
      </c>
      <c r="F19"/>
    </row>
    <row r="20" spans="2:6" ht="23.4" x14ac:dyDescent="0.45">
      <c r="B20" s="10" t="s">
        <v>108</v>
      </c>
      <c r="F20"/>
    </row>
    <row r="23" spans="2:6" ht="25.8" x14ac:dyDescent="0.5">
      <c r="B23" s="6" t="s">
        <v>75</v>
      </c>
      <c r="C23" s="6" t="s">
        <v>2</v>
      </c>
    </row>
    <row r="24" spans="2:6" ht="25.8" x14ac:dyDescent="0.5">
      <c r="B24" s="7" t="s">
        <v>76</v>
      </c>
      <c r="C24" s="8" t="str">
        <f>IF(OR(B24 = "Azul", B24 = "Verde"), "A Cor é Azul ou Verde", "-")</f>
        <v>A Cor é Azul ou Verde</v>
      </c>
    </row>
    <row r="25" spans="2:6" ht="25.8" x14ac:dyDescent="0.5">
      <c r="B25" s="7" t="s">
        <v>77</v>
      </c>
      <c r="C25" s="8" t="str">
        <f t="shared" ref="C25:C28" si="1">IF(OR(B25 = "Azul", B25 = "Verde"), "A Cor é Azul ou Verde", "-")</f>
        <v>-</v>
      </c>
    </row>
    <row r="26" spans="2:6" ht="25.8" x14ac:dyDescent="0.5">
      <c r="B26" s="7" t="s">
        <v>78</v>
      </c>
      <c r="C26" s="8" t="str">
        <f t="shared" si="1"/>
        <v>-</v>
      </c>
    </row>
    <row r="27" spans="2:6" ht="25.8" x14ac:dyDescent="0.5">
      <c r="B27" s="7" t="s">
        <v>79</v>
      </c>
      <c r="C27" s="8" t="str">
        <f t="shared" si="1"/>
        <v>A Cor é Azul ou Verde</v>
      </c>
    </row>
    <row r="28" spans="2:6" ht="25.8" x14ac:dyDescent="0.5">
      <c r="B28" s="7" t="s">
        <v>80</v>
      </c>
      <c r="C28" s="8" t="str">
        <f t="shared" si="1"/>
        <v>-</v>
      </c>
    </row>
    <row r="31" spans="2:6" ht="28.8" x14ac:dyDescent="0.55000000000000004">
      <c r="B31" s="17" t="s">
        <v>59</v>
      </c>
    </row>
    <row r="33" spans="2:6" ht="23.4" x14ac:dyDescent="0.45">
      <c r="B33" s="10" t="s">
        <v>109</v>
      </c>
      <c r="F33"/>
    </row>
    <row r="34" spans="2:6" ht="23.4" x14ac:dyDescent="0.45">
      <c r="B34" s="10" t="s">
        <v>110</v>
      </c>
      <c r="F34"/>
    </row>
    <row r="35" spans="2:6" ht="23.4" x14ac:dyDescent="0.45">
      <c r="B35" s="10" t="s">
        <v>108</v>
      </c>
      <c r="F35"/>
    </row>
    <row r="38" spans="2:6" ht="25.8" x14ac:dyDescent="0.5">
      <c r="B38" s="6" t="s">
        <v>74</v>
      </c>
      <c r="C38" s="6" t="s">
        <v>2</v>
      </c>
    </row>
    <row r="39" spans="2:6" ht="25.8" x14ac:dyDescent="0.5">
      <c r="B39" s="7">
        <v>5</v>
      </c>
      <c r="C39" s="8" t="str">
        <f>IF(OR(B39 &lt; 10, B39 &gt; 50),"Número Menor que 10 ou Maior que 50", "-")</f>
        <v>Número Menor que 10 ou Maior que 50</v>
      </c>
    </row>
    <row r="40" spans="2:6" ht="25.8" x14ac:dyDescent="0.5">
      <c r="B40" s="7">
        <v>79</v>
      </c>
      <c r="C40" s="8" t="str">
        <f t="shared" ref="C40:C43" si="2">IF(OR(B40 &lt; 10, B40 &gt; 50),"Número Menor que 10 ou Maior que 50", "-")</f>
        <v>Número Menor que 10 ou Maior que 50</v>
      </c>
    </row>
    <row r="41" spans="2:6" ht="25.8" x14ac:dyDescent="0.5">
      <c r="B41" s="7">
        <v>45</v>
      </c>
      <c r="C41" s="8" t="str">
        <f t="shared" si="2"/>
        <v>-</v>
      </c>
    </row>
    <row r="42" spans="2:6" ht="25.8" x14ac:dyDescent="0.5">
      <c r="B42" s="7">
        <v>98</v>
      </c>
      <c r="C42" s="8" t="str">
        <f t="shared" si="2"/>
        <v>Número Menor que 10 ou Maior que 50</v>
      </c>
    </row>
    <row r="43" spans="2:6" ht="25.8" x14ac:dyDescent="0.5">
      <c r="B43" s="7">
        <v>31</v>
      </c>
      <c r="C43" s="8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2020-07-19T00:45:10Z</dcterms:created>
  <dcterms:modified xsi:type="dcterms:W3CDTF">2023-09-11T21:00:46Z</dcterms:modified>
</cp:coreProperties>
</file>