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BHAV KUMAR\Downloads\Copy of Questions (1) (1)\Questions\"/>
    </mc:Choice>
  </mc:AlternateContent>
  <xr:revisionPtr revIDLastSave="0" documentId="13_ncr:1_{0C0B65D7-2208-4A00-B5F0-BDDFB79076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1" sheetId="1" r:id="rId1"/>
    <sheet name="Table2" sheetId="2" r:id="rId2"/>
  </sheets>
  <definedNames>
    <definedName name="_xlnm._FilterDatabase" localSheetId="0" hidden="1">Table1!$A$1:$C$31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E4" i="2"/>
  <c r="E5" i="2"/>
  <c r="E6" i="2"/>
  <c r="E7" i="2"/>
  <c r="E3" i="2"/>
  <c r="D3" i="2"/>
  <c r="D4" i="2"/>
  <c r="D5" i="2"/>
  <c r="D6" i="2"/>
  <c r="D7" i="2"/>
  <c r="D2" i="2"/>
  <c r="B3" i="2"/>
  <c r="B4" i="2"/>
  <c r="B5" i="2"/>
  <c r="B6" i="2"/>
  <c r="B7" i="2"/>
  <c r="B2" i="2"/>
  <c r="C2" i="2"/>
  <c r="C3" i="2"/>
  <c r="C4" i="2"/>
  <c r="C5" i="2"/>
  <c r="C6" i="2"/>
  <c r="C7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<sst xmlns="http://schemas.openxmlformats.org/spreadsheetml/2006/main" count="85" uniqueCount="23">
  <si>
    <t>Header</t>
  </si>
  <si>
    <t>Gross Amount</t>
  </si>
  <si>
    <t>Income</t>
  </si>
  <si>
    <t>COGS</t>
  </si>
  <si>
    <t>Advertising</t>
  </si>
  <si>
    <t>Month</t>
  </si>
  <si>
    <t>Allowance</t>
  </si>
  <si>
    <t>Fixed Cost</t>
  </si>
  <si>
    <t>June</t>
  </si>
  <si>
    <t>May</t>
  </si>
  <si>
    <t>April</t>
  </si>
  <si>
    <t>March</t>
  </si>
  <si>
    <t>February</t>
  </si>
  <si>
    <t>January</t>
  </si>
  <si>
    <t>Deduction%</t>
  </si>
  <si>
    <t xml:space="preserve">Net Income = </t>
  </si>
  <si>
    <t>Gross Amount - Deduction</t>
  </si>
  <si>
    <t>Gross Amount After Deduction</t>
  </si>
  <si>
    <t>Total Expense</t>
  </si>
  <si>
    <t>Net Cash Flow</t>
  </si>
  <si>
    <t>Opening Balance</t>
  </si>
  <si>
    <t>Closing Balance</t>
  </si>
  <si>
    <t xml:space="preserve">Total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</si>
</sst>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3492D-3E51-440C-81CF-F8828895B8C3}" name="Table1" displayName="Table1" ref="A1:D31" totalsRowShown="0">
  <autoFilter ref="A1:D31" xr:uid="{6133492D-3E51-440C-81CF-F8828895B8C3}"/>
  <tableColumns count="4">
    <tableColumn id="1" xr3:uid="{EEFAF25F-687A-4C0E-9860-BEF8F5834CE4}" name="Header"/>
    <tableColumn id="2" xr3:uid="{75603219-8C1C-4164-81F1-5E57A3EBCCDE}" name="Month"/>
    <tableColumn id="3" xr3:uid="{F0EB53BE-ED3A-4EE6-B9B4-5E13A83FF775}" name="Gross Amount" dataDxfId="0"/>
    <tableColumn id="4" xr3:uid="{B69A0A76-7335-49BE-9B21-CB40C82A1FB7}" name="Gross Amount After Deduction">
      <calculatedColumnFormula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D3B678-E032-4DDF-9858-EDB69AB71EF9}" name="Table2" displayName="Table2" ref="A1:F39" totalsRowShown="0">
  <autoFilter ref="A1:F39" xr:uid="{03D3B678-E032-4DDF-9858-EDB69AB71EF9}"/>
  <tableColumns count="6">
    <tableColumn id="1" xr3:uid="{701E94CE-F2E1-40C3-8AC8-84459538797B}" name="Month"/>
    <tableColumn id="2" xr3:uid="{2C864A78-7C81-4633-92CB-67C2F52F4036}" name="Total Income "/>
    <tableColumn id="3" xr3:uid="{F941C87F-BC38-481C-BB05-2EDAE19CAC2D}" name="Total Expense"/>
    <tableColumn id="4" xr3:uid="{7681BC58-B308-453A-823B-D0789FE5DBDA}" name="Net Cash Flow"/>
    <tableColumn id="5" xr3:uid="{5D4FFFA6-4BB2-4D45-83D2-E85E13C0CAAE}" name="Opening Balance"/>
    <tableColumn id="6" xr3:uid="{9259D4F7-5B09-40EF-812D-C8E82C1A2B5B}" name="Closing 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18" workbookViewId="0">
      <selection sqref="A1:D32"/>
    </sheetView>
  </sheetViews>
  <sheetFormatPr defaultRowHeight="14.4" x14ac:dyDescent="0.3"/>
  <cols>
    <col min="1" max="1" width="12.6640625" customWidth="1"/>
    <col min="2" max="2" width="10.88671875" bestFit="1" customWidth="1"/>
    <col min="3" max="3" width="16.88671875" style="1" bestFit="1" customWidth="1"/>
    <col min="4" max="4" width="32.33203125" customWidth="1"/>
    <col min="7" max="7" width="12.6640625" bestFit="1" customWidth="1"/>
    <col min="8" max="8" width="23.44140625" bestFit="1" customWidth="1"/>
  </cols>
  <sheetData>
    <row r="1" spans="1:8" x14ac:dyDescent="0.3">
      <c r="A1" s="4" t="s">
        <v>0</v>
      </c>
      <c r="B1" s="3" t="s">
        <v>5</v>
      </c>
      <c r="C1" s="3" t="s">
        <v>1</v>
      </c>
      <c r="D1" t="s">
        <v>17</v>
      </c>
    </row>
    <row r="2" spans="1:8" x14ac:dyDescent="0.3">
      <c r="A2" t="s">
        <v>2</v>
      </c>
      <c r="B2" t="s">
        <v>13</v>
      </c>
      <c r="C2" s="1">
        <v>350000</v>
      </c>
      <c r="D2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297500</v>
      </c>
      <c r="G2" s="7" t="s">
        <v>0</v>
      </c>
      <c r="H2" s="8" t="s">
        <v>14</v>
      </c>
    </row>
    <row r="3" spans="1:8" x14ac:dyDescent="0.3">
      <c r="A3" t="s">
        <v>4</v>
      </c>
      <c r="B3" t="s">
        <v>13</v>
      </c>
      <c r="C3" s="1">
        <v>23540</v>
      </c>
      <c r="D3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22833.8</v>
      </c>
      <c r="G3" s="5" t="s">
        <v>2</v>
      </c>
      <c r="H3" s="6">
        <v>0.15</v>
      </c>
    </row>
    <row r="4" spans="1:8" x14ac:dyDescent="0.3">
      <c r="A4" t="s">
        <v>3</v>
      </c>
      <c r="B4" t="s">
        <v>13</v>
      </c>
      <c r="C4" s="1">
        <v>140000</v>
      </c>
      <c r="D4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140000</v>
      </c>
      <c r="G4" s="5" t="s">
        <v>3</v>
      </c>
      <c r="H4" s="6">
        <v>0</v>
      </c>
    </row>
    <row r="5" spans="1:8" x14ac:dyDescent="0.3">
      <c r="A5" t="s">
        <v>7</v>
      </c>
      <c r="B5" t="s">
        <v>13</v>
      </c>
      <c r="C5" s="1">
        <v>60000</v>
      </c>
      <c r="D5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60000</v>
      </c>
      <c r="G5" s="5" t="s">
        <v>4</v>
      </c>
      <c r="H5" s="6">
        <v>0.03</v>
      </c>
    </row>
    <row r="6" spans="1:8" x14ac:dyDescent="0.3">
      <c r="A6" t="s">
        <v>6</v>
      </c>
      <c r="B6" t="s">
        <v>13</v>
      </c>
      <c r="C6" s="1">
        <v>80000</v>
      </c>
      <c r="D6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80000</v>
      </c>
      <c r="G6" s="5" t="s">
        <v>6</v>
      </c>
      <c r="H6" s="6">
        <v>0</v>
      </c>
    </row>
    <row r="7" spans="1:8" x14ac:dyDescent="0.3">
      <c r="A7" t="s">
        <v>7</v>
      </c>
      <c r="B7" t="s">
        <v>12</v>
      </c>
      <c r="C7" s="1">
        <v>60000</v>
      </c>
      <c r="D7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60000</v>
      </c>
      <c r="G7" s="5" t="s">
        <v>7</v>
      </c>
      <c r="H7" s="6">
        <v>0</v>
      </c>
    </row>
    <row r="8" spans="1:8" x14ac:dyDescent="0.3">
      <c r="A8" t="s">
        <v>3</v>
      </c>
      <c r="B8" t="s">
        <v>12</v>
      </c>
      <c r="C8" s="1">
        <v>150000</v>
      </c>
      <c r="D8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150000</v>
      </c>
    </row>
    <row r="9" spans="1:8" x14ac:dyDescent="0.3">
      <c r="A9" t="s">
        <v>4</v>
      </c>
      <c r="B9" t="s">
        <v>12</v>
      </c>
      <c r="C9" s="1">
        <v>15000</v>
      </c>
      <c r="D9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14550</v>
      </c>
      <c r="G9" s="2" t="s">
        <v>15</v>
      </c>
      <c r="H9" s="2" t="s">
        <v>16</v>
      </c>
    </row>
    <row r="10" spans="1:8" x14ac:dyDescent="0.3">
      <c r="A10" t="s">
        <v>6</v>
      </c>
      <c r="B10" t="s">
        <v>12</v>
      </c>
      <c r="C10" s="1">
        <v>50000</v>
      </c>
      <c r="D10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50000</v>
      </c>
    </row>
    <row r="11" spans="1:8" x14ac:dyDescent="0.3">
      <c r="A11" t="s">
        <v>2</v>
      </c>
      <c r="B11" t="s">
        <v>12</v>
      </c>
      <c r="C11" s="1">
        <v>280000</v>
      </c>
      <c r="D11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238000</v>
      </c>
    </row>
    <row r="12" spans="1:8" x14ac:dyDescent="0.3">
      <c r="A12" t="s">
        <v>7</v>
      </c>
      <c r="B12" t="s">
        <v>11</v>
      </c>
      <c r="C12" s="1">
        <v>60000</v>
      </c>
      <c r="D12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60000</v>
      </c>
    </row>
    <row r="13" spans="1:8" x14ac:dyDescent="0.3">
      <c r="A13" t="s">
        <v>4</v>
      </c>
      <c r="B13" t="s">
        <v>11</v>
      </c>
      <c r="C13" s="1">
        <v>25000</v>
      </c>
      <c r="D13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24250</v>
      </c>
    </row>
    <row r="14" spans="1:8" x14ac:dyDescent="0.3">
      <c r="A14" t="s">
        <v>6</v>
      </c>
      <c r="B14" t="s">
        <v>11</v>
      </c>
      <c r="C14" s="1">
        <v>100000</v>
      </c>
      <c r="D14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100000</v>
      </c>
    </row>
    <row r="15" spans="1:8" x14ac:dyDescent="0.3">
      <c r="A15" t="s">
        <v>2</v>
      </c>
      <c r="B15" t="s">
        <v>11</v>
      </c>
      <c r="C15" s="1">
        <v>300000</v>
      </c>
      <c r="D15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255000</v>
      </c>
    </row>
    <row r="16" spans="1:8" x14ac:dyDescent="0.3">
      <c r="A16" t="s">
        <v>3</v>
      </c>
      <c r="B16" t="s">
        <v>11</v>
      </c>
      <c r="C16" s="1">
        <v>135000</v>
      </c>
      <c r="D16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135000</v>
      </c>
    </row>
    <row r="17" spans="1:4" x14ac:dyDescent="0.3">
      <c r="A17" t="s">
        <v>6</v>
      </c>
      <c r="B17" t="s">
        <v>10</v>
      </c>
      <c r="C17" s="1">
        <v>190000</v>
      </c>
      <c r="D17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190000</v>
      </c>
    </row>
    <row r="18" spans="1:4" x14ac:dyDescent="0.3">
      <c r="A18" t="s">
        <v>2</v>
      </c>
      <c r="B18" t="s">
        <v>10</v>
      </c>
      <c r="C18" s="1">
        <v>480000</v>
      </c>
      <c r="D18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408000</v>
      </c>
    </row>
    <row r="19" spans="1:4" x14ac:dyDescent="0.3">
      <c r="A19" t="s">
        <v>3</v>
      </c>
      <c r="B19" t="s">
        <v>10</v>
      </c>
      <c r="C19" s="1">
        <v>240000</v>
      </c>
      <c r="D19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240000</v>
      </c>
    </row>
    <row r="20" spans="1:4" x14ac:dyDescent="0.3">
      <c r="A20" t="s">
        <v>4</v>
      </c>
      <c r="B20" t="s">
        <v>10</v>
      </c>
      <c r="C20" s="1">
        <v>30000</v>
      </c>
      <c r="D20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29100</v>
      </c>
    </row>
    <row r="21" spans="1:4" x14ac:dyDescent="0.3">
      <c r="A21" t="s">
        <v>7</v>
      </c>
      <c r="B21" t="s">
        <v>10</v>
      </c>
      <c r="C21" s="1">
        <v>60000</v>
      </c>
      <c r="D21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60000</v>
      </c>
    </row>
    <row r="22" spans="1:4" x14ac:dyDescent="0.3">
      <c r="A22" t="s">
        <v>6</v>
      </c>
      <c r="B22" t="s">
        <v>9</v>
      </c>
      <c r="C22" s="1">
        <v>117890</v>
      </c>
      <c r="D22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117890</v>
      </c>
    </row>
    <row r="23" spans="1:4" x14ac:dyDescent="0.3">
      <c r="A23" t="s">
        <v>2</v>
      </c>
      <c r="B23" t="s">
        <v>9</v>
      </c>
      <c r="C23" s="1">
        <v>325000</v>
      </c>
      <c r="D23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276250</v>
      </c>
    </row>
    <row r="24" spans="1:4" x14ac:dyDescent="0.3">
      <c r="A24" t="s">
        <v>3</v>
      </c>
      <c r="B24" t="s">
        <v>9</v>
      </c>
      <c r="C24" s="1">
        <v>147654</v>
      </c>
      <c r="D24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147654</v>
      </c>
    </row>
    <row r="25" spans="1:4" x14ac:dyDescent="0.3">
      <c r="A25" t="s">
        <v>4</v>
      </c>
      <c r="B25" t="s">
        <v>9</v>
      </c>
      <c r="C25" s="1">
        <v>20000</v>
      </c>
      <c r="D25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19400</v>
      </c>
    </row>
    <row r="26" spans="1:4" x14ac:dyDescent="0.3">
      <c r="A26" t="s">
        <v>7</v>
      </c>
      <c r="B26" t="s">
        <v>9</v>
      </c>
      <c r="C26" s="1">
        <v>60000</v>
      </c>
      <c r="D26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60000</v>
      </c>
    </row>
    <row r="27" spans="1:4" x14ac:dyDescent="0.3">
      <c r="A27" t="s">
        <v>3</v>
      </c>
      <c r="B27" t="s">
        <v>8</v>
      </c>
      <c r="C27" s="1">
        <v>165000</v>
      </c>
      <c r="D27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165000</v>
      </c>
    </row>
    <row r="28" spans="1:4" x14ac:dyDescent="0.3">
      <c r="A28" t="s">
        <v>2</v>
      </c>
      <c r="B28" t="s">
        <v>8</v>
      </c>
      <c r="C28" s="1">
        <v>375000</v>
      </c>
      <c r="D28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318750</v>
      </c>
    </row>
    <row r="29" spans="1:4" x14ac:dyDescent="0.3">
      <c r="A29" t="s">
        <v>7</v>
      </c>
      <c r="B29" t="s">
        <v>8</v>
      </c>
      <c r="C29" s="1">
        <v>60000</v>
      </c>
      <c r="D29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60000</v>
      </c>
    </row>
    <row r="30" spans="1:4" x14ac:dyDescent="0.3">
      <c r="A30" t="s">
        <v>4</v>
      </c>
      <c r="B30" t="s">
        <v>8</v>
      </c>
      <c r="C30" s="1">
        <v>30000</v>
      </c>
      <c r="D30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29100</v>
      </c>
    </row>
    <row r="31" spans="1:4" x14ac:dyDescent="0.3">
      <c r="A31" t="s">
        <v>6</v>
      </c>
      <c r="B31" t="s">
        <v>8</v>
      </c>
      <c r="C31" s="1">
        <v>90000</v>
      </c>
      <c r="D31">
        <f>IF(Table1[[#This Row],[Header]] = "Income", Table1[[#This Row],[Gross Amount]] - (0.15 * Table1[[#This Row],[Gross Amount]]),
IF(Table1[[#This Row],[Header]] = "Advertising", Table1[[#This Row],[Gross Amount]] - (0.03 * Table1[[#This Row],[Gross Amount]]),
Table1[[#This Row],[Gross Amount]]))</f>
        <v>90000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6-A148-4520-93E9-5CB345D836F0}">
  <dimension ref="A1:F7"/>
  <sheetViews>
    <sheetView tabSelected="1" workbookViewId="0">
      <selection activeCell="K20" sqref="K20"/>
    </sheetView>
  </sheetViews>
  <sheetFormatPr defaultRowHeight="14.4" x14ac:dyDescent="0.3"/>
  <cols>
    <col min="1" max="1" width="15.21875" customWidth="1"/>
    <col min="2" max="3" width="18.109375" customWidth="1"/>
    <col min="4" max="4" width="21" customWidth="1"/>
    <col min="5" max="5" width="19.33203125" customWidth="1"/>
    <col min="6" max="6" width="20.44140625" customWidth="1"/>
  </cols>
  <sheetData>
    <row r="1" spans="1:6" x14ac:dyDescent="0.3">
      <c r="A1" t="s">
        <v>5</v>
      </c>
      <c r="B1" t="s">
        <v>22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 t="s">
        <v>13</v>
      </c>
      <c r="B2">
        <f>SUMIFS(Table1[Gross Amount After Deduction], Table1[Month], Table2[[#This Row],[Month]], Table1[Header], "Income")</f>
        <v>297500</v>
      </c>
      <c r="C2">
        <f>SUMIFS(Table1[Gross Amount After Deduction], Table1[Month], Table2[[#This Row],[Month]], Table1[Header], "&lt;&gt;Income")</f>
        <v>302833.8</v>
      </c>
      <c r="D2">
        <f>Table2[[#This Row],[Total Income ]]-Table2[[#This Row],[Total Expense]]</f>
        <v>-5333.7999999999884</v>
      </c>
      <c r="E2">
        <v>0</v>
      </c>
      <c r="F2">
        <f>Table2[[#This Row],[Opening Balance]]+Table2[[#This Row],[Net Cash Flow]]</f>
        <v>-5333.7999999999884</v>
      </c>
    </row>
    <row r="3" spans="1:6" x14ac:dyDescent="0.3">
      <c r="A3" t="s">
        <v>12</v>
      </c>
      <c r="B3">
        <f>SUMIFS(Table1[Gross Amount After Deduction], Table1[Month], Table2[[#This Row],[Month]], Table1[Header], "Income")</f>
        <v>238000</v>
      </c>
      <c r="C3">
        <f>SUMIFS(Table1[Gross Amount After Deduction], Table1[Month], Table2[[#This Row],[Month]], Table1[Header], "&lt;&gt;Income")</f>
        <v>274550</v>
      </c>
      <c r="D3">
        <f>Table2[[#This Row],[Total Income ]]-Table2[[#This Row],[Total Expense]]</f>
        <v>-36550</v>
      </c>
      <c r="E3">
        <f>E2+D2</f>
        <v>-5333.7999999999884</v>
      </c>
      <c r="F3">
        <f>Table2[[#This Row],[Opening Balance]]+Table2[[#This Row],[Net Cash Flow]]</f>
        <v>-41883.799999999988</v>
      </c>
    </row>
    <row r="4" spans="1:6" x14ac:dyDescent="0.3">
      <c r="A4" t="s">
        <v>11</v>
      </c>
      <c r="B4">
        <f>SUMIFS(Table1[Gross Amount After Deduction], Table1[Month], Table2[[#This Row],[Month]], Table1[Header], "Income")</f>
        <v>255000</v>
      </c>
      <c r="C4">
        <f>SUMIFS(Table1[Gross Amount After Deduction], Table1[Month], Table2[[#This Row],[Month]], Table1[Header], "&lt;&gt;Income")</f>
        <v>319250</v>
      </c>
      <c r="D4">
        <f>Table2[[#This Row],[Total Income ]]-Table2[[#This Row],[Total Expense]]</f>
        <v>-64250</v>
      </c>
      <c r="E4">
        <f t="shared" ref="E4:E7" si="0">E3+D3</f>
        <v>-41883.799999999988</v>
      </c>
      <c r="F4">
        <f>Table2[[#This Row],[Opening Balance]]+Table2[[#This Row],[Net Cash Flow]]</f>
        <v>-106133.79999999999</v>
      </c>
    </row>
    <row r="5" spans="1:6" x14ac:dyDescent="0.3">
      <c r="A5" t="s">
        <v>10</v>
      </c>
      <c r="B5">
        <f>SUMIFS(Table1[Gross Amount After Deduction], Table1[Month], Table2[[#This Row],[Month]], Table1[Header], "Income")</f>
        <v>408000</v>
      </c>
      <c r="C5">
        <f>SUMIFS(Table1[Gross Amount After Deduction], Table1[Month], Table2[[#This Row],[Month]], Table1[Header], "&lt;&gt;Income")</f>
        <v>519100</v>
      </c>
      <c r="D5">
        <f>Table2[[#This Row],[Total Income ]]-Table2[[#This Row],[Total Expense]]</f>
        <v>-111100</v>
      </c>
      <c r="E5">
        <f t="shared" si="0"/>
        <v>-106133.79999999999</v>
      </c>
      <c r="F5">
        <f>Table2[[#This Row],[Opening Balance]]+Table2[[#This Row],[Net Cash Flow]]</f>
        <v>-217233.8</v>
      </c>
    </row>
    <row r="6" spans="1:6" x14ac:dyDescent="0.3">
      <c r="A6" t="s">
        <v>9</v>
      </c>
      <c r="B6">
        <f>SUMIFS(Table1[Gross Amount After Deduction], Table1[Month], Table2[[#This Row],[Month]], Table1[Header], "Income")</f>
        <v>276250</v>
      </c>
      <c r="C6">
        <f>SUMIFS(Table1[Gross Amount After Deduction], Table1[Month], Table2[[#This Row],[Month]], Table1[Header], "&lt;&gt;Income")</f>
        <v>344944</v>
      </c>
      <c r="D6">
        <f>Table2[[#This Row],[Total Income ]]-Table2[[#This Row],[Total Expense]]</f>
        <v>-68694</v>
      </c>
      <c r="E6">
        <f t="shared" si="0"/>
        <v>-217233.8</v>
      </c>
      <c r="F6">
        <f>Table2[[#This Row],[Opening Balance]]+Table2[[#This Row],[Net Cash Flow]]</f>
        <v>-285927.8</v>
      </c>
    </row>
    <row r="7" spans="1:6" x14ac:dyDescent="0.3">
      <c r="A7" t="s">
        <v>8</v>
      </c>
      <c r="B7">
        <f>SUMIFS(Table1[Gross Amount After Deduction], Table1[Month], Table2[[#This Row],[Month]], Table1[Header], "Income")</f>
        <v>318750</v>
      </c>
      <c r="C7">
        <f>SUMIFS(Table1[Gross Amount After Deduction], Table1[Month], Table2[[#This Row],[Month]], Table1[Header], "&lt;&gt;Income")</f>
        <v>344100</v>
      </c>
      <c r="D7">
        <f>Table2[[#This Row],[Total Income ]]-Table2[[#This Row],[Total Expense]]</f>
        <v>-25350</v>
      </c>
      <c r="E7">
        <f t="shared" si="0"/>
        <v>-285927.8</v>
      </c>
      <c r="F7">
        <f>Table2[[#This Row],[Opening Balance]]+Table2[[#This Row],[Net Cash Flow]]</f>
        <v>-311277.8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MHL-Kartikeya</dc:creator>
  <cp:lastModifiedBy>Vaibhav Kumar</cp:lastModifiedBy>
  <dcterms:created xsi:type="dcterms:W3CDTF">2015-06-05T18:17:20Z</dcterms:created>
  <dcterms:modified xsi:type="dcterms:W3CDTF">2024-11-15T10:39:47Z</dcterms:modified>
</cp:coreProperties>
</file>