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ri\Downloads\"/>
    </mc:Choice>
  </mc:AlternateContent>
  <bookViews>
    <workbookView xWindow="0" yWindow="0" windowWidth="20490" windowHeight="7755"/>
  </bookViews>
  <sheets>
    <sheet name="Planning Data" sheetId="1" r:id="rId1"/>
    <sheet name="Demand Forecast Estimate (2013)" sheetId="2" r:id="rId2"/>
    <sheet name="Demand Forecast Estimate (2014)" sheetId="3" r:id="rId3"/>
  </sheets>
  <calcPr calcId="152511" concurrentCalc="0"/>
</workbook>
</file>

<file path=xl/calcChain.xml><?xml version="1.0" encoding="utf-8"?>
<calcChain xmlns="http://schemas.openxmlformats.org/spreadsheetml/2006/main">
  <c r="G3" i="3" l="1"/>
  <c r="B43" i="3"/>
  <c r="D43" i="3"/>
  <c r="G4" i="3"/>
  <c r="B44" i="3"/>
  <c r="D44" i="3"/>
  <c r="G5" i="3"/>
  <c r="B45" i="3"/>
  <c r="D45" i="3"/>
  <c r="G6" i="3"/>
  <c r="B46" i="3"/>
  <c r="D46" i="3"/>
  <c r="G7" i="3"/>
  <c r="B47" i="3"/>
  <c r="D47" i="3"/>
  <c r="G8" i="3"/>
  <c r="B48" i="3"/>
  <c r="D48" i="3"/>
  <c r="G9" i="3"/>
  <c r="B49" i="3"/>
  <c r="D49" i="3"/>
  <c r="G10" i="3"/>
  <c r="B50" i="3"/>
  <c r="D50" i="3"/>
  <c r="G11" i="3"/>
  <c r="B51" i="3"/>
  <c r="D51" i="3"/>
  <c r="G12" i="3"/>
  <c r="B52" i="3"/>
  <c r="D52" i="3"/>
  <c r="G13" i="3"/>
  <c r="B53" i="3"/>
  <c r="D53" i="3"/>
  <c r="G67" i="3"/>
  <c r="C43" i="3"/>
  <c r="C44" i="3"/>
  <c r="C45" i="3"/>
  <c r="C46" i="3"/>
  <c r="C47" i="3"/>
  <c r="C48" i="3"/>
  <c r="C49" i="3"/>
  <c r="C50" i="3"/>
  <c r="C51" i="3"/>
  <c r="C52" i="3"/>
  <c r="C53" i="3"/>
  <c r="G66" i="3"/>
  <c r="G65" i="3"/>
  <c r="E5" i="3"/>
  <c r="B31" i="3"/>
  <c r="D31" i="3"/>
  <c r="E6" i="3"/>
  <c r="B32" i="3"/>
  <c r="D32" i="3"/>
  <c r="E7" i="3"/>
  <c r="B33" i="3"/>
  <c r="D33" i="3"/>
  <c r="E8" i="3"/>
  <c r="B34" i="3"/>
  <c r="D34" i="3"/>
  <c r="E9" i="3"/>
  <c r="B35" i="3"/>
  <c r="D35" i="3"/>
  <c r="E10" i="3"/>
  <c r="B36" i="3"/>
  <c r="D36" i="3"/>
  <c r="E11" i="3"/>
  <c r="B37" i="3"/>
  <c r="D37" i="3"/>
  <c r="E12" i="3"/>
  <c r="B38" i="3"/>
  <c r="D38" i="3"/>
  <c r="E13" i="3"/>
  <c r="B39" i="3"/>
  <c r="D39" i="3"/>
  <c r="G62" i="3"/>
  <c r="C31" i="3"/>
  <c r="C32" i="3"/>
  <c r="C33" i="3"/>
  <c r="C34" i="3"/>
  <c r="C35" i="3"/>
  <c r="C36" i="3"/>
  <c r="C37" i="3"/>
  <c r="C38" i="3"/>
  <c r="C39" i="3"/>
  <c r="G61" i="3"/>
  <c r="F7" i="3"/>
  <c r="E31" i="3"/>
  <c r="G31" i="3"/>
  <c r="F8" i="3"/>
  <c r="E32" i="3"/>
  <c r="G32" i="3"/>
  <c r="F9" i="3"/>
  <c r="E33" i="3"/>
  <c r="G33" i="3"/>
  <c r="F10" i="3"/>
  <c r="E34" i="3"/>
  <c r="G34" i="3"/>
  <c r="F11" i="3"/>
  <c r="E35" i="3"/>
  <c r="G35" i="3"/>
  <c r="F12" i="3"/>
  <c r="E36" i="3"/>
  <c r="G36" i="3"/>
  <c r="F13" i="3"/>
  <c r="E37" i="3"/>
  <c r="G37" i="3"/>
  <c r="D61" i="3"/>
  <c r="G60" i="3"/>
  <c r="F31" i="3"/>
  <c r="F32" i="3"/>
  <c r="F33" i="3"/>
  <c r="F34" i="3"/>
  <c r="F35" i="3"/>
  <c r="F36" i="3"/>
  <c r="F37" i="3"/>
  <c r="D60" i="3"/>
  <c r="D59" i="3"/>
  <c r="D3" i="3"/>
  <c r="E17" i="3"/>
  <c r="G17" i="3"/>
  <c r="D4" i="3"/>
  <c r="E18" i="3"/>
  <c r="G18" i="3"/>
  <c r="D5" i="3"/>
  <c r="E19" i="3"/>
  <c r="G19" i="3"/>
  <c r="D6" i="3"/>
  <c r="E20" i="3"/>
  <c r="G20" i="3"/>
  <c r="C3" i="3"/>
  <c r="B17" i="3"/>
  <c r="D7" i="3"/>
  <c r="E21" i="3"/>
  <c r="G21" i="3"/>
  <c r="C4" i="3"/>
  <c r="B18" i="3"/>
  <c r="D8" i="3"/>
  <c r="E22" i="3"/>
  <c r="G22" i="3"/>
  <c r="C5" i="3"/>
  <c r="B19" i="3"/>
  <c r="D9" i="3"/>
  <c r="E23" i="3"/>
  <c r="G23" i="3"/>
  <c r="C6" i="3"/>
  <c r="B20" i="3"/>
  <c r="D10" i="3"/>
  <c r="E24" i="3"/>
  <c r="G24" i="3"/>
  <c r="C7" i="3"/>
  <c r="B21" i="3"/>
  <c r="D11" i="3"/>
  <c r="E25" i="3"/>
  <c r="G25" i="3"/>
  <c r="C8" i="3"/>
  <c r="B22" i="3"/>
  <c r="D12" i="3"/>
  <c r="E26" i="3"/>
  <c r="G26" i="3"/>
  <c r="C9" i="3"/>
  <c r="B23" i="3"/>
  <c r="D13" i="3"/>
  <c r="E27" i="3"/>
  <c r="G27" i="3"/>
  <c r="G57" i="3"/>
  <c r="F17" i="3"/>
  <c r="F18" i="3"/>
  <c r="F19" i="3"/>
  <c r="F20" i="3"/>
  <c r="F21" i="3"/>
  <c r="F22" i="3"/>
  <c r="F23" i="3"/>
  <c r="F24" i="3"/>
  <c r="F25" i="3"/>
  <c r="F26" i="3"/>
  <c r="F27" i="3"/>
  <c r="G56" i="3"/>
  <c r="G55" i="3"/>
  <c r="D17" i="3"/>
  <c r="D18" i="3"/>
  <c r="D19" i="3"/>
  <c r="D20" i="3"/>
  <c r="D21" i="3"/>
  <c r="D22" i="3"/>
  <c r="D23" i="3"/>
  <c r="C10" i="3"/>
  <c r="B24" i="3"/>
  <c r="D24" i="3"/>
  <c r="C11" i="3"/>
  <c r="B25" i="3"/>
  <c r="D25" i="3"/>
  <c r="C12" i="3"/>
  <c r="B26" i="3"/>
  <c r="D26" i="3"/>
  <c r="C13" i="3"/>
  <c r="B27" i="3"/>
  <c r="D27" i="3"/>
  <c r="G52" i="3"/>
  <c r="C17" i="3"/>
  <c r="C18" i="3"/>
  <c r="C19" i="3"/>
  <c r="C20" i="3"/>
  <c r="C21" i="3"/>
  <c r="C22" i="3"/>
  <c r="C23" i="3"/>
  <c r="C24" i="3"/>
  <c r="C25" i="3"/>
  <c r="C26" i="3"/>
  <c r="C27" i="3"/>
  <c r="G51" i="3"/>
  <c r="G50" i="3"/>
  <c r="G47" i="3"/>
  <c r="G46" i="3"/>
  <c r="G45" i="3"/>
  <c r="G44" i="3"/>
  <c r="G43" i="3"/>
  <c r="G3" i="2"/>
  <c r="B43" i="2"/>
  <c r="D43" i="2"/>
  <c r="G4" i="2"/>
  <c r="B44" i="2"/>
  <c r="D44" i="2"/>
  <c r="G5" i="2"/>
  <c r="B45" i="2"/>
  <c r="D45" i="2"/>
  <c r="G6" i="2"/>
  <c r="B46" i="2"/>
  <c r="D46" i="2"/>
  <c r="G7" i="2"/>
  <c r="B47" i="2"/>
  <c r="D47" i="2"/>
  <c r="G8" i="2"/>
  <c r="B48" i="2"/>
  <c r="D48" i="2"/>
  <c r="G9" i="2"/>
  <c r="B49" i="2"/>
  <c r="D49" i="2"/>
  <c r="G10" i="2"/>
  <c r="B50" i="2"/>
  <c r="D50" i="2"/>
  <c r="G11" i="2"/>
  <c r="B51" i="2"/>
  <c r="D51" i="2"/>
  <c r="G12" i="2"/>
  <c r="B52" i="2"/>
  <c r="D52" i="2"/>
  <c r="G13" i="2"/>
  <c r="B53" i="2"/>
  <c r="D53" i="2"/>
  <c r="G67" i="2"/>
  <c r="C43" i="2"/>
  <c r="C44" i="2"/>
  <c r="C45" i="2"/>
  <c r="C46" i="2"/>
  <c r="C47" i="2"/>
  <c r="C48" i="2"/>
  <c r="C49" i="2"/>
  <c r="C50" i="2"/>
  <c r="C51" i="2"/>
  <c r="C52" i="2"/>
  <c r="C53" i="2"/>
  <c r="G66" i="2"/>
  <c r="G65" i="2"/>
  <c r="E5" i="2"/>
  <c r="B31" i="2"/>
  <c r="D31" i="2"/>
  <c r="E6" i="2"/>
  <c r="B32" i="2"/>
  <c r="D32" i="2"/>
  <c r="E7" i="2"/>
  <c r="B33" i="2"/>
  <c r="D33" i="2"/>
  <c r="E8" i="2"/>
  <c r="B34" i="2"/>
  <c r="D34" i="2"/>
  <c r="E9" i="2"/>
  <c r="B35" i="2"/>
  <c r="D35" i="2"/>
  <c r="E10" i="2"/>
  <c r="B36" i="2"/>
  <c r="D36" i="2"/>
  <c r="E11" i="2"/>
  <c r="B37" i="2"/>
  <c r="D37" i="2"/>
  <c r="E12" i="2"/>
  <c r="B38" i="2"/>
  <c r="D38" i="2"/>
  <c r="E13" i="2"/>
  <c r="B39" i="2"/>
  <c r="D39" i="2"/>
  <c r="G62" i="2"/>
  <c r="F7" i="2"/>
  <c r="E31" i="2"/>
  <c r="G31" i="2"/>
  <c r="F8" i="2"/>
  <c r="E32" i="2"/>
  <c r="G32" i="2"/>
  <c r="F9" i="2"/>
  <c r="E33" i="2"/>
  <c r="G33" i="2"/>
  <c r="F10" i="2"/>
  <c r="E34" i="2"/>
  <c r="G34" i="2"/>
  <c r="F11" i="2"/>
  <c r="E35" i="2"/>
  <c r="G35" i="2"/>
  <c r="F12" i="2"/>
  <c r="E36" i="2"/>
  <c r="G36" i="2"/>
  <c r="F13" i="2"/>
  <c r="E37" i="2"/>
  <c r="G37" i="2"/>
  <c r="D62" i="2"/>
  <c r="C31" i="2"/>
  <c r="C32" i="2"/>
  <c r="C33" i="2"/>
  <c r="C34" i="2"/>
  <c r="C35" i="2"/>
  <c r="C36" i="2"/>
  <c r="C37" i="2"/>
  <c r="C38" i="2"/>
  <c r="C39" i="2"/>
  <c r="G61" i="2"/>
  <c r="F31" i="2"/>
  <c r="F32" i="2"/>
  <c r="F33" i="2"/>
  <c r="F34" i="2"/>
  <c r="F35" i="2"/>
  <c r="F36" i="2"/>
  <c r="F37" i="2"/>
  <c r="D61" i="2"/>
  <c r="G60" i="2"/>
  <c r="D60" i="2"/>
  <c r="D3" i="2"/>
  <c r="E17" i="2"/>
  <c r="G17" i="2"/>
  <c r="D4" i="2"/>
  <c r="E18" i="2"/>
  <c r="G18" i="2"/>
  <c r="D5" i="2"/>
  <c r="E19" i="2"/>
  <c r="G19" i="2"/>
  <c r="D6" i="2"/>
  <c r="E20" i="2"/>
  <c r="G20" i="2"/>
  <c r="C3" i="2"/>
  <c r="B17" i="2"/>
  <c r="D7" i="2"/>
  <c r="E21" i="2"/>
  <c r="G21" i="2"/>
  <c r="C4" i="2"/>
  <c r="B18" i="2"/>
  <c r="D8" i="2"/>
  <c r="E22" i="2"/>
  <c r="G22" i="2"/>
  <c r="C5" i="2"/>
  <c r="B19" i="2"/>
  <c r="D9" i="2"/>
  <c r="E23" i="2"/>
  <c r="G23" i="2"/>
  <c r="C6" i="2"/>
  <c r="B20" i="2"/>
  <c r="D10" i="2"/>
  <c r="E24" i="2"/>
  <c r="G24" i="2"/>
  <c r="C7" i="2"/>
  <c r="B21" i="2"/>
  <c r="D11" i="2"/>
  <c r="E25" i="2"/>
  <c r="G25" i="2"/>
  <c r="C8" i="2"/>
  <c r="B22" i="2"/>
  <c r="D12" i="2"/>
  <c r="E26" i="2"/>
  <c r="G26" i="2"/>
  <c r="C9" i="2"/>
  <c r="B23" i="2"/>
  <c r="D13" i="2"/>
  <c r="E27" i="2"/>
  <c r="G27" i="2"/>
  <c r="G57" i="2"/>
  <c r="F17" i="2"/>
  <c r="F18" i="2"/>
  <c r="F19" i="2"/>
  <c r="F20" i="2"/>
  <c r="F21" i="2"/>
  <c r="F22" i="2"/>
  <c r="F23" i="2"/>
  <c r="F24" i="2"/>
  <c r="F25" i="2"/>
  <c r="F26" i="2"/>
  <c r="F27" i="2"/>
  <c r="G56" i="2"/>
  <c r="G55" i="2"/>
  <c r="D17" i="2"/>
  <c r="D18" i="2"/>
  <c r="D19" i="2"/>
  <c r="D20" i="2"/>
  <c r="D21" i="2"/>
  <c r="D22" i="2"/>
  <c r="D23" i="2"/>
  <c r="C10" i="2"/>
  <c r="B24" i="2"/>
  <c r="D24" i="2"/>
  <c r="C11" i="2"/>
  <c r="B25" i="2"/>
  <c r="D25" i="2"/>
  <c r="C12" i="2"/>
  <c r="B26" i="2"/>
  <c r="D26" i="2"/>
  <c r="C13" i="2"/>
  <c r="B27" i="2"/>
  <c r="D27" i="2"/>
  <c r="G52" i="2"/>
  <c r="C17" i="2"/>
  <c r="C18" i="2"/>
  <c r="C19" i="2"/>
  <c r="C20" i="2"/>
  <c r="C21" i="2"/>
  <c r="C22" i="2"/>
  <c r="C23" i="2"/>
  <c r="C24" i="2"/>
  <c r="C25" i="2"/>
  <c r="C26" i="2"/>
  <c r="C27" i="2"/>
  <c r="G51" i="2"/>
  <c r="G50" i="2"/>
  <c r="G47" i="2"/>
  <c r="G46" i="2"/>
  <c r="G45" i="2"/>
  <c r="G44" i="2"/>
  <c r="G43" i="2"/>
</calcChain>
</file>

<file path=xl/sharedStrings.xml><?xml version="1.0" encoding="utf-8"?>
<sst xmlns="http://schemas.openxmlformats.org/spreadsheetml/2006/main" count="153" uniqueCount="43">
  <si>
    <t>Month/ 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</si>
  <si>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</si>
  <si>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</si>
  <si>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</si>
  <si>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</si>
  <si>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</si>
  <si>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</si>
  <si>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</si>
  <si>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</si>
  <si>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</si>
  <si>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</si>
  <si>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</si>
  <si>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</si>
  <si>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Starting</t>
  </si>
  <si>
    <t>Shipped</t>
  </si>
  <si>
    <t>Production</t>
  </si>
  <si>
    <t>Ending</t>
  </si>
  <si>
    <t>Period (In Months)</t>
  </si>
  <si>
    <t>Demand</t>
  </si>
  <si>
    <t>Naive Forecast</t>
  </si>
  <si>
    <t>Cumulative Mean Forecast</t>
  </si>
  <si>
    <t>Moving Average (N=3)</t>
  </si>
  <si>
    <t>Moving Average (N=5)</t>
  </si>
  <si>
    <t>Exponential Smoothing</t>
  </si>
  <si>
    <t>Alpha</t>
  </si>
  <si>
    <t>Jan</t>
  </si>
  <si>
    <t>Feb</t>
  </si>
  <si>
    <t>Sep</t>
  </si>
  <si>
    <t>Oct</t>
  </si>
  <si>
    <t>Nov</t>
  </si>
  <si>
    <t>Dec</t>
  </si>
  <si>
    <t xml:space="preserve">Mean Error (ME) </t>
  </si>
  <si>
    <t>Mean Abs % Error</t>
  </si>
  <si>
    <t>Mean Squared Error</t>
  </si>
  <si>
    <t>Avg Calculations</t>
  </si>
  <si>
    <t>Avg (Naive Forecast)</t>
  </si>
  <si>
    <t>Avg (Cumulative Forecast)</t>
  </si>
  <si>
    <t>Avg (Moving Avg N=3)</t>
  </si>
  <si>
    <t>Avg (Moving Avg N=5)</t>
  </si>
  <si>
    <t>Avg (Exponential Smoothing)</t>
  </si>
  <si>
    <t>Avg (ME)</t>
  </si>
  <si>
    <t>Avg (MAPE)</t>
  </si>
  <si>
    <t>Avg (MSE)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</si>
</sst>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_(&quot;$&quot;* #,##0.00_);_(&quot;$&quot;* \(#,##0.00\);_(&quot;$&quot;* &quot;-&quot;??_);_(@_)"/>
  </numFmts>
  <fonts count="9" x14ac:knownFonts="1">
    <font>
      <sz val="12"/>
      <color theme="1"/>
      <name val="Calibri"/>
      <scheme val="minor"/>
    </font>
    <font>
      <sz val="12"/>
      <color theme="1"/>
      <name val="Arial"/>
    </font>
    <font>
      <sz val="12"/>
      <color theme="1"/>
      <name val="Calibri"/>
    </font>
    <font>
      <b/>
      <sz val="12"/>
      <color theme="1"/>
      <name val="Arial"/>
    </font>
    <font>
      <sz val="12"/>
      <color theme="1"/>
      <name val="Arial"/>
    </font>
    <font>
      <sz val="14"/>
      <color theme="1"/>
      <name val="Arial"/>
    </font>
    <font>
      <b/>
      <sz val="14"/>
      <color theme="1"/>
      <name val="Arial"/>
    </font>
    <font>
      <sz val="12"/>
      <name val="Calibri"/>
    </font>
    <font>
      <b/>
      <sz val="14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5" fontId="2" fillId="0" borderId="0" xfId="0" applyNumberFormat="1" applyFont="1"/>
    <xf numFmtId="166" fontId="2" fillId="0" borderId="0" xfId="0" applyNumberFormat="1" applyFont="1"/>
    <xf numFmtId="165" fontId="1" fillId="0" borderId="0" xfId="0" applyNumberFormat="1" applyFont="1" applyAlignment="1">
      <alignment horizontal="center"/>
    </xf>
    <xf numFmtId="9" fontId="2" fillId="0" borderId="0" xfId="0" applyNumberFormat="1" applyFont="1"/>
    <xf numFmtId="0" fontId="1" fillId="0" borderId="3" xfId="0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/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7" fillId="0" borderId="6" xfId="0" applyFont="1" applyBorder="1"/>
    <xf numFmtId="0" fontId="8" fillId="2" borderId="5" xfId="0" applyFont="1" applyFill="1" applyBorder="1" applyAlignment="1">
      <alignment horizontal="center"/>
    </xf>
    <xf numFmtId="0" fontId="7" fillId="0" borderId="1" xfId="0" applyFont="1" applyBorder="1"/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'Demand Forecast Estimate (2013)'!$B$1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'Demand Forecast Estimate (2013)'!$A$2:$A$13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'Demand Forecast Estimate (2013)'!$B$2:$B$13</c:f>
              <c:numCache>
                <c:formatCode>General</c:formatCode>
                <c:ptCount val="12"/>
                <c:pt idx="0">
                  <c:v>26203</c:v>
                </c:pt>
                <c:pt idx="1">
                  <c:v>33738</c:v>
                </c:pt>
                <c:pt idx="2">
                  <c:v>18977</c:v>
                </c:pt>
                <c:pt idx="3">
                  <c:v>40057</c:v>
                </c:pt>
                <c:pt idx="4">
                  <c:v>33429</c:v>
                </c:pt>
                <c:pt idx="5">
                  <c:v>18070</c:v>
                </c:pt>
                <c:pt idx="6">
                  <c:v>47283</c:v>
                </c:pt>
                <c:pt idx="7">
                  <c:v>1852</c:v>
                </c:pt>
                <c:pt idx="8">
                  <c:v>42170</c:v>
                </c:pt>
                <c:pt idx="9">
                  <c:v>30419</c:v>
                </c:pt>
                <c:pt idx="10">
                  <c:v>32223</c:v>
                </c:pt>
                <c:pt idx="11">
                  <c:v>22894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'Demand Forecast Estimate (2013)'!$C$1</c:f>
              <c:strCache>
                <c:ptCount val="1"/>
                <c:pt idx="0">
                  <c:v>Naive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'Demand Forecast Estimate (2013)'!$A$2:$A$13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'Demand Forecast Estimate (2013)'!$C$2:$C$13</c:f>
              <c:numCache>
                <c:formatCode>General</c:formatCode>
                <c:ptCount val="12"/>
                <c:pt idx="1">
                  <c:v>26203</c:v>
                </c:pt>
                <c:pt idx="2">
                  <c:v>33738</c:v>
                </c:pt>
                <c:pt idx="3">
                  <c:v>18977</c:v>
                </c:pt>
                <c:pt idx="4">
                  <c:v>40057</c:v>
                </c:pt>
                <c:pt idx="5">
                  <c:v>33429</c:v>
                </c:pt>
                <c:pt idx="6">
                  <c:v>18070</c:v>
                </c:pt>
                <c:pt idx="7">
                  <c:v>47283</c:v>
                </c:pt>
                <c:pt idx="8">
                  <c:v>1852</c:v>
                </c:pt>
                <c:pt idx="9">
                  <c:v>42170</c:v>
                </c:pt>
                <c:pt idx="10">
                  <c:v>30419</c:v>
                </c:pt>
                <c:pt idx="11">
                  <c:v>32223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'Demand Forecast Estimate (2013)'!$D$1</c:f>
              <c:strCache>
                <c:ptCount val="1"/>
                <c:pt idx="0">
                  <c:v>Cumulative Mean 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'Demand Forecast Estimate (2013)'!$A$2:$A$13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'Demand Forecast Estimate (2013)'!$D$2:$D$13</c:f>
              <c:numCache>
                <c:formatCode>General</c:formatCode>
                <c:ptCount val="12"/>
                <c:pt idx="1">
                  <c:v>28943</c:v>
                </c:pt>
                <c:pt idx="2">
                  <c:v>28943</c:v>
                </c:pt>
                <c:pt idx="3">
                  <c:v>28943</c:v>
                </c:pt>
                <c:pt idx="4">
                  <c:v>28943</c:v>
                </c:pt>
                <c:pt idx="5">
                  <c:v>27296</c:v>
                </c:pt>
                <c:pt idx="6">
                  <c:v>24292</c:v>
                </c:pt>
                <c:pt idx="7">
                  <c:v>24078</c:v>
                </c:pt>
                <c:pt idx="8">
                  <c:v>22159</c:v>
                </c:pt>
                <c:pt idx="9">
                  <c:v>19952</c:v>
                </c:pt>
                <c:pt idx="10">
                  <c:v>20466</c:v>
                </c:pt>
                <c:pt idx="11">
                  <c:v>16998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'Demand Forecast Estimate (2013)'!$E$1</c:f>
              <c:strCache>
                <c:ptCount val="1"/>
                <c:pt idx="0">
                  <c:v>Moving Average (N=3)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'Demand Forecast Estimate (2013)'!$A$2:$A$13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'Demand Forecast Estimate (2013)'!$E$2:$E$13</c:f>
              <c:numCache>
                <c:formatCode>General</c:formatCode>
                <c:ptCount val="12"/>
                <c:pt idx="3">
                  <c:v>26306</c:v>
                </c:pt>
                <c:pt idx="4">
                  <c:v>29744</c:v>
                </c:pt>
                <c:pt idx="5">
                  <c:v>30481</c:v>
                </c:pt>
                <c:pt idx="6">
                  <c:v>28412</c:v>
                </c:pt>
                <c:pt idx="7">
                  <c:v>31108</c:v>
                </c:pt>
                <c:pt idx="8">
                  <c:v>27451</c:v>
                </c:pt>
                <c:pt idx="9">
                  <c:v>29087</c:v>
                </c:pt>
                <c:pt idx="10">
                  <c:v>29220</c:v>
                </c:pt>
                <c:pt idx="11">
                  <c:v>29493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'Demand Forecast Estimate (2013)'!$F$1</c:f>
              <c:strCache>
                <c:ptCount val="1"/>
                <c:pt idx="0">
                  <c:v>Moving Average (N=5)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'Demand Forecast Estimate (2013)'!$A$2:$A$13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'Demand Forecast Estimate (2013)'!$F$2:$F$13</c:f>
              <c:numCache>
                <c:formatCode>General</c:formatCode>
                <c:ptCount val="12"/>
                <c:pt idx="5">
                  <c:v>30481</c:v>
                </c:pt>
                <c:pt idx="6">
                  <c:v>28412</c:v>
                </c:pt>
                <c:pt idx="7">
                  <c:v>31108</c:v>
                </c:pt>
                <c:pt idx="8">
                  <c:v>27451</c:v>
                </c:pt>
                <c:pt idx="9">
                  <c:v>29087</c:v>
                </c:pt>
                <c:pt idx="10">
                  <c:v>29220</c:v>
                </c:pt>
                <c:pt idx="11">
                  <c:v>29493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'Demand Forecast Estimate (2013)'!$G$1</c:f>
              <c:strCache>
                <c:ptCount val="1"/>
                <c:pt idx="0">
                  <c:v>Exponential Smoothing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'Demand Forecast Estimate (2013)'!$A$2:$A$13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'Demand Forecast Estimate (2013)'!$G$2:$G$13</c:f>
              <c:numCache>
                <c:formatCode>General</c:formatCode>
                <c:ptCount val="12"/>
                <c:pt idx="0">
                  <c:v>26203</c:v>
                </c:pt>
                <c:pt idx="1">
                  <c:v>26203</c:v>
                </c:pt>
                <c:pt idx="2">
                  <c:v>29971</c:v>
                </c:pt>
                <c:pt idx="3">
                  <c:v>24474</c:v>
                </c:pt>
                <c:pt idx="4">
                  <c:v>32266</c:v>
                </c:pt>
                <c:pt idx="5">
                  <c:v>32848</c:v>
                </c:pt>
                <c:pt idx="6">
                  <c:v>25459</c:v>
                </c:pt>
                <c:pt idx="7">
                  <c:v>36371</c:v>
                </c:pt>
                <c:pt idx="8">
                  <c:v>19112</c:v>
                </c:pt>
                <c:pt idx="9">
                  <c:v>30641</c:v>
                </c:pt>
                <c:pt idx="10">
                  <c:v>30530</c:v>
                </c:pt>
                <c:pt idx="11">
                  <c:v>31377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'Demand Forecast Estimate (2013)'!$H$1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'Demand Forecast Estimate (2013)'!$A$2:$A$13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'Demand Forecast Estimate (2013)'!$H$2:$H$13</c:f>
              <c:numCache>
                <c:formatCode>General</c:formatCode>
                <c:ptCount val="12"/>
                <c:pt idx="0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201472"/>
        <c:axId val="390205000"/>
      </c:lineChart>
      <c:catAx>
        <c:axId val="390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0205000"/>
        <c:crosses val="autoZero"/>
        <c:auto val="1"/>
        <c:lblAlgn val="ctr"/>
        <c:lblOffset val="100"/>
        <c:noMultiLvlLbl val="0"/>
      </c:catAx>
      <c:valAx>
        <c:axId val="39020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020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'Demand Forecast Estimate (2014)'!$B$1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'Demand Forecast Estimate (2014)'!$A$2:$A$13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'Demand Forecast Estimate (2014)'!$B$2:$B$13</c:f>
              <c:numCache>
                <c:formatCode>General</c:formatCode>
                <c:ptCount val="12"/>
                <c:pt idx="0">
                  <c:v>27135</c:v>
                </c:pt>
                <c:pt idx="1">
                  <c:v>34962</c:v>
                </c:pt>
                <c:pt idx="2">
                  <c:v>19637</c:v>
                </c:pt>
                <c:pt idx="3">
                  <c:v>41514</c:v>
                </c:pt>
                <c:pt idx="4">
                  <c:v>34581</c:v>
                </c:pt>
                <c:pt idx="5">
                  <c:v>18685</c:v>
                </c:pt>
                <c:pt idx="6">
                  <c:v>48953</c:v>
                </c:pt>
                <c:pt idx="7">
                  <c:v>1838</c:v>
                </c:pt>
                <c:pt idx="8">
                  <c:v>43675</c:v>
                </c:pt>
                <c:pt idx="9">
                  <c:v>31457</c:v>
                </c:pt>
                <c:pt idx="10">
                  <c:v>33346</c:v>
                </c:pt>
                <c:pt idx="11">
                  <c:v>23677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'Demand Forecast Estimate (2014)'!$C$1</c:f>
              <c:strCache>
                <c:ptCount val="1"/>
                <c:pt idx="0">
                  <c:v>Naive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'Demand Forecast Estimate (2014)'!$A$2:$A$13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'Demand Forecast Estimate (2014)'!$C$2:$C$13</c:f>
              <c:numCache>
                <c:formatCode>General</c:formatCode>
                <c:ptCount val="12"/>
                <c:pt idx="1">
                  <c:v>27135</c:v>
                </c:pt>
                <c:pt idx="2">
                  <c:v>34962</c:v>
                </c:pt>
                <c:pt idx="3">
                  <c:v>19637</c:v>
                </c:pt>
                <c:pt idx="4">
                  <c:v>41514</c:v>
                </c:pt>
                <c:pt idx="5">
                  <c:v>34581</c:v>
                </c:pt>
                <c:pt idx="6">
                  <c:v>18685</c:v>
                </c:pt>
                <c:pt idx="7">
                  <c:v>48953</c:v>
                </c:pt>
                <c:pt idx="8">
                  <c:v>1838</c:v>
                </c:pt>
                <c:pt idx="9">
                  <c:v>43675</c:v>
                </c:pt>
                <c:pt idx="10">
                  <c:v>31457</c:v>
                </c:pt>
                <c:pt idx="11">
                  <c:v>33346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'Demand Forecast Estimate (2014)'!$D$1</c:f>
              <c:strCache>
                <c:ptCount val="1"/>
                <c:pt idx="0">
                  <c:v>Cumulative Mean 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'Demand Forecast Estimate (2014)'!$A$2:$A$13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'Demand Forecast Estimate (2014)'!$D$2:$D$13</c:f>
              <c:numCache>
                <c:formatCode>General</c:formatCode>
                <c:ptCount val="12"/>
                <c:pt idx="1">
                  <c:v>29955</c:v>
                </c:pt>
                <c:pt idx="2">
                  <c:v>29955</c:v>
                </c:pt>
                <c:pt idx="3">
                  <c:v>29955</c:v>
                </c:pt>
                <c:pt idx="4">
                  <c:v>29955</c:v>
                </c:pt>
                <c:pt idx="5">
                  <c:v>28253</c:v>
                </c:pt>
                <c:pt idx="6">
                  <c:v>25140</c:v>
                </c:pt>
                <c:pt idx="7">
                  <c:v>24923</c:v>
                </c:pt>
                <c:pt idx="8">
                  <c:v>22932</c:v>
                </c:pt>
                <c:pt idx="9">
                  <c:v>20648</c:v>
                </c:pt>
                <c:pt idx="10">
                  <c:v>21182</c:v>
                </c:pt>
                <c:pt idx="11">
                  <c:v>17588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'Demand Forecast Estimate (2014)'!$E$1</c:f>
              <c:strCache>
                <c:ptCount val="1"/>
                <c:pt idx="0">
                  <c:v>Moving Average (N=3)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'Demand Forecast Estimate (2014)'!$A$2:$A$13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'Demand Forecast Estimate (2014)'!$E$2:$E$13</c:f>
              <c:numCache>
                <c:formatCode>General</c:formatCode>
                <c:ptCount val="12"/>
                <c:pt idx="3">
                  <c:v>27245</c:v>
                </c:pt>
                <c:pt idx="4">
                  <c:v>30812</c:v>
                </c:pt>
                <c:pt idx="5">
                  <c:v>31566</c:v>
                </c:pt>
                <c:pt idx="6">
                  <c:v>29419</c:v>
                </c:pt>
                <c:pt idx="7">
                  <c:v>32210</c:v>
                </c:pt>
                <c:pt idx="8">
                  <c:v>28413</c:v>
                </c:pt>
                <c:pt idx="9">
                  <c:v>30109</c:v>
                </c:pt>
                <c:pt idx="10">
                  <c:v>30244</c:v>
                </c:pt>
                <c:pt idx="11">
                  <c:v>30526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'Demand Forecast Estimate (2014)'!$F$1</c:f>
              <c:strCache>
                <c:ptCount val="1"/>
                <c:pt idx="0">
                  <c:v>Moving Average (N=5)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'Demand Forecast Estimate (2014)'!$A$2:$A$13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'Demand Forecast Estimate (2014)'!$F$2:$F$13</c:f>
              <c:numCache>
                <c:formatCode>General</c:formatCode>
                <c:ptCount val="12"/>
                <c:pt idx="5">
                  <c:v>31566</c:v>
                </c:pt>
                <c:pt idx="6">
                  <c:v>29419</c:v>
                </c:pt>
                <c:pt idx="7">
                  <c:v>32210</c:v>
                </c:pt>
                <c:pt idx="8">
                  <c:v>28413</c:v>
                </c:pt>
                <c:pt idx="9">
                  <c:v>30109</c:v>
                </c:pt>
                <c:pt idx="10">
                  <c:v>30244</c:v>
                </c:pt>
                <c:pt idx="11">
                  <c:v>30526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'Demand Forecast Estimate (2014)'!$G$1</c:f>
              <c:strCache>
                <c:ptCount val="1"/>
                <c:pt idx="0">
                  <c:v>Exponential Smoothing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'Demand Forecast Estimate (2014)'!$A$2:$A$13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'Demand Forecast Estimate (2014)'!$G$2:$G$13</c:f>
              <c:numCache>
                <c:formatCode>General</c:formatCode>
                <c:ptCount val="12"/>
                <c:pt idx="0">
                  <c:v>27135</c:v>
                </c:pt>
                <c:pt idx="1">
                  <c:v>27135</c:v>
                </c:pt>
                <c:pt idx="2">
                  <c:v>28700</c:v>
                </c:pt>
                <c:pt idx="3">
                  <c:v>26887</c:v>
                </c:pt>
                <c:pt idx="4">
                  <c:v>29812</c:v>
                </c:pt>
                <c:pt idx="5">
                  <c:v>30766</c:v>
                </c:pt>
                <c:pt idx="6">
                  <c:v>28350</c:v>
                </c:pt>
                <c:pt idx="7">
                  <c:v>32471</c:v>
                </c:pt>
                <c:pt idx="8">
                  <c:v>26344</c:v>
                </c:pt>
                <c:pt idx="9">
                  <c:v>29810</c:v>
                </c:pt>
                <c:pt idx="10">
                  <c:v>30139</c:v>
                </c:pt>
                <c:pt idx="11">
                  <c:v>30780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'Demand Forecast Estimate (2014)'!$H$1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'Demand Forecast Estimate (2014)'!$A$2:$A$13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'Demand Forecast Estimate (2014)'!$H$2:$H$13</c:f>
              <c:numCache>
                <c:formatCode>General</c:formatCode>
                <c:ptCount val="12"/>
                <c:pt idx="0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205784"/>
        <c:axId val="390201080"/>
      </c:lineChart>
      <c:catAx>
        <c:axId val="39020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0201080"/>
        <c:crosses val="autoZero"/>
        <c:auto val="1"/>
        <c:lblAlgn val="ctr"/>
        <c:lblOffset val="100"/>
        <c:noMultiLvlLbl val="0"/>
      </c:catAx>
      <c:valAx>
        <c:axId val="39020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020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1</xdr:row>
      <xdr:rowOff>161925</xdr:rowOff>
    </xdr:from>
    <xdr:to>
      <xdr:col>16</xdr:col>
      <xdr:colOff>276225</xdr:colOff>
      <xdr:row>17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1</xdr:row>
      <xdr:rowOff>95250</xdr:rowOff>
    </xdr:from>
    <xdr:to>
      <xdr:col>16</xdr:col>
      <xdr:colOff>171450</xdr:colOff>
      <xdr:row>18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tabSelected="1" workbookViewId="0">
      <selection activeCell="J15" sqref="J15"/>
    </sheetView>
  </sheetViews>
  <sheetFormatPr defaultColWidth="11.25" defaultRowHeight="15" customHeight="1" x14ac:dyDescent="0.25"/>
  <cols>
    <col min="1" max="1" width="11.5" customWidth="1"/>
    <col min="2" max="13" width="11" customWidth="1"/>
    <col min="14" max="16" width="17.5" customWidth="1"/>
    <col min="17" max="17" width="16" customWidth="1"/>
    <col min="18" max="18" width="12.5" customWidth="1"/>
    <col min="19" max="26" width="10.5" customWidth="1"/>
  </cols>
  <sheetData>
    <row r="1" spans="1:1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8" ht="15.75" customHeight="1" x14ac:dyDescent="0.25">
      <c r="A2" s="2">
        <v>2013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8" ht="15.75" customHeight="1" x14ac:dyDescent="0.25">
      <c r="A3" s="3" t="s">
        <v>13</v>
      </c>
      <c r="B3" s="4">
        <v>120816</v>
      </c>
      <c r="C3" s="5">
        <v>125871.35</v>
      </c>
      <c r="D3" s="5">
        <v>120414.71428571429</v>
      </c>
      <c r="E3" s="5">
        <v>132696.0642857143</v>
      </c>
      <c r="F3" s="5">
        <v>125385.90714285715</v>
      </c>
      <c r="G3" s="5">
        <v>124197.11811332134</v>
      </c>
      <c r="H3" s="5">
        <v>135896.97525617847</v>
      </c>
      <c r="I3" s="5">
        <v>121360.81811332132</v>
      </c>
      <c r="J3" s="5">
        <v>141836.21097046416</v>
      </c>
      <c r="K3" s="5">
        <v>129436.06811332129</v>
      </c>
      <c r="L3" s="5">
        <v>131763.91097046415</v>
      </c>
      <c r="M3" s="5">
        <v>127822.27525617843</v>
      </c>
      <c r="N3" s="6"/>
      <c r="O3" s="7"/>
    </row>
    <row r="4" spans="1:18" ht="15.75" customHeight="1" x14ac:dyDescent="0.25">
      <c r="A4" s="2" t="s">
        <v>14</v>
      </c>
      <c r="B4" s="8">
        <v>26203</v>
      </c>
      <c r="C4" s="8">
        <v>33738</v>
      </c>
      <c r="D4" s="8">
        <v>18977</v>
      </c>
      <c r="E4" s="8">
        <v>40057</v>
      </c>
      <c r="F4" s="8">
        <v>33429</v>
      </c>
      <c r="G4" s="8">
        <v>18070</v>
      </c>
      <c r="H4" s="8">
        <v>47283</v>
      </c>
      <c r="I4" s="8">
        <v>1852</v>
      </c>
      <c r="J4" s="8">
        <v>42170</v>
      </c>
      <c r="K4" s="8">
        <v>30419</v>
      </c>
      <c r="L4" s="8">
        <v>32223</v>
      </c>
      <c r="M4" s="8">
        <v>22894</v>
      </c>
      <c r="N4" s="6"/>
      <c r="O4" s="7"/>
    </row>
    <row r="5" spans="1:18" ht="15.75" customHeight="1" x14ac:dyDescent="0.25">
      <c r="A5" s="2" t="s">
        <v>15</v>
      </c>
      <c r="B5" s="8">
        <v>31258.350000000002</v>
      </c>
      <c r="C5" s="8">
        <v>28281.364285714284</v>
      </c>
      <c r="D5" s="8">
        <v>31258.350000000002</v>
      </c>
      <c r="E5" s="8">
        <v>32746.842857142859</v>
      </c>
      <c r="F5" s="8">
        <v>32240.210970464188</v>
      </c>
      <c r="G5" s="8">
        <v>29769.857142857141</v>
      </c>
      <c r="H5" s="8">
        <v>32746.842857142859</v>
      </c>
      <c r="I5" s="8">
        <v>22327.392857142855</v>
      </c>
      <c r="J5" s="8">
        <v>29769.857142857141</v>
      </c>
      <c r="K5" s="8">
        <v>32746.842857142859</v>
      </c>
      <c r="L5" s="8">
        <v>28281.364285714299</v>
      </c>
      <c r="M5" s="8">
        <v>20838.900000000001</v>
      </c>
      <c r="N5" s="6"/>
      <c r="O5" s="9"/>
    </row>
    <row r="6" spans="1:18" ht="15.75" customHeight="1" x14ac:dyDescent="0.25">
      <c r="A6" s="10" t="s">
        <v>16</v>
      </c>
      <c r="B6" s="11">
        <v>125871.35</v>
      </c>
      <c r="C6" s="11">
        <v>120414.71428571429</v>
      </c>
      <c r="D6" s="11">
        <v>132696.0642857143</v>
      </c>
      <c r="E6" s="11">
        <v>125385.90714285715</v>
      </c>
      <c r="F6" s="11">
        <v>124197.11811332134</v>
      </c>
      <c r="G6" s="11">
        <v>135896.97525617847</v>
      </c>
      <c r="H6" s="11">
        <v>121360.81811332132</v>
      </c>
      <c r="I6" s="11">
        <v>141836.21097046416</v>
      </c>
      <c r="J6" s="11">
        <v>129436.06811332129</v>
      </c>
      <c r="K6" s="11">
        <v>131763.91097046415</v>
      </c>
      <c r="L6" s="11">
        <v>127822.27525617843</v>
      </c>
      <c r="M6" s="11">
        <v>125767.17525617842</v>
      </c>
      <c r="N6" s="6"/>
      <c r="O6" s="7"/>
    </row>
    <row r="7" spans="1:18" ht="15.7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Q7" s="7"/>
      <c r="R7" s="6"/>
    </row>
    <row r="8" spans="1:18" ht="15.75" customHeight="1" x14ac:dyDescent="0.25">
      <c r="A8" s="2">
        <v>2014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Q8" s="7"/>
      <c r="R8" s="6"/>
    </row>
    <row r="9" spans="1:18" ht="15.75" customHeight="1" x14ac:dyDescent="0.25">
      <c r="A9" s="3" t="s">
        <v>13</v>
      </c>
      <c r="B9" s="5">
        <v>125767.17525617842</v>
      </c>
      <c r="C9" s="5">
        <v>131394.90656259301</v>
      </c>
      <c r="D9" s="5">
        <v>126075.37774458714</v>
      </c>
      <c r="E9" s="5">
        <v>139201.10905100172</v>
      </c>
      <c r="F9" s="5">
        <v>132009.97041962651</v>
      </c>
      <c r="G9" s="5">
        <v>130191.70172604109</v>
      </c>
      <c r="H9" s="5">
        <v>144269.43303245568</v>
      </c>
      <c r="I9" s="5">
        <v>129639.29440108046</v>
      </c>
      <c r="J9" s="5">
        <v>149643.11527202351</v>
      </c>
      <c r="K9" s="5">
        <v>138730.8465784381</v>
      </c>
      <c r="L9" s="5">
        <v>141596.70794706291</v>
      </c>
      <c r="M9" s="5">
        <v>136333.04906684684</v>
      </c>
      <c r="Q9" s="7"/>
      <c r="R9" s="6"/>
    </row>
    <row r="10" spans="1:18" ht="15.75" customHeight="1" x14ac:dyDescent="0.25">
      <c r="A10" s="2" t="s">
        <v>14</v>
      </c>
      <c r="B10" s="8">
        <v>27135</v>
      </c>
      <c r="C10" s="8">
        <v>34962</v>
      </c>
      <c r="D10" s="8">
        <v>19637</v>
      </c>
      <c r="E10" s="8">
        <v>41514</v>
      </c>
      <c r="F10" s="8">
        <v>34581</v>
      </c>
      <c r="G10" s="8">
        <v>18685</v>
      </c>
      <c r="H10" s="8">
        <v>48953</v>
      </c>
      <c r="I10" s="8">
        <v>1838</v>
      </c>
      <c r="J10" s="8">
        <v>43675</v>
      </c>
      <c r="K10" s="8">
        <v>31457</v>
      </c>
      <c r="L10" s="8">
        <v>33346</v>
      </c>
      <c r="M10" s="8">
        <v>23677</v>
      </c>
      <c r="N10" s="6"/>
      <c r="O10" s="7"/>
    </row>
    <row r="11" spans="1:18" ht="15.75" customHeight="1" x14ac:dyDescent="0.25">
      <c r="A11" s="2" t="s">
        <v>15</v>
      </c>
      <c r="B11" s="8">
        <v>32762.731306414586</v>
      </c>
      <c r="C11" s="8">
        <v>29642.471181994144</v>
      </c>
      <c r="D11" s="8">
        <v>32762.731306414586</v>
      </c>
      <c r="E11" s="8">
        <v>34322.861368624799</v>
      </c>
      <c r="F11" s="8">
        <v>32762.731306414586</v>
      </c>
      <c r="G11" s="8">
        <v>32762.731306414586</v>
      </c>
      <c r="H11" s="8">
        <v>34322.861368624799</v>
      </c>
      <c r="I11" s="8">
        <v>21841.820870943055</v>
      </c>
      <c r="J11" s="8">
        <v>32762.731306414498</v>
      </c>
      <c r="K11" s="8">
        <v>34322.861368624799</v>
      </c>
      <c r="L11" s="8">
        <v>28082.341119783927</v>
      </c>
      <c r="M11" s="8">
        <v>23401.950933153275</v>
      </c>
      <c r="N11" s="6"/>
    </row>
    <row r="12" spans="1:18" ht="15.75" customHeight="1" x14ac:dyDescent="0.25">
      <c r="A12" s="10" t="s">
        <v>16</v>
      </c>
      <c r="B12" s="11">
        <v>131394.90656259301</v>
      </c>
      <c r="C12" s="11">
        <v>126075.37774458714</v>
      </c>
      <c r="D12" s="11">
        <v>139201.10905100172</v>
      </c>
      <c r="E12" s="11">
        <v>132009.97041962651</v>
      </c>
      <c r="F12" s="11">
        <v>130191.70172604109</v>
      </c>
      <c r="G12" s="11">
        <v>144269.43303245568</v>
      </c>
      <c r="H12" s="11">
        <v>129639.29440108046</v>
      </c>
      <c r="I12" s="11">
        <v>149643.11527202351</v>
      </c>
      <c r="J12" s="11">
        <v>138730.84657843801</v>
      </c>
      <c r="K12" s="11">
        <v>141596.70794706291</v>
      </c>
      <c r="L12" s="11">
        <v>136333.04906684684</v>
      </c>
      <c r="M12" s="11">
        <v>136058.00000000012</v>
      </c>
    </row>
    <row r="13" spans="1:18" ht="15.75" customHeight="1" x14ac:dyDescent="0.25"/>
    <row r="14" spans="1:18" ht="15.75" customHeight="1" x14ac:dyDescent="0.25"/>
    <row r="15" spans="1:18" ht="15.75" customHeight="1" x14ac:dyDescent="0.25"/>
    <row r="16" spans="1:1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67"/>
  <sheetViews>
    <sheetView workbookViewId="0">
      <selection activeCell="A6" sqref="A6"/>
    </sheetView>
  </sheetViews>
  <sheetFormatPr defaultColWidth="11.25" defaultRowHeight="15" customHeight="1" x14ac:dyDescent="0.25"/>
  <cols>
    <col min="1" max="1" width="18.75" bestFit="1" customWidth="1"/>
    <col min="2" max="2" width="26.5" customWidth="1"/>
    <col min="3" max="3" width="16.25" customWidth="1"/>
    <col min="4" max="4" width="26.875" bestFit="1" customWidth="1"/>
    <col min="5" max="5" width="22.375" bestFit="1" customWidth="1"/>
    <col min="6" max="6" width="26.75" bestFit="1" customWidth="1"/>
    <col min="7" max="7" width="23.875" bestFit="1" customWidth="1"/>
  </cols>
  <sheetData>
    <row r="1" spans="1:21" x14ac:dyDescent="0.25">
      <c r="A1" s="12" t="s">
        <v>17</v>
      </c>
      <c r="B1" s="12" t="s">
        <v>18</v>
      </c>
      <c r="C1" s="12" t="s">
        <v>19</v>
      </c>
      <c r="D1" s="12" t="s">
        <v>20</v>
      </c>
      <c r="E1" s="12" t="s">
        <v>21</v>
      </c>
      <c r="F1" s="12" t="s">
        <v>22</v>
      </c>
      <c r="G1" s="13" t="s">
        <v>23</v>
      </c>
      <c r="H1" s="12" t="s">
        <v>24</v>
      </c>
    </row>
    <row r="2" spans="1:21" x14ac:dyDescent="0.25">
      <c r="A2" s="14" t="s">
        <v>25</v>
      </c>
      <c r="B2" s="14">
        <v>26203</v>
      </c>
      <c r="C2" s="15"/>
      <c r="D2" s="15"/>
      <c r="E2" s="15"/>
      <c r="F2" s="15"/>
      <c r="G2" s="14">
        <v>26203</v>
      </c>
      <c r="H2" s="12">
        <v>0.5</v>
      </c>
    </row>
    <row r="3" spans="1:21" x14ac:dyDescent="0.25">
      <c r="A3" s="14" t="s">
        <v>26</v>
      </c>
      <c r="B3" s="14">
        <v>33738</v>
      </c>
      <c r="C3" s="15">
        <f t="shared" ref="C3:C13" si="0">B2</f>
        <v>26203</v>
      </c>
      <c r="D3" s="15">
        <f t="shared" ref="D3:D13" si="1">ROUND(AVERAGE($B$2:B13),0)</f>
        <v>28943</v>
      </c>
      <c r="E3" s="15"/>
      <c r="F3" s="15"/>
      <c r="G3" s="15">
        <f t="shared" ref="G3:G13" si="2">ROUND(H$2*B2+(1-H$2)*G2,0)</f>
        <v>26203</v>
      </c>
    </row>
    <row r="4" spans="1:21" x14ac:dyDescent="0.25">
      <c r="A4" s="24" t="s">
        <v>3</v>
      </c>
      <c r="B4" s="14">
        <v>18977</v>
      </c>
      <c r="C4" s="15">
        <f t="shared" si="0"/>
        <v>33738</v>
      </c>
      <c r="D4" s="15">
        <f t="shared" si="1"/>
        <v>28943</v>
      </c>
      <c r="E4" s="15"/>
      <c r="F4" s="15"/>
      <c r="G4" s="15">
        <f t="shared" si="2"/>
        <v>29971</v>
      </c>
    </row>
    <row r="5" spans="1:21" x14ac:dyDescent="0.25">
      <c r="A5" s="14" t="s">
        <v>4</v>
      </c>
      <c r="B5" s="14">
        <v>40057</v>
      </c>
      <c r="C5" s="15">
        <f t="shared" si="0"/>
        <v>18977</v>
      </c>
      <c r="D5" s="15">
        <f t="shared" si="1"/>
        <v>28943</v>
      </c>
      <c r="E5" s="15">
        <f t="shared" ref="E5:E13" si="3">ROUND(AVERAGE($B$2:B4),0)</f>
        <v>26306</v>
      </c>
      <c r="F5" s="15"/>
      <c r="G5" s="15">
        <f t="shared" si="2"/>
        <v>24474</v>
      </c>
      <c r="U5" s="16"/>
    </row>
    <row r="6" spans="1:21" x14ac:dyDescent="0.25">
      <c r="A6" s="14" t="s">
        <v>5</v>
      </c>
      <c r="B6" s="14">
        <v>33429</v>
      </c>
      <c r="C6" s="15">
        <f t="shared" si="0"/>
        <v>40057</v>
      </c>
      <c r="D6" s="15">
        <f t="shared" si="1"/>
        <v>28943</v>
      </c>
      <c r="E6" s="15">
        <f t="shared" si="3"/>
        <v>29744</v>
      </c>
      <c r="F6" s="15"/>
      <c r="G6" s="15">
        <f t="shared" si="2"/>
        <v>32266</v>
      </c>
    </row>
    <row r="7" spans="1:21" x14ac:dyDescent="0.25">
      <c r="A7" s="14" t="s">
        <v>6</v>
      </c>
      <c r="B7" s="14">
        <v>18070</v>
      </c>
      <c r="C7" s="15">
        <f t="shared" si="0"/>
        <v>33429</v>
      </c>
      <c r="D7" s="15">
        <f t="shared" si="1"/>
        <v>27296</v>
      </c>
      <c r="E7" s="15">
        <f t="shared" si="3"/>
        <v>30481</v>
      </c>
      <c r="F7" s="15">
        <f t="shared" ref="F7:F13" si="4">ROUND(AVERAGE($B$2:B6),0)</f>
        <v>30481</v>
      </c>
      <c r="G7" s="15">
        <f t="shared" si="2"/>
        <v>32848</v>
      </c>
    </row>
    <row r="8" spans="1:21" x14ac:dyDescent="0.25">
      <c r="A8" s="14" t="s">
        <v>7</v>
      </c>
      <c r="B8" s="14">
        <v>47283</v>
      </c>
      <c r="C8" s="15">
        <f t="shared" si="0"/>
        <v>18070</v>
      </c>
      <c r="D8" s="15">
        <f t="shared" si="1"/>
        <v>24292</v>
      </c>
      <c r="E8" s="15">
        <f t="shared" si="3"/>
        <v>28412</v>
      </c>
      <c r="F8" s="15">
        <f t="shared" si="4"/>
        <v>28412</v>
      </c>
      <c r="G8" s="15">
        <f t="shared" si="2"/>
        <v>25459</v>
      </c>
    </row>
    <row r="9" spans="1:21" x14ac:dyDescent="0.25">
      <c r="A9" s="14" t="s">
        <v>8</v>
      </c>
      <c r="B9" s="14">
        <v>1852</v>
      </c>
      <c r="C9" s="15">
        <f t="shared" si="0"/>
        <v>47283</v>
      </c>
      <c r="D9" s="15">
        <f t="shared" si="1"/>
        <v>24078</v>
      </c>
      <c r="E9" s="15">
        <f t="shared" si="3"/>
        <v>31108</v>
      </c>
      <c r="F9" s="15">
        <f t="shared" si="4"/>
        <v>31108</v>
      </c>
      <c r="G9" s="15">
        <f t="shared" si="2"/>
        <v>36371</v>
      </c>
    </row>
    <row r="10" spans="1:21" x14ac:dyDescent="0.25">
      <c r="A10" s="14" t="s">
        <v>27</v>
      </c>
      <c r="B10" s="14">
        <v>42170</v>
      </c>
      <c r="C10" s="15">
        <f t="shared" si="0"/>
        <v>1852</v>
      </c>
      <c r="D10" s="15">
        <f t="shared" si="1"/>
        <v>22159</v>
      </c>
      <c r="E10" s="15">
        <f t="shared" si="3"/>
        <v>27451</v>
      </c>
      <c r="F10" s="15">
        <f t="shared" si="4"/>
        <v>27451</v>
      </c>
      <c r="G10" s="15">
        <f t="shared" si="2"/>
        <v>19112</v>
      </c>
    </row>
    <row r="11" spans="1:21" x14ac:dyDescent="0.25">
      <c r="A11" s="14" t="s">
        <v>28</v>
      </c>
      <c r="B11" s="14">
        <v>30419</v>
      </c>
      <c r="C11" s="15">
        <f t="shared" si="0"/>
        <v>42170</v>
      </c>
      <c r="D11" s="15">
        <f t="shared" si="1"/>
        <v>19952</v>
      </c>
      <c r="E11" s="15">
        <f t="shared" si="3"/>
        <v>29087</v>
      </c>
      <c r="F11" s="15">
        <f t="shared" si="4"/>
        <v>29087</v>
      </c>
      <c r="G11" s="15">
        <f t="shared" si="2"/>
        <v>30641</v>
      </c>
    </row>
    <row r="12" spans="1:21" x14ac:dyDescent="0.25">
      <c r="A12" s="14" t="s">
        <v>29</v>
      </c>
      <c r="B12" s="14">
        <v>32223</v>
      </c>
      <c r="C12" s="15">
        <f t="shared" si="0"/>
        <v>30419</v>
      </c>
      <c r="D12" s="15">
        <f t="shared" si="1"/>
        <v>20466</v>
      </c>
      <c r="E12" s="15">
        <f t="shared" si="3"/>
        <v>29220</v>
      </c>
      <c r="F12" s="15">
        <f t="shared" si="4"/>
        <v>29220</v>
      </c>
      <c r="G12" s="15">
        <f t="shared" si="2"/>
        <v>30530</v>
      </c>
    </row>
    <row r="13" spans="1:21" x14ac:dyDescent="0.25">
      <c r="A13" s="24" t="s">
        <v>30</v>
      </c>
      <c r="B13" s="14">
        <v>22894</v>
      </c>
      <c r="C13" s="15">
        <f t="shared" si="0"/>
        <v>32223</v>
      </c>
      <c r="D13" s="15">
        <f t="shared" si="1"/>
        <v>16998</v>
      </c>
      <c r="E13" s="15">
        <f t="shared" si="3"/>
        <v>29493</v>
      </c>
      <c r="F13" s="15">
        <f t="shared" si="4"/>
        <v>29493</v>
      </c>
      <c r="G13" s="15">
        <f t="shared" si="2"/>
        <v>31377</v>
      </c>
    </row>
    <row r="15" spans="1:21" x14ac:dyDescent="0.25">
      <c r="B15" s="20" t="s">
        <v>19</v>
      </c>
      <c r="C15" s="23"/>
      <c r="D15" s="21"/>
      <c r="E15" s="20" t="s">
        <v>20</v>
      </c>
      <c r="F15" s="23"/>
      <c r="G15" s="21"/>
    </row>
    <row r="16" spans="1:21" x14ac:dyDescent="0.25">
      <c r="B16" s="12" t="s">
        <v>31</v>
      </c>
      <c r="C16" s="12" t="s">
        <v>32</v>
      </c>
      <c r="D16" s="12" t="s">
        <v>33</v>
      </c>
      <c r="E16" s="12" t="s">
        <v>31</v>
      </c>
      <c r="F16" s="12" t="s">
        <v>32</v>
      </c>
      <c r="G16" s="12" t="s">
        <v>33</v>
      </c>
    </row>
    <row r="17" spans="2:7" x14ac:dyDescent="0.25">
      <c r="B17" s="15">
        <f t="shared" ref="B17:B27" si="5">B3-C3</f>
        <v>7535</v>
      </c>
      <c r="C17" s="15">
        <f t="shared" ref="C17:C27" si="6">ABS(B17)/B3</f>
        <v>0.22333866856363743</v>
      </c>
      <c r="D17" s="15">
        <f t="shared" ref="D17:D27" si="7">B17^2</f>
        <v>56776225</v>
      </c>
      <c r="E17" s="15">
        <f t="shared" ref="E17:E27" si="8">B3-D3</f>
        <v>4795</v>
      </c>
      <c r="F17" s="15">
        <f t="shared" ref="F17:F27" si="9">ABS(E17)/B3</f>
        <v>0.14212460726776929</v>
      </c>
      <c r="G17" s="15">
        <f t="shared" ref="G17:G27" si="10">E17^2</f>
        <v>22992025</v>
      </c>
    </row>
    <row r="18" spans="2:7" x14ac:dyDescent="0.25">
      <c r="B18" s="15">
        <f t="shared" si="5"/>
        <v>-14761</v>
      </c>
      <c r="C18" s="15">
        <f t="shared" si="6"/>
        <v>0.77783632818675241</v>
      </c>
      <c r="D18" s="15">
        <f t="shared" si="7"/>
        <v>217887121</v>
      </c>
      <c r="E18" s="15">
        <f t="shared" si="8"/>
        <v>-9966</v>
      </c>
      <c r="F18" s="15">
        <f t="shared" si="9"/>
        <v>0.52516203825683727</v>
      </c>
      <c r="G18" s="15">
        <f t="shared" si="10"/>
        <v>99321156</v>
      </c>
    </row>
    <row r="19" spans="2:7" x14ac:dyDescent="0.25">
      <c r="B19" s="15">
        <f t="shared" si="5"/>
        <v>21080</v>
      </c>
      <c r="C19" s="15">
        <f t="shared" si="6"/>
        <v>0.52625009361659636</v>
      </c>
      <c r="D19" s="15">
        <f t="shared" si="7"/>
        <v>444366400</v>
      </c>
      <c r="E19" s="15">
        <f t="shared" si="8"/>
        <v>11114</v>
      </c>
      <c r="F19" s="15">
        <f t="shared" si="9"/>
        <v>0.27745462715630226</v>
      </c>
      <c r="G19" s="15">
        <f t="shared" si="10"/>
        <v>123520996</v>
      </c>
    </row>
    <row r="20" spans="2:7" x14ac:dyDescent="0.25">
      <c r="B20" s="15">
        <f t="shared" si="5"/>
        <v>-6628</v>
      </c>
      <c r="C20" s="15">
        <f t="shared" si="6"/>
        <v>0.19827096233808969</v>
      </c>
      <c r="D20" s="15">
        <f t="shared" si="7"/>
        <v>43930384</v>
      </c>
      <c r="E20" s="15">
        <f t="shared" si="8"/>
        <v>4486</v>
      </c>
      <c r="F20" s="15">
        <f t="shared" si="9"/>
        <v>0.13419486074964851</v>
      </c>
      <c r="G20" s="15">
        <f t="shared" si="10"/>
        <v>20124196</v>
      </c>
    </row>
    <row r="21" spans="2:7" x14ac:dyDescent="0.25">
      <c r="B21" s="15">
        <f t="shared" si="5"/>
        <v>-15359</v>
      </c>
      <c r="C21" s="15">
        <f t="shared" si="6"/>
        <v>0.84997232982844495</v>
      </c>
      <c r="D21" s="15">
        <f t="shared" si="7"/>
        <v>235898881</v>
      </c>
      <c r="E21" s="15">
        <f t="shared" si="8"/>
        <v>-9226</v>
      </c>
      <c r="F21" s="15">
        <f t="shared" si="9"/>
        <v>0.51057000553403431</v>
      </c>
      <c r="G21" s="15">
        <f t="shared" si="10"/>
        <v>85119076</v>
      </c>
    </row>
    <row r="22" spans="2:7" x14ac:dyDescent="0.25">
      <c r="B22" s="15">
        <f t="shared" si="5"/>
        <v>29213</v>
      </c>
      <c r="C22" s="15">
        <f t="shared" si="6"/>
        <v>0.61783304781845483</v>
      </c>
      <c r="D22" s="15">
        <f t="shared" si="7"/>
        <v>853399369</v>
      </c>
      <c r="E22" s="15">
        <f t="shared" si="8"/>
        <v>22991</v>
      </c>
      <c r="F22" s="15">
        <f t="shared" si="9"/>
        <v>0.48624241270646956</v>
      </c>
      <c r="G22" s="15">
        <f t="shared" si="10"/>
        <v>528586081</v>
      </c>
    </row>
    <row r="23" spans="2:7" x14ac:dyDescent="0.25">
      <c r="B23" s="15">
        <f t="shared" si="5"/>
        <v>-45431</v>
      </c>
      <c r="C23" s="15">
        <f t="shared" si="6"/>
        <v>24.530777537796975</v>
      </c>
      <c r="D23" s="15">
        <f t="shared" si="7"/>
        <v>2063975761</v>
      </c>
      <c r="E23" s="15">
        <f t="shared" si="8"/>
        <v>-22226</v>
      </c>
      <c r="F23" s="15">
        <f t="shared" si="9"/>
        <v>12.001079913606912</v>
      </c>
      <c r="G23" s="15">
        <f t="shared" si="10"/>
        <v>493995076</v>
      </c>
    </row>
    <row r="24" spans="2:7" x14ac:dyDescent="0.25">
      <c r="B24" s="15">
        <f t="shared" si="5"/>
        <v>40318</v>
      </c>
      <c r="C24" s="15">
        <f t="shared" si="6"/>
        <v>0.95608252312070197</v>
      </c>
      <c r="D24" s="15">
        <f t="shared" si="7"/>
        <v>1625541124</v>
      </c>
      <c r="E24" s="15">
        <f t="shared" si="8"/>
        <v>20011</v>
      </c>
      <c r="F24" s="15">
        <f t="shared" si="9"/>
        <v>0.47453165757647614</v>
      </c>
      <c r="G24" s="15">
        <f t="shared" si="10"/>
        <v>400440121</v>
      </c>
    </row>
    <row r="25" spans="2:7" x14ac:dyDescent="0.25">
      <c r="B25" s="15">
        <f t="shared" si="5"/>
        <v>-11751</v>
      </c>
      <c r="C25" s="15">
        <f t="shared" si="6"/>
        <v>0.38630461224892337</v>
      </c>
      <c r="D25" s="15">
        <f t="shared" si="7"/>
        <v>138086001</v>
      </c>
      <c r="E25" s="15">
        <f t="shared" si="8"/>
        <v>10467</v>
      </c>
      <c r="F25" s="15">
        <f t="shared" si="9"/>
        <v>0.34409415168151486</v>
      </c>
      <c r="G25" s="15">
        <f t="shared" si="10"/>
        <v>109558089</v>
      </c>
    </row>
    <row r="26" spans="2:7" x14ac:dyDescent="0.25">
      <c r="B26" s="15">
        <f t="shared" si="5"/>
        <v>1804</v>
      </c>
      <c r="C26" s="15">
        <f t="shared" si="6"/>
        <v>5.5984855537969773E-2</v>
      </c>
      <c r="D26" s="15">
        <f t="shared" si="7"/>
        <v>3254416</v>
      </c>
      <c r="E26" s="15">
        <f t="shared" si="8"/>
        <v>11757</v>
      </c>
      <c r="F26" s="15">
        <f t="shared" si="9"/>
        <v>0.36486360674052698</v>
      </c>
      <c r="G26" s="15">
        <f t="shared" si="10"/>
        <v>138227049</v>
      </c>
    </row>
    <row r="27" spans="2:7" x14ac:dyDescent="0.25">
      <c r="B27" s="15">
        <f t="shared" si="5"/>
        <v>-9329</v>
      </c>
      <c r="C27" s="15">
        <f t="shared" si="6"/>
        <v>0.40748667773215691</v>
      </c>
      <c r="D27" s="15">
        <f t="shared" si="7"/>
        <v>87030241</v>
      </c>
      <c r="E27" s="15">
        <f t="shared" si="8"/>
        <v>5896</v>
      </c>
      <c r="F27" s="15">
        <f t="shared" si="9"/>
        <v>0.25753472525552545</v>
      </c>
      <c r="G27" s="15">
        <f t="shared" si="10"/>
        <v>34762816</v>
      </c>
    </row>
    <row r="29" spans="2:7" x14ac:dyDescent="0.25">
      <c r="B29" s="20" t="s">
        <v>21</v>
      </c>
      <c r="C29" s="23"/>
      <c r="D29" s="21"/>
      <c r="E29" s="20" t="s">
        <v>22</v>
      </c>
      <c r="F29" s="23"/>
      <c r="G29" s="21"/>
    </row>
    <row r="30" spans="2:7" x14ac:dyDescent="0.25">
      <c r="B30" s="12" t="s">
        <v>31</v>
      </c>
      <c r="C30" s="12" t="s">
        <v>32</v>
      </c>
      <c r="D30" s="12" t="s">
        <v>33</v>
      </c>
      <c r="E30" s="12" t="s">
        <v>31</v>
      </c>
      <c r="F30" s="12" t="s">
        <v>32</v>
      </c>
      <c r="G30" s="12" t="s">
        <v>33</v>
      </c>
    </row>
    <row r="31" spans="2:7" x14ac:dyDescent="0.25">
      <c r="B31" s="15">
        <f t="shared" ref="B31:B39" si="11">B5-E5</f>
        <v>13751</v>
      </c>
      <c r="C31" s="15">
        <f t="shared" ref="C31:C39" si="12">ABS(B31)/B5</f>
        <v>0.34328581770976357</v>
      </c>
      <c r="D31" s="15">
        <f t="shared" ref="D31:D39" si="13">B31^2</f>
        <v>189090001</v>
      </c>
      <c r="E31" s="15">
        <f t="shared" ref="E31:E37" si="14">B7-F7</f>
        <v>-12411</v>
      </c>
      <c r="F31" s="15">
        <f t="shared" ref="F31:F37" si="15">ABS(E31)/B7</f>
        <v>0.68682899833978972</v>
      </c>
      <c r="G31" s="15">
        <f t="shared" ref="G31:G37" si="16">E31^2</f>
        <v>154032921</v>
      </c>
    </row>
    <row r="32" spans="2:7" x14ac:dyDescent="0.25">
      <c r="B32" s="15">
        <f t="shared" si="11"/>
        <v>3685</v>
      </c>
      <c r="C32" s="15">
        <f t="shared" si="12"/>
        <v>0.11023362948338269</v>
      </c>
      <c r="D32" s="15">
        <f t="shared" si="13"/>
        <v>13579225</v>
      </c>
      <c r="E32" s="15">
        <f t="shared" si="14"/>
        <v>18871</v>
      </c>
      <c r="F32" s="15">
        <f t="shared" si="15"/>
        <v>0.39910750163906689</v>
      </c>
      <c r="G32" s="15">
        <f t="shared" si="16"/>
        <v>356114641</v>
      </c>
    </row>
    <row r="33" spans="2:7" x14ac:dyDescent="0.25">
      <c r="B33" s="15">
        <f t="shared" si="11"/>
        <v>-12411</v>
      </c>
      <c r="C33" s="15">
        <f t="shared" si="12"/>
        <v>0.68682899833978972</v>
      </c>
      <c r="D33" s="15">
        <f t="shared" si="13"/>
        <v>154032921</v>
      </c>
      <c r="E33" s="15">
        <f t="shared" si="14"/>
        <v>-29256</v>
      </c>
      <c r="F33" s="15">
        <f t="shared" si="15"/>
        <v>15.796976241900648</v>
      </c>
      <c r="G33" s="15">
        <f t="shared" si="16"/>
        <v>855913536</v>
      </c>
    </row>
    <row r="34" spans="2:7" x14ac:dyDescent="0.25">
      <c r="B34" s="15">
        <f t="shared" si="11"/>
        <v>18871</v>
      </c>
      <c r="C34" s="15">
        <f t="shared" si="12"/>
        <v>0.39910750163906689</v>
      </c>
      <c r="D34" s="15">
        <f t="shared" si="13"/>
        <v>356114641</v>
      </c>
      <c r="E34" s="15">
        <f t="shared" si="14"/>
        <v>14719</v>
      </c>
      <c r="F34" s="15">
        <f t="shared" si="15"/>
        <v>0.34903960161252073</v>
      </c>
      <c r="G34" s="15">
        <f t="shared" si="16"/>
        <v>216648961</v>
      </c>
    </row>
    <row r="35" spans="2:7" x14ac:dyDescent="0.25">
      <c r="B35" s="15">
        <f t="shared" si="11"/>
        <v>-29256</v>
      </c>
      <c r="C35" s="15">
        <f t="shared" si="12"/>
        <v>15.796976241900648</v>
      </c>
      <c r="D35" s="15">
        <f t="shared" si="13"/>
        <v>855913536</v>
      </c>
      <c r="E35" s="15">
        <f t="shared" si="14"/>
        <v>1332</v>
      </c>
      <c r="F35" s="15">
        <f t="shared" si="15"/>
        <v>4.3788421710115391E-2</v>
      </c>
      <c r="G35" s="15">
        <f t="shared" si="16"/>
        <v>1774224</v>
      </c>
    </row>
    <row r="36" spans="2:7" x14ac:dyDescent="0.25">
      <c r="B36" s="15">
        <f t="shared" si="11"/>
        <v>14719</v>
      </c>
      <c r="C36" s="15">
        <f t="shared" si="12"/>
        <v>0.34903960161252073</v>
      </c>
      <c r="D36" s="15">
        <f t="shared" si="13"/>
        <v>216648961</v>
      </c>
      <c r="E36" s="15">
        <f t="shared" si="14"/>
        <v>3003</v>
      </c>
      <c r="F36" s="15">
        <f t="shared" si="15"/>
        <v>9.3194302206498464E-2</v>
      </c>
      <c r="G36" s="15">
        <f t="shared" si="16"/>
        <v>9018009</v>
      </c>
    </row>
    <row r="37" spans="2:7" x14ac:dyDescent="0.25">
      <c r="B37" s="15">
        <f t="shared" si="11"/>
        <v>1332</v>
      </c>
      <c r="C37" s="15">
        <f t="shared" si="12"/>
        <v>4.3788421710115391E-2</v>
      </c>
      <c r="D37" s="15">
        <f t="shared" si="13"/>
        <v>1774224</v>
      </c>
      <c r="E37" s="15">
        <f t="shared" si="14"/>
        <v>-6599</v>
      </c>
      <c r="F37" s="15">
        <f t="shared" si="15"/>
        <v>0.2882414606447104</v>
      </c>
      <c r="G37" s="15">
        <f t="shared" si="16"/>
        <v>43546801</v>
      </c>
    </row>
    <row r="38" spans="2:7" x14ac:dyDescent="0.25">
      <c r="B38" s="15">
        <f t="shared" si="11"/>
        <v>3003</v>
      </c>
      <c r="C38" s="15">
        <f t="shared" si="12"/>
        <v>9.3194302206498464E-2</v>
      </c>
      <c r="D38" s="15">
        <f t="shared" si="13"/>
        <v>9018009</v>
      </c>
      <c r="E38" s="15"/>
      <c r="F38" s="15"/>
      <c r="G38" s="15"/>
    </row>
    <row r="39" spans="2:7" x14ac:dyDescent="0.25">
      <c r="B39" s="15">
        <f t="shared" si="11"/>
        <v>-6599</v>
      </c>
      <c r="C39" s="15">
        <f t="shared" si="12"/>
        <v>0.2882414606447104</v>
      </c>
      <c r="D39" s="15">
        <f t="shared" si="13"/>
        <v>43546801</v>
      </c>
      <c r="E39" s="15"/>
      <c r="F39" s="15"/>
      <c r="G39" s="15"/>
    </row>
    <row r="41" spans="2:7" x14ac:dyDescent="0.25">
      <c r="B41" s="20" t="s">
        <v>23</v>
      </c>
      <c r="C41" s="23"/>
      <c r="D41" s="21"/>
      <c r="F41" s="20" t="s">
        <v>34</v>
      </c>
      <c r="G41" s="21"/>
    </row>
    <row r="42" spans="2:7" x14ac:dyDescent="0.25">
      <c r="B42" s="12" t="s">
        <v>31</v>
      </c>
      <c r="C42" s="12" t="s">
        <v>32</v>
      </c>
      <c r="D42" s="12" t="s">
        <v>33</v>
      </c>
      <c r="F42" s="15"/>
      <c r="G42" s="15"/>
    </row>
    <row r="43" spans="2:7" x14ac:dyDescent="0.25">
      <c r="B43" s="15">
        <f t="shared" ref="B43:B53" si="17">B3-G3</f>
        <v>7535</v>
      </c>
      <c r="C43" s="15">
        <f t="shared" ref="C43:C53" si="18">ABS(B43)/B3</f>
        <v>0.22333866856363743</v>
      </c>
      <c r="D43" s="15">
        <f t="shared" ref="D43:D53" si="19">B43^2</f>
        <v>56776225</v>
      </c>
      <c r="F43" s="14" t="s">
        <v>35</v>
      </c>
      <c r="G43" s="15">
        <f>ROUND(AVERAGE(C3:C13),0)</f>
        <v>29493</v>
      </c>
    </row>
    <row r="44" spans="2:7" x14ac:dyDescent="0.25">
      <c r="B44" s="15">
        <f t="shared" si="17"/>
        <v>-10994</v>
      </c>
      <c r="C44" s="15">
        <f t="shared" si="18"/>
        <v>0.57933287664014332</v>
      </c>
      <c r="D44" s="15">
        <f t="shared" si="19"/>
        <v>120868036</v>
      </c>
      <c r="F44" s="14" t="s">
        <v>36</v>
      </c>
      <c r="G44" s="15">
        <f>ROUND(AVERAGE(D3:D13),0)</f>
        <v>24638</v>
      </c>
    </row>
    <row r="45" spans="2:7" x14ac:dyDescent="0.25">
      <c r="B45" s="15">
        <f t="shared" si="17"/>
        <v>15583</v>
      </c>
      <c r="C45" s="15">
        <f t="shared" si="18"/>
        <v>0.38902064558004845</v>
      </c>
      <c r="D45" s="15">
        <f t="shared" si="19"/>
        <v>242829889</v>
      </c>
      <c r="F45" s="14" t="s">
        <v>37</v>
      </c>
      <c r="G45" s="15">
        <f>ROUND(AVERAGE(E5:E13),0)</f>
        <v>29034</v>
      </c>
    </row>
    <row r="46" spans="2:7" x14ac:dyDescent="0.25">
      <c r="B46" s="15">
        <f t="shared" si="17"/>
        <v>1163</v>
      </c>
      <c r="C46" s="15">
        <f t="shared" si="18"/>
        <v>3.4790152263005178E-2</v>
      </c>
      <c r="D46" s="15">
        <f t="shared" si="19"/>
        <v>1352569</v>
      </c>
      <c r="F46" s="14" t="s">
        <v>38</v>
      </c>
      <c r="G46" s="15">
        <f>ROUND(AVERAGE(F7:F13),0)</f>
        <v>29322</v>
      </c>
    </row>
    <row r="47" spans="2:7" x14ac:dyDescent="0.25">
      <c r="B47" s="15">
        <f t="shared" si="17"/>
        <v>-14778</v>
      </c>
      <c r="C47" s="15">
        <f t="shared" si="18"/>
        <v>0.81781959048146102</v>
      </c>
      <c r="D47" s="15">
        <f t="shared" si="19"/>
        <v>218389284</v>
      </c>
      <c r="F47" s="14" t="s">
        <v>39</v>
      </c>
      <c r="G47" s="15">
        <f>ROUND(AVERAGE(G3:G13),0)</f>
        <v>29023</v>
      </c>
    </row>
    <row r="48" spans="2:7" x14ac:dyDescent="0.25">
      <c r="B48" s="15">
        <f t="shared" si="17"/>
        <v>21824</v>
      </c>
      <c r="C48" s="15">
        <f t="shared" si="18"/>
        <v>0.46156123765412516</v>
      </c>
      <c r="D48" s="15">
        <f t="shared" si="19"/>
        <v>476286976</v>
      </c>
    </row>
    <row r="49" spans="2:8" x14ac:dyDescent="0.25">
      <c r="B49" s="15">
        <f t="shared" si="17"/>
        <v>-34519</v>
      </c>
      <c r="C49" s="15">
        <f t="shared" si="18"/>
        <v>18.63876889848812</v>
      </c>
      <c r="D49" s="15">
        <f t="shared" si="19"/>
        <v>1191561361</v>
      </c>
      <c r="F49" s="20" t="s">
        <v>19</v>
      </c>
      <c r="G49" s="21"/>
    </row>
    <row r="50" spans="2:8" x14ac:dyDescent="0.25">
      <c r="B50" s="15">
        <f t="shared" si="17"/>
        <v>23058</v>
      </c>
      <c r="C50" s="15">
        <f t="shared" si="18"/>
        <v>0.54678681527152007</v>
      </c>
      <c r="D50" s="15">
        <f t="shared" si="19"/>
        <v>531671364</v>
      </c>
      <c r="F50" s="14" t="s">
        <v>40</v>
      </c>
      <c r="G50" s="15">
        <f>ROUND(AVERAGE(B17:B27),0)</f>
        <v>-301</v>
      </c>
    </row>
    <row r="51" spans="2:8" x14ac:dyDescent="0.25">
      <c r="B51" s="15">
        <f t="shared" si="17"/>
        <v>-222</v>
      </c>
      <c r="C51" s="15">
        <f t="shared" si="18"/>
        <v>7.2980702850192316E-3</v>
      </c>
      <c r="D51" s="15">
        <f t="shared" si="19"/>
        <v>49284</v>
      </c>
      <c r="F51" s="14" t="s">
        <v>41</v>
      </c>
      <c r="G51" s="15">
        <f>ROUND(AVERAGE(C17:C27),0)</f>
        <v>3</v>
      </c>
    </row>
    <row r="52" spans="2:8" x14ac:dyDescent="0.25">
      <c r="B52" s="15">
        <f t="shared" si="17"/>
        <v>1693</v>
      </c>
      <c r="C52" s="15">
        <f t="shared" si="18"/>
        <v>5.2540111100766534E-2</v>
      </c>
      <c r="D52" s="15">
        <f t="shared" si="19"/>
        <v>2866249</v>
      </c>
      <c r="F52" s="14" t="s">
        <v>42</v>
      </c>
      <c r="G52" s="15">
        <f>ROUND(AVERAGE(D17:D27),0)</f>
        <v>524558720</v>
      </c>
    </row>
    <row r="53" spans="2:8" x14ac:dyDescent="0.25">
      <c r="B53" s="15">
        <f t="shared" si="17"/>
        <v>-8483</v>
      </c>
      <c r="C53" s="15">
        <f t="shared" si="18"/>
        <v>0.37053376430505808</v>
      </c>
      <c r="D53" s="15">
        <f t="shared" si="19"/>
        <v>71961289</v>
      </c>
    </row>
    <row r="54" spans="2:8" x14ac:dyDescent="0.25">
      <c r="F54" s="22" t="s">
        <v>20</v>
      </c>
      <c r="G54" s="21"/>
      <c r="H54" s="17"/>
    </row>
    <row r="55" spans="2:8" x14ac:dyDescent="0.25">
      <c r="F55" s="18" t="s">
        <v>40</v>
      </c>
      <c r="G55" s="19">
        <f>ROUND(AVERAGE(E17:E27),0)</f>
        <v>4554</v>
      </c>
    </row>
    <row r="56" spans="2:8" x14ac:dyDescent="0.25">
      <c r="F56" s="14" t="s">
        <v>41</v>
      </c>
      <c r="G56" s="15">
        <f>ROUND(AVERAGE(F17:F27),0)</f>
        <v>1</v>
      </c>
    </row>
    <row r="57" spans="2:8" x14ac:dyDescent="0.25">
      <c r="F57" s="14" t="s">
        <v>42</v>
      </c>
      <c r="G57" s="15">
        <f>ROUND(AVERAGE(G17:G27),0)</f>
        <v>186967880</v>
      </c>
    </row>
    <row r="59" spans="2:8" x14ac:dyDescent="0.25">
      <c r="C59" s="20" t="s">
        <v>22</v>
      </c>
      <c r="D59" s="21"/>
      <c r="F59" s="20" t="s">
        <v>21</v>
      </c>
      <c r="G59" s="21"/>
    </row>
    <row r="60" spans="2:8" x14ac:dyDescent="0.25">
      <c r="C60" s="18" t="s">
        <v>40</v>
      </c>
      <c r="D60" s="15">
        <f>ROUND(AVERAGE(E31:E37),0)</f>
        <v>-1477</v>
      </c>
      <c r="F60" s="18" t="s">
        <v>40</v>
      </c>
      <c r="G60" s="15">
        <f>ROUND(AVERAGE(B31:B39),0)</f>
        <v>788</v>
      </c>
    </row>
    <row r="61" spans="2:8" x14ac:dyDescent="0.25">
      <c r="C61" s="14" t="s">
        <v>41</v>
      </c>
      <c r="D61" s="15">
        <f>ROUND(AVERAGE(F31:F37),0)</f>
        <v>3</v>
      </c>
      <c r="F61" s="14" t="s">
        <v>41</v>
      </c>
      <c r="G61" s="15">
        <f>ROUND(AVERAGE(C31:C39),0)</f>
        <v>2</v>
      </c>
    </row>
    <row r="62" spans="2:8" x14ac:dyDescent="0.25">
      <c r="C62" s="14" t="s">
        <v>42</v>
      </c>
      <c r="D62" s="15">
        <f>ROUND(AVERAGE(G31:G37),0)</f>
        <v>233864156</v>
      </c>
      <c r="F62" s="14" t="s">
        <v>42</v>
      </c>
      <c r="G62" s="15">
        <f>ROUND(AVERAGE(D31:D39),0)</f>
        <v>204413147</v>
      </c>
    </row>
    <row r="64" spans="2:8" x14ac:dyDescent="0.25">
      <c r="F64" s="20" t="s">
        <v>23</v>
      </c>
      <c r="G64" s="21"/>
    </row>
    <row r="65" spans="6:7" x14ac:dyDescent="0.25">
      <c r="F65" s="18" t="s">
        <v>40</v>
      </c>
      <c r="G65" s="15">
        <f>ROUND(AVERAGE(B43:B53),0)</f>
        <v>169</v>
      </c>
    </row>
    <row r="66" spans="6:7" x14ac:dyDescent="0.25">
      <c r="F66" s="14" t="s">
        <v>41</v>
      </c>
      <c r="G66" s="15">
        <f>ROUND(AVERAGE(C43:C53),0)</f>
        <v>2</v>
      </c>
    </row>
    <row r="67" spans="6:7" x14ac:dyDescent="0.25">
      <c r="F67" s="14" t="s">
        <v>42</v>
      </c>
      <c r="G67" s="15">
        <f>ROUND(AVERAGE(D43:D53),0)</f>
        <v>264964775</v>
      </c>
    </row>
  </sheetData>
  <mergeCells count="11">
    <mergeCell ref="B15:D15"/>
    <mergeCell ref="E15:G15"/>
    <mergeCell ref="B29:D29"/>
    <mergeCell ref="E29:G29"/>
    <mergeCell ref="B41:D41"/>
    <mergeCell ref="F41:G41"/>
    <mergeCell ref="F49:G49"/>
    <mergeCell ref="F59:G59"/>
    <mergeCell ref="F54:G54"/>
    <mergeCell ref="C59:D59"/>
    <mergeCell ref="F64:G6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67"/>
  <sheetViews>
    <sheetView topLeftCell="F1" workbookViewId="0">
      <selection activeCell="K21" sqref="K21"/>
    </sheetView>
  </sheetViews>
  <sheetFormatPr defaultColWidth="11.25" defaultRowHeight="15" customHeight="1" x14ac:dyDescent="0.25"/>
  <cols>
    <col min="1" max="1" width="18.75" bestFit="1" customWidth="1"/>
    <col min="2" max="2" width="15.625" customWidth="1"/>
    <col min="3" max="3" width="16.25" customWidth="1"/>
    <col min="4" max="4" width="26.875" bestFit="1" customWidth="1"/>
    <col min="5" max="5" width="22.375" bestFit="1" customWidth="1"/>
    <col min="6" max="6" width="26.75" bestFit="1" customWidth="1"/>
    <col min="7" max="7" width="23.875" bestFit="1" customWidth="1"/>
  </cols>
  <sheetData>
    <row r="1" spans="1:8" x14ac:dyDescent="0.25">
      <c r="A1" s="12" t="s">
        <v>17</v>
      </c>
      <c r="B1" s="12" t="s">
        <v>18</v>
      </c>
      <c r="C1" s="12" t="s">
        <v>19</v>
      </c>
      <c r="D1" s="12" t="s">
        <v>20</v>
      </c>
      <c r="E1" s="12" t="s">
        <v>21</v>
      </c>
      <c r="F1" s="12" t="s">
        <v>22</v>
      </c>
      <c r="G1" s="13" t="s">
        <v>23</v>
      </c>
      <c r="H1" s="12" t="s">
        <v>24</v>
      </c>
    </row>
    <row r="2" spans="1:8" x14ac:dyDescent="0.25">
      <c r="A2" s="14" t="s">
        <v>25</v>
      </c>
      <c r="B2" s="14">
        <v>27135</v>
      </c>
      <c r="C2" s="15"/>
      <c r="D2" s="15"/>
      <c r="E2" s="15"/>
      <c r="F2" s="15"/>
      <c r="G2" s="14">
        <v>27135</v>
      </c>
      <c r="H2" s="12">
        <v>0.2</v>
      </c>
    </row>
    <row r="3" spans="1:8" x14ac:dyDescent="0.25">
      <c r="A3" s="14" t="s">
        <v>26</v>
      </c>
      <c r="B3" s="14">
        <v>34962</v>
      </c>
      <c r="C3" s="15">
        <f t="shared" ref="C3:C13" si="0">B2</f>
        <v>27135</v>
      </c>
      <c r="D3" s="15">
        <f t="shared" ref="D3:D13" si="1">ROUND(AVERAGE($B$2:B13),0)</f>
        <v>29955</v>
      </c>
      <c r="E3" s="15"/>
      <c r="F3" s="15"/>
      <c r="G3" s="15">
        <f t="shared" ref="G3:G13" si="2">ROUND(H$2*B2+(1-H$2)*G2,0)</f>
        <v>27135</v>
      </c>
    </row>
    <row r="4" spans="1:8" x14ac:dyDescent="0.25">
      <c r="A4" s="14" t="s">
        <v>3</v>
      </c>
      <c r="B4" s="14">
        <v>19637</v>
      </c>
      <c r="C4" s="15">
        <f t="shared" si="0"/>
        <v>34962</v>
      </c>
      <c r="D4" s="15">
        <f t="shared" si="1"/>
        <v>29955</v>
      </c>
      <c r="E4" s="15"/>
      <c r="F4" s="15"/>
      <c r="G4" s="15">
        <f t="shared" si="2"/>
        <v>28700</v>
      </c>
    </row>
    <row r="5" spans="1:8" x14ac:dyDescent="0.25">
      <c r="A5" s="14" t="s">
        <v>4</v>
      </c>
      <c r="B5" s="14">
        <v>41514</v>
      </c>
      <c r="C5" s="15">
        <f t="shared" si="0"/>
        <v>19637</v>
      </c>
      <c r="D5" s="15">
        <f t="shared" si="1"/>
        <v>29955</v>
      </c>
      <c r="E5" s="15">
        <f t="shared" ref="E5:E13" si="3">ROUND(AVERAGE($B$2:B4),0)</f>
        <v>27245</v>
      </c>
      <c r="F5" s="15"/>
      <c r="G5" s="15">
        <f t="shared" si="2"/>
        <v>26887</v>
      </c>
    </row>
    <row r="6" spans="1:8" x14ac:dyDescent="0.25">
      <c r="A6" s="14" t="s">
        <v>5</v>
      </c>
      <c r="B6" s="14">
        <v>34581</v>
      </c>
      <c r="C6" s="15">
        <f t="shared" si="0"/>
        <v>41514</v>
      </c>
      <c r="D6" s="15">
        <f t="shared" si="1"/>
        <v>29955</v>
      </c>
      <c r="E6" s="15">
        <f t="shared" si="3"/>
        <v>30812</v>
      </c>
      <c r="F6" s="15"/>
      <c r="G6" s="15">
        <f t="shared" si="2"/>
        <v>29812</v>
      </c>
    </row>
    <row r="7" spans="1:8" x14ac:dyDescent="0.25">
      <c r="A7" s="14" t="s">
        <v>6</v>
      </c>
      <c r="B7" s="14">
        <v>18685</v>
      </c>
      <c r="C7" s="15">
        <f t="shared" si="0"/>
        <v>34581</v>
      </c>
      <c r="D7" s="15">
        <f t="shared" si="1"/>
        <v>28253</v>
      </c>
      <c r="E7" s="15">
        <f t="shared" si="3"/>
        <v>31566</v>
      </c>
      <c r="F7" s="15">
        <f t="shared" ref="F7:F13" si="4">ROUND(AVERAGE($B$2:B6),0)</f>
        <v>31566</v>
      </c>
      <c r="G7" s="15">
        <f t="shared" si="2"/>
        <v>30766</v>
      </c>
    </row>
    <row r="8" spans="1:8" x14ac:dyDescent="0.25">
      <c r="A8" s="14" t="s">
        <v>7</v>
      </c>
      <c r="B8" s="14">
        <v>48953</v>
      </c>
      <c r="C8" s="15">
        <f t="shared" si="0"/>
        <v>18685</v>
      </c>
      <c r="D8" s="15">
        <f t="shared" si="1"/>
        <v>25140</v>
      </c>
      <c r="E8" s="15">
        <f t="shared" si="3"/>
        <v>29419</v>
      </c>
      <c r="F8" s="15">
        <f t="shared" si="4"/>
        <v>29419</v>
      </c>
      <c r="G8" s="15">
        <f t="shared" si="2"/>
        <v>28350</v>
      </c>
    </row>
    <row r="9" spans="1:8" x14ac:dyDescent="0.25">
      <c r="A9" s="14" t="s">
        <v>8</v>
      </c>
      <c r="B9" s="14">
        <v>1838</v>
      </c>
      <c r="C9" s="15">
        <f t="shared" si="0"/>
        <v>48953</v>
      </c>
      <c r="D9" s="15">
        <f t="shared" si="1"/>
        <v>24923</v>
      </c>
      <c r="E9" s="15">
        <f t="shared" si="3"/>
        <v>32210</v>
      </c>
      <c r="F9" s="15">
        <f t="shared" si="4"/>
        <v>32210</v>
      </c>
      <c r="G9" s="15">
        <f t="shared" si="2"/>
        <v>32471</v>
      </c>
    </row>
    <row r="10" spans="1:8" x14ac:dyDescent="0.25">
      <c r="A10" s="14" t="s">
        <v>27</v>
      </c>
      <c r="B10" s="14">
        <v>43675</v>
      </c>
      <c r="C10" s="15">
        <f t="shared" si="0"/>
        <v>1838</v>
      </c>
      <c r="D10" s="15">
        <f t="shared" si="1"/>
        <v>22932</v>
      </c>
      <c r="E10" s="15">
        <f t="shared" si="3"/>
        <v>28413</v>
      </c>
      <c r="F10" s="15">
        <f t="shared" si="4"/>
        <v>28413</v>
      </c>
      <c r="G10" s="15">
        <f t="shared" si="2"/>
        <v>26344</v>
      </c>
    </row>
    <row r="11" spans="1:8" x14ac:dyDescent="0.25">
      <c r="A11" s="14" t="s">
        <v>28</v>
      </c>
      <c r="B11" s="14">
        <v>31457</v>
      </c>
      <c r="C11" s="15">
        <f t="shared" si="0"/>
        <v>43675</v>
      </c>
      <c r="D11" s="15">
        <f t="shared" si="1"/>
        <v>20648</v>
      </c>
      <c r="E11" s="15">
        <f t="shared" si="3"/>
        <v>30109</v>
      </c>
      <c r="F11" s="15">
        <f t="shared" si="4"/>
        <v>30109</v>
      </c>
      <c r="G11" s="15">
        <f t="shared" si="2"/>
        <v>29810</v>
      </c>
    </row>
    <row r="12" spans="1:8" x14ac:dyDescent="0.25">
      <c r="A12" s="14" t="s">
        <v>29</v>
      </c>
      <c r="B12" s="14">
        <v>33346</v>
      </c>
      <c r="C12" s="15">
        <f t="shared" si="0"/>
        <v>31457</v>
      </c>
      <c r="D12" s="15">
        <f t="shared" si="1"/>
        <v>21182</v>
      </c>
      <c r="E12" s="15">
        <f t="shared" si="3"/>
        <v>30244</v>
      </c>
      <c r="F12" s="15">
        <f t="shared" si="4"/>
        <v>30244</v>
      </c>
      <c r="G12" s="15">
        <f t="shared" si="2"/>
        <v>30139</v>
      </c>
    </row>
    <row r="13" spans="1:8" x14ac:dyDescent="0.25">
      <c r="A13" s="14" t="s">
        <v>30</v>
      </c>
      <c r="B13" s="14">
        <v>23677</v>
      </c>
      <c r="C13" s="15">
        <f t="shared" si="0"/>
        <v>33346</v>
      </c>
      <c r="D13" s="15">
        <f t="shared" si="1"/>
        <v>17588</v>
      </c>
      <c r="E13" s="15">
        <f t="shared" si="3"/>
        <v>30526</v>
      </c>
      <c r="F13" s="15">
        <f t="shared" si="4"/>
        <v>30526</v>
      </c>
      <c r="G13" s="15">
        <f t="shared" si="2"/>
        <v>30780</v>
      </c>
    </row>
    <row r="15" spans="1:8" x14ac:dyDescent="0.25">
      <c r="B15" s="20" t="s">
        <v>19</v>
      </c>
      <c r="C15" s="23"/>
      <c r="D15" s="21"/>
      <c r="E15" s="20" t="s">
        <v>20</v>
      </c>
      <c r="F15" s="23"/>
      <c r="G15" s="21"/>
    </row>
    <row r="16" spans="1:8" x14ac:dyDescent="0.25">
      <c r="B16" s="12" t="s">
        <v>31</v>
      </c>
      <c r="C16" s="12" t="s">
        <v>32</v>
      </c>
      <c r="D16" s="12" t="s">
        <v>33</v>
      </c>
      <c r="E16" s="12" t="s">
        <v>31</v>
      </c>
      <c r="F16" s="12" t="s">
        <v>32</v>
      </c>
      <c r="G16" s="12" t="s">
        <v>33</v>
      </c>
    </row>
    <row r="17" spans="2:7" x14ac:dyDescent="0.25">
      <c r="B17" s="15">
        <f t="shared" ref="B17:B27" si="5">B3-C3</f>
        <v>7827</v>
      </c>
      <c r="C17" s="15">
        <f t="shared" ref="C17:C27" si="6">ABS(B17)/B3</f>
        <v>0.22387163205766261</v>
      </c>
      <c r="D17" s="15">
        <f t="shared" ref="D17:D27" si="7">B17^2</f>
        <v>61261929</v>
      </c>
      <c r="E17" s="15">
        <f t="shared" ref="E17:E27" si="8">B3-D3</f>
        <v>5007</v>
      </c>
      <c r="F17" s="15">
        <f t="shared" ref="F17:F27" si="9">ABS(E17)/B3</f>
        <v>0.14321263085635833</v>
      </c>
      <c r="G17" s="15">
        <f t="shared" ref="G17:G27" si="10">E17^2</f>
        <v>25070049</v>
      </c>
    </row>
    <row r="18" spans="2:7" x14ac:dyDescent="0.25">
      <c r="B18" s="15">
        <f t="shared" si="5"/>
        <v>-15325</v>
      </c>
      <c r="C18" s="15">
        <f t="shared" si="6"/>
        <v>0.78041452360340169</v>
      </c>
      <c r="D18" s="15">
        <f t="shared" si="7"/>
        <v>234855625</v>
      </c>
      <c r="E18" s="15">
        <f t="shared" si="8"/>
        <v>-10318</v>
      </c>
      <c r="F18" s="15">
        <f t="shared" si="9"/>
        <v>0.52543667566328867</v>
      </c>
      <c r="G18" s="15">
        <f t="shared" si="10"/>
        <v>106461124</v>
      </c>
    </row>
    <row r="19" spans="2:7" x14ac:dyDescent="0.25">
      <c r="B19" s="15">
        <f t="shared" si="5"/>
        <v>21877</v>
      </c>
      <c r="C19" s="15">
        <f t="shared" si="6"/>
        <v>0.52697885050826232</v>
      </c>
      <c r="D19" s="15">
        <f t="shared" si="7"/>
        <v>478603129</v>
      </c>
      <c r="E19" s="15">
        <f t="shared" si="8"/>
        <v>11559</v>
      </c>
      <c r="F19" s="15">
        <f t="shared" si="9"/>
        <v>0.27843619020089611</v>
      </c>
      <c r="G19" s="15">
        <f t="shared" si="10"/>
        <v>133610481</v>
      </c>
    </row>
    <row r="20" spans="2:7" x14ac:dyDescent="0.25">
      <c r="B20" s="15">
        <f t="shared" si="5"/>
        <v>-6933</v>
      </c>
      <c r="C20" s="15">
        <f t="shared" si="6"/>
        <v>0.20048581591047107</v>
      </c>
      <c r="D20" s="15">
        <f t="shared" si="7"/>
        <v>48066489</v>
      </c>
      <c r="E20" s="15">
        <f t="shared" si="8"/>
        <v>4626</v>
      </c>
      <c r="F20" s="15">
        <f t="shared" si="9"/>
        <v>0.13377288106185478</v>
      </c>
      <c r="G20" s="15">
        <f t="shared" si="10"/>
        <v>21399876</v>
      </c>
    </row>
    <row r="21" spans="2:7" x14ac:dyDescent="0.25">
      <c r="B21" s="15">
        <f t="shared" si="5"/>
        <v>-15896</v>
      </c>
      <c r="C21" s="15">
        <f t="shared" si="6"/>
        <v>0.85073588439925074</v>
      </c>
      <c r="D21" s="15">
        <f t="shared" si="7"/>
        <v>252682816</v>
      </c>
      <c r="E21" s="15">
        <f t="shared" si="8"/>
        <v>-9568</v>
      </c>
      <c r="F21" s="15">
        <f t="shared" si="9"/>
        <v>0.5120685041477121</v>
      </c>
      <c r="G21" s="15">
        <f t="shared" si="10"/>
        <v>91546624</v>
      </c>
    </row>
    <row r="22" spans="2:7" x14ac:dyDescent="0.25">
      <c r="B22" s="15">
        <f t="shared" si="5"/>
        <v>30268</v>
      </c>
      <c r="C22" s="15">
        <f t="shared" si="6"/>
        <v>0.6183073560353809</v>
      </c>
      <c r="D22" s="15">
        <f t="shared" si="7"/>
        <v>916151824</v>
      </c>
      <c r="E22" s="15">
        <f t="shared" si="8"/>
        <v>23813</v>
      </c>
      <c r="F22" s="15">
        <f t="shared" si="9"/>
        <v>0.48644618307356036</v>
      </c>
      <c r="G22" s="15">
        <f t="shared" si="10"/>
        <v>567058969</v>
      </c>
    </row>
    <row r="23" spans="2:7" x14ac:dyDescent="0.25">
      <c r="B23" s="15">
        <f t="shared" si="5"/>
        <v>-47115</v>
      </c>
      <c r="C23" s="15">
        <f t="shared" si="6"/>
        <v>25.633841131664852</v>
      </c>
      <c r="D23" s="15">
        <f t="shared" si="7"/>
        <v>2219823225</v>
      </c>
      <c r="E23" s="15">
        <f t="shared" si="8"/>
        <v>-23085</v>
      </c>
      <c r="F23" s="15">
        <f t="shared" si="9"/>
        <v>12.559847660500544</v>
      </c>
      <c r="G23" s="15">
        <f t="shared" si="10"/>
        <v>532917225</v>
      </c>
    </row>
    <row r="24" spans="2:7" x14ac:dyDescent="0.25">
      <c r="B24" s="15">
        <f t="shared" si="5"/>
        <v>41837</v>
      </c>
      <c r="C24" s="15">
        <f t="shared" si="6"/>
        <v>0.95791642816256439</v>
      </c>
      <c r="D24" s="15">
        <f t="shared" si="7"/>
        <v>1750334569</v>
      </c>
      <c r="E24" s="15">
        <f t="shared" si="8"/>
        <v>20743</v>
      </c>
      <c r="F24" s="15">
        <f t="shared" si="9"/>
        <v>0.47493989696622779</v>
      </c>
      <c r="G24" s="15">
        <f t="shared" si="10"/>
        <v>430272049</v>
      </c>
    </row>
    <row r="25" spans="2:7" x14ac:dyDescent="0.25">
      <c r="B25" s="15">
        <f t="shared" si="5"/>
        <v>-12218</v>
      </c>
      <c r="C25" s="15">
        <f t="shared" si="6"/>
        <v>0.38840321708999587</v>
      </c>
      <c r="D25" s="15">
        <f t="shared" si="7"/>
        <v>149279524</v>
      </c>
      <c r="E25" s="15">
        <f t="shared" si="8"/>
        <v>10809</v>
      </c>
      <c r="F25" s="15">
        <f t="shared" si="9"/>
        <v>0.34361191467717839</v>
      </c>
      <c r="G25" s="15">
        <f t="shared" si="10"/>
        <v>116834481</v>
      </c>
    </row>
    <row r="26" spans="2:7" x14ac:dyDescent="0.25">
      <c r="B26" s="15">
        <f t="shared" si="5"/>
        <v>1889</v>
      </c>
      <c r="C26" s="15">
        <f t="shared" si="6"/>
        <v>5.6648473580039584E-2</v>
      </c>
      <c r="D26" s="15">
        <f t="shared" si="7"/>
        <v>3568321</v>
      </c>
      <c r="E26" s="15">
        <f t="shared" si="8"/>
        <v>12164</v>
      </c>
      <c r="F26" s="15">
        <f t="shared" si="9"/>
        <v>0.3647813830744317</v>
      </c>
      <c r="G26" s="15">
        <f t="shared" si="10"/>
        <v>147962896</v>
      </c>
    </row>
    <row r="27" spans="2:7" x14ac:dyDescent="0.25">
      <c r="B27" s="15">
        <f t="shared" si="5"/>
        <v>-9669</v>
      </c>
      <c r="C27" s="15">
        <f t="shared" si="6"/>
        <v>0.40837099294674156</v>
      </c>
      <c r="D27" s="15">
        <f t="shared" si="7"/>
        <v>93489561</v>
      </c>
      <c r="E27" s="15">
        <f t="shared" si="8"/>
        <v>6089</v>
      </c>
      <c r="F27" s="15">
        <f t="shared" si="9"/>
        <v>0.25716940490771634</v>
      </c>
      <c r="G27" s="15">
        <f t="shared" si="10"/>
        <v>37075921</v>
      </c>
    </row>
    <row r="29" spans="2:7" x14ac:dyDescent="0.25">
      <c r="B29" s="20" t="s">
        <v>21</v>
      </c>
      <c r="C29" s="23"/>
      <c r="D29" s="21"/>
      <c r="E29" s="20" t="s">
        <v>22</v>
      </c>
      <c r="F29" s="23"/>
      <c r="G29" s="21"/>
    </row>
    <row r="30" spans="2:7" x14ac:dyDescent="0.25">
      <c r="B30" s="12" t="s">
        <v>31</v>
      </c>
      <c r="C30" s="12" t="s">
        <v>32</v>
      </c>
      <c r="D30" s="12" t="s">
        <v>33</v>
      </c>
      <c r="E30" s="12" t="s">
        <v>31</v>
      </c>
      <c r="F30" s="12" t="s">
        <v>32</v>
      </c>
      <c r="G30" s="12" t="s">
        <v>33</v>
      </c>
    </row>
    <row r="31" spans="2:7" x14ac:dyDescent="0.25">
      <c r="B31" s="15">
        <f t="shared" ref="B31:B39" si="11">B5-E5</f>
        <v>14269</v>
      </c>
      <c r="C31" s="15">
        <f t="shared" ref="C31:C39" si="12">ABS(B31)/B5</f>
        <v>0.34371537312713785</v>
      </c>
      <c r="D31" s="15">
        <f t="shared" ref="D31:D39" si="13">B31^2</f>
        <v>203604361</v>
      </c>
      <c r="E31" s="15">
        <f t="shared" ref="E31:E37" si="14">B7-F7</f>
        <v>-12881</v>
      </c>
      <c r="F31" s="15">
        <f t="shared" ref="F31:F37" si="15">ABS(E31)/B7</f>
        <v>0.68937650521808935</v>
      </c>
      <c r="G31" s="15">
        <f t="shared" ref="G31:G37" si="16">E31^2</f>
        <v>165920161</v>
      </c>
    </row>
    <row r="32" spans="2:7" x14ac:dyDescent="0.25">
      <c r="B32" s="15">
        <f t="shared" si="11"/>
        <v>3769</v>
      </c>
      <c r="C32" s="15">
        <f t="shared" si="12"/>
        <v>0.1089904861050866</v>
      </c>
      <c r="D32" s="15">
        <f t="shared" si="13"/>
        <v>14205361</v>
      </c>
      <c r="E32" s="15">
        <f t="shared" si="14"/>
        <v>19534</v>
      </c>
      <c r="F32" s="15">
        <f t="shared" si="15"/>
        <v>0.39903580985843562</v>
      </c>
      <c r="G32" s="15">
        <f t="shared" si="16"/>
        <v>381577156</v>
      </c>
    </row>
    <row r="33" spans="2:7" x14ac:dyDescent="0.25">
      <c r="B33" s="15">
        <f t="shared" si="11"/>
        <v>-12881</v>
      </c>
      <c r="C33" s="15">
        <f t="shared" si="12"/>
        <v>0.68937650521808935</v>
      </c>
      <c r="D33" s="15">
        <f t="shared" si="13"/>
        <v>165920161</v>
      </c>
      <c r="E33" s="15">
        <f t="shared" si="14"/>
        <v>-30372</v>
      </c>
      <c r="F33" s="15">
        <f t="shared" si="15"/>
        <v>16.52448313384113</v>
      </c>
      <c r="G33" s="15">
        <f t="shared" si="16"/>
        <v>922458384</v>
      </c>
    </row>
    <row r="34" spans="2:7" x14ac:dyDescent="0.25">
      <c r="B34" s="15">
        <f t="shared" si="11"/>
        <v>19534</v>
      </c>
      <c r="C34" s="15">
        <f t="shared" si="12"/>
        <v>0.39903580985843562</v>
      </c>
      <c r="D34" s="15">
        <f t="shared" si="13"/>
        <v>381577156</v>
      </c>
      <c r="E34" s="15">
        <f t="shared" si="14"/>
        <v>15262</v>
      </c>
      <c r="F34" s="15">
        <f t="shared" si="15"/>
        <v>0.34944476244991413</v>
      </c>
      <c r="G34" s="15">
        <f t="shared" si="16"/>
        <v>232928644</v>
      </c>
    </row>
    <row r="35" spans="2:7" x14ac:dyDescent="0.25">
      <c r="B35" s="15">
        <f t="shared" si="11"/>
        <v>-30372</v>
      </c>
      <c r="C35" s="15">
        <f t="shared" si="12"/>
        <v>16.52448313384113</v>
      </c>
      <c r="D35" s="15">
        <f t="shared" si="13"/>
        <v>922458384</v>
      </c>
      <c r="E35" s="15">
        <f t="shared" si="14"/>
        <v>1348</v>
      </c>
      <c r="F35" s="15">
        <f t="shared" si="15"/>
        <v>4.2852147375782815E-2</v>
      </c>
      <c r="G35" s="15">
        <f t="shared" si="16"/>
        <v>1817104</v>
      </c>
    </row>
    <row r="36" spans="2:7" x14ac:dyDescent="0.25">
      <c r="B36" s="15">
        <f t="shared" si="11"/>
        <v>15262</v>
      </c>
      <c r="C36" s="15">
        <f t="shared" si="12"/>
        <v>0.34944476244991413</v>
      </c>
      <c r="D36" s="15">
        <f t="shared" si="13"/>
        <v>232928644</v>
      </c>
      <c r="E36" s="15">
        <f t="shared" si="14"/>
        <v>3102</v>
      </c>
      <c r="F36" s="15">
        <f t="shared" si="15"/>
        <v>9.3024650632759553E-2</v>
      </c>
      <c r="G36" s="15">
        <f t="shared" si="16"/>
        <v>9622404</v>
      </c>
    </row>
    <row r="37" spans="2:7" x14ac:dyDescent="0.25">
      <c r="B37" s="15">
        <f t="shared" si="11"/>
        <v>1348</v>
      </c>
      <c r="C37" s="15">
        <f t="shared" si="12"/>
        <v>4.2852147375782815E-2</v>
      </c>
      <c r="D37" s="15">
        <f t="shared" si="13"/>
        <v>1817104</v>
      </c>
      <c r="E37" s="15">
        <f t="shared" si="14"/>
        <v>-6849</v>
      </c>
      <c r="F37" s="15">
        <f t="shared" si="15"/>
        <v>0.28926806605566585</v>
      </c>
      <c r="G37" s="15">
        <f t="shared" si="16"/>
        <v>46908801</v>
      </c>
    </row>
    <row r="38" spans="2:7" x14ac:dyDescent="0.25">
      <c r="B38" s="15">
        <f t="shared" si="11"/>
        <v>3102</v>
      </c>
      <c r="C38" s="15">
        <f t="shared" si="12"/>
        <v>9.3024650632759553E-2</v>
      </c>
      <c r="D38" s="15">
        <f t="shared" si="13"/>
        <v>9622404</v>
      </c>
      <c r="E38" s="15"/>
      <c r="F38" s="15"/>
      <c r="G38" s="15"/>
    </row>
    <row r="39" spans="2:7" x14ac:dyDescent="0.25">
      <c r="B39" s="15">
        <f t="shared" si="11"/>
        <v>-6849</v>
      </c>
      <c r="C39" s="15">
        <f t="shared" si="12"/>
        <v>0.28926806605566585</v>
      </c>
      <c r="D39" s="15">
        <f t="shared" si="13"/>
        <v>46908801</v>
      </c>
      <c r="E39" s="15"/>
      <c r="F39" s="15"/>
      <c r="G39" s="15"/>
    </row>
    <row r="41" spans="2:7" x14ac:dyDescent="0.25">
      <c r="B41" s="20" t="s">
        <v>23</v>
      </c>
      <c r="C41" s="23"/>
      <c r="D41" s="21"/>
      <c r="F41" s="20" t="s">
        <v>34</v>
      </c>
      <c r="G41" s="21"/>
    </row>
    <row r="42" spans="2:7" x14ac:dyDescent="0.25">
      <c r="B42" s="12" t="s">
        <v>31</v>
      </c>
      <c r="C42" s="12" t="s">
        <v>32</v>
      </c>
      <c r="D42" s="12" t="s">
        <v>33</v>
      </c>
    </row>
    <row r="43" spans="2:7" x14ac:dyDescent="0.25">
      <c r="B43" s="15">
        <f t="shared" ref="B43:B53" si="17">B3-G3</f>
        <v>7827</v>
      </c>
      <c r="C43" s="15">
        <f t="shared" ref="C43:C53" si="18">ABS(B43)/B3</f>
        <v>0.22387163205766261</v>
      </c>
      <c r="D43" s="15">
        <f t="shared" ref="D43:D53" si="19">B43^2</f>
        <v>61261929</v>
      </c>
      <c r="F43" s="14" t="s">
        <v>35</v>
      </c>
      <c r="G43" s="15">
        <f>ROUND(AVERAGE(C3:C13),0)</f>
        <v>30526</v>
      </c>
    </row>
    <row r="44" spans="2:7" x14ac:dyDescent="0.25">
      <c r="B44" s="15">
        <f t="shared" si="17"/>
        <v>-9063</v>
      </c>
      <c r="C44" s="15">
        <f t="shared" si="18"/>
        <v>0.46152670978255333</v>
      </c>
      <c r="D44" s="15">
        <f t="shared" si="19"/>
        <v>82137969</v>
      </c>
      <c r="F44" s="14" t="s">
        <v>36</v>
      </c>
      <c r="G44" s="15">
        <f>ROUND(AVERAGE(D3:D13),0)</f>
        <v>25499</v>
      </c>
    </row>
    <row r="45" spans="2:7" x14ac:dyDescent="0.25">
      <c r="B45" s="15">
        <f t="shared" si="17"/>
        <v>14627</v>
      </c>
      <c r="C45" s="15">
        <f t="shared" si="18"/>
        <v>0.35233896998602882</v>
      </c>
      <c r="D45" s="15">
        <f t="shared" si="19"/>
        <v>213949129</v>
      </c>
      <c r="F45" s="14" t="s">
        <v>37</v>
      </c>
      <c r="G45" s="15">
        <f>ROUND(AVERAGE(E5:E13),0)</f>
        <v>30060</v>
      </c>
    </row>
    <row r="46" spans="2:7" x14ac:dyDescent="0.25">
      <c r="B46" s="15">
        <f t="shared" si="17"/>
        <v>4769</v>
      </c>
      <c r="C46" s="15">
        <f t="shared" si="18"/>
        <v>0.13790809982360255</v>
      </c>
      <c r="D46" s="15">
        <f t="shared" si="19"/>
        <v>22743361</v>
      </c>
      <c r="F46" s="14" t="s">
        <v>38</v>
      </c>
      <c r="G46" s="15">
        <f>ROUND(AVERAGE(F7:F13),0)</f>
        <v>30355</v>
      </c>
    </row>
    <row r="47" spans="2:7" x14ac:dyDescent="0.25">
      <c r="B47" s="15">
        <f t="shared" si="17"/>
        <v>-12081</v>
      </c>
      <c r="C47" s="15">
        <f t="shared" si="18"/>
        <v>0.64656141289804658</v>
      </c>
      <c r="D47" s="15">
        <f t="shared" si="19"/>
        <v>145950561</v>
      </c>
      <c r="F47" s="14" t="s">
        <v>39</v>
      </c>
      <c r="G47" s="15">
        <f>ROUND(AVERAGE(G3:G13),0)</f>
        <v>29199</v>
      </c>
    </row>
    <row r="48" spans="2:7" x14ac:dyDescent="0.25">
      <c r="B48" s="15">
        <f t="shared" si="17"/>
        <v>20603</v>
      </c>
      <c r="C48" s="15">
        <f t="shared" si="18"/>
        <v>0.42087308234428944</v>
      </c>
      <c r="D48" s="15">
        <f t="shared" si="19"/>
        <v>424483609</v>
      </c>
    </row>
    <row r="49" spans="2:7" x14ac:dyDescent="0.25">
      <c r="B49" s="15">
        <f t="shared" si="17"/>
        <v>-30633</v>
      </c>
      <c r="C49" s="15">
        <f t="shared" si="18"/>
        <v>16.666485310119697</v>
      </c>
      <c r="D49" s="15">
        <f t="shared" si="19"/>
        <v>938380689</v>
      </c>
      <c r="F49" s="20" t="s">
        <v>19</v>
      </c>
      <c r="G49" s="21"/>
    </row>
    <row r="50" spans="2:7" x14ac:dyDescent="0.25">
      <c r="B50" s="15">
        <f t="shared" si="17"/>
        <v>17331</v>
      </c>
      <c r="C50" s="15">
        <f t="shared" si="18"/>
        <v>0.39681740125930165</v>
      </c>
      <c r="D50" s="15">
        <f t="shared" si="19"/>
        <v>300363561</v>
      </c>
      <c r="F50" s="14" t="s">
        <v>40</v>
      </c>
      <c r="G50" s="15">
        <f>ROUND(AVERAGE(B17:B27),0)</f>
        <v>-314</v>
      </c>
    </row>
    <row r="51" spans="2:7" x14ac:dyDescent="0.25">
      <c r="B51" s="15">
        <f t="shared" si="17"/>
        <v>1647</v>
      </c>
      <c r="C51" s="15">
        <f t="shared" si="18"/>
        <v>5.2357185999936419E-2</v>
      </c>
      <c r="D51" s="15">
        <f t="shared" si="19"/>
        <v>2712609</v>
      </c>
      <c r="F51" s="14" t="s">
        <v>41</v>
      </c>
      <c r="G51" s="15">
        <f>ROUND(AVERAGE(C17:C27),0)</f>
        <v>3</v>
      </c>
    </row>
    <row r="52" spans="2:7" x14ac:dyDescent="0.25">
      <c r="B52" s="15">
        <f t="shared" si="17"/>
        <v>3207</v>
      </c>
      <c r="C52" s="15">
        <f t="shared" si="18"/>
        <v>9.6173454087446764E-2</v>
      </c>
      <c r="D52" s="15">
        <f t="shared" si="19"/>
        <v>10284849</v>
      </c>
      <c r="F52" s="14" t="s">
        <v>42</v>
      </c>
      <c r="G52" s="15">
        <f>ROUND(AVERAGE(D17:D27),0)</f>
        <v>564374274</v>
      </c>
    </row>
    <row r="53" spans="2:7" x14ac:dyDescent="0.25">
      <c r="B53" s="15">
        <f t="shared" si="17"/>
        <v>-7103</v>
      </c>
      <c r="C53" s="15">
        <f t="shared" si="18"/>
        <v>0.29999577649195419</v>
      </c>
      <c r="D53" s="15">
        <f t="shared" si="19"/>
        <v>50452609</v>
      </c>
    </row>
    <row r="54" spans="2:7" x14ac:dyDescent="0.25">
      <c r="F54" s="22" t="s">
        <v>20</v>
      </c>
      <c r="G54" s="21"/>
    </row>
    <row r="55" spans="2:7" x14ac:dyDescent="0.25">
      <c r="F55" s="14" t="s">
        <v>40</v>
      </c>
      <c r="G55" s="15">
        <f>ROUND(AVERAGE(E17:E27),0)</f>
        <v>4713</v>
      </c>
    </row>
    <row r="56" spans="2:7" x14ac:dyDescent="0.25">
      <c r="F56" s="14" t="s">
        <v>41</v>
      </c>
      <c r="G56" s="15">
        <f>ROUND(AVERAGE(F17:F27),0)</f>
        <v>1</v>
      </c>
    </row>
    <row r="57" spans="2:7" x14ac:dyDescent="0.25">
      <c r="F57" s="14" t="s">
        <v>42</v>
      </c>
      <c r="G57" s="15">
        <f>ROUND(AVERAGE(G17:G27),0)</f>
        <v>200928154</v>
      </c>
    </row>
    <row r="58" spans="2:7" x14ac:dyDescent="0.25">
      <c r="C58" s="20" t="s">
        <v>22</v>
      </c>
      <c r="D58" s="21"/>
    </row>
    <row r="59" spans="2:7" x14ac:dyDescent="0.25">
      <c r="C59" s="14" t="s">
        <v>40</v>
      </c>
      <c r="D59" s="15">
        <f>ROUND(AVERAGE(E31:E37),0)</f>
        <v>-1551</v>
      </c>
      <c r="F59" s="20" t="s">
        <v>21</v>
      </c>
      <c r="G59" s="21"/>
    </row>
    <row r="60" spans="2:7" x14ac:dyDescent="0.25">
      <c r="C60" s="14" t="s">
        <v>41</v>
      </c>
      <c r="D60" s="15">
        <f>ROUND(AVERAGE(F31:F37),0)</f>
        <v>3</v>
      </c>
      <c r="F60" s="14" t="s">
        <v>40</v>
      </c>
      <c r="G60" s="15">
        <f>ROUND(AVERAGE(B31:B39),0)</f>
        <v>798</v>
      </c>
    </row>
    <row r="61" spans="2:7" x14ac:dyDescent="0.25">
      <c r="C61" s="14" t="s">
        <v>42</v>
      </c>
      <c r="D61" s="15">
        <f>ROUND(AVERAGE(G31:G37),0)</f>
        <v>251604665</v>
      </c>
      <c r="F61" s="14" t="s">
        <v>41</v>
      </c>
      <c r="G61" s="15">
        <f>ROUND(AVERAGE(C31:C39),0)</f>
        <v>2</v>
      </c>
    </row>
    <row r="62" spans="2:7" x14ac:dyDescent="0.25">
      <c r="F62" s="14" t="s">
        <v>42</v>
      </c>
      <c r="G62" s="15">
        <f>ROUND(AVERAGE(D31:D39),0)</f>
        <v>219893597</v>
      </c>
    </row>
    <row r="64" spans="2:7" x14ac:dyDescent="0.25">
      <c r="F64" s="20" t="s">
        <v>23</v>
      </c>
      <c r="G64" s="21"/>
    </row>
    <row r="65" spans="6:7" x14ac:dyDescent="0.25">
      <c r="F65" s="14" t="s">
        <v>40</v>
      </c>
      <c r="G65" s="15">
        <f>ROUND(AVERAGE(B43:B53),0)</f>
        <v>1012</v>
      </c>
    </row>
    <row r="66" spans="6:7" x14ac:dyDescent="0.25">
      <c r="F66" s="14" t="s">
        <v>41</v>
      </c>
      <c r="G66" s="15">
        <f>ROUND(AVERAGE(C43:C53),0)</f>
        <v>2</v>
      </c>
    </row>
    <row r="67" spans="6:7" x14ac:dyDescent="0.25">
      <c r="F67" s="14" t="s">
        <v>42</v>
      </c>
      <c r="G67" s="15">
        <f>ROUND(AVERAGE(D43:D53),0)</f>
        <v>204792807</v>
      </c>
    </row>
  </sheetData>
  <mergeCells count="11">
    <mergeCell ref="F54:G54"/>
    <mergeCell ref="F59:G59"/>
    <mergeCell ref="C58:D58"/>
    <mergeCell ref="F64:G64"/>
    <mergeCell ref="B15:D15"/>
    <mergeCell ref="E15:G15"/>
    <mergeCell ref="B29:D29"/>
    <mergeCell ref="E29:G29"/>
    <mergeCell ref="B41:D41"/>
    <mergeCell ref="F41:G41"/>
    <mergeCell ref="F49:G4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Planning Data</vt:lpstr>
      <vt:lpstr>Demand Forecast Estimate (2013)</vt:lpstr>
      <vt:lpstr>Demand Forecast Estimate (2014)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sri</cp:lastModifiedBy>
  <dcterms:modified xsi:type="dcterms:W3CDTF">2022-07-27T13:40:06Z</dcterms:modified>
</cp:coreProperties>
</file>