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Class 2,3(12,13-08-23)\Countif Exercise - 1\"/>
    </mc:Choice>
  </mc:AlternateContent>
  <xr:revisionPtr revIDLastSave="0" documentId="13_ncr:1_{022C0D98-4ACA-467B-B898-0860AC93701E}" xr6:coauthVersionLast="47" xr6:coauthVersionMax="47" xr10:uidLastSave="{00000000-0000-0000-0000-000000000000}"/>
  <bookViews>
    <workbookView xWindow="-110" yWindow="-110" windowWidth="19420" windowHeight="11020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Data'!$A$1:$J$1475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I4" i="3"/>
  <c r="I5" i="3"/>
  <c r="I6" i="3"/>
  <c r="I7" i="3"/>
  <c r="I8" i="3"/>
  <c r="I9" i="3"/>
  <c r="I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3" i="2"/>
  <c r="D4" i="2"/>
  <c r="D5" i="2"/>
  <c r="D6" i="2"/>
  <c r="D7" i="2"/>
  <c r="D8" i="2"/>
  <c r="D9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  <c r="G4" i="2"/>
  <c r="G5" i="2"/>
  <c r="G6" i="2"/>
  <c r="G7" i="2"/>
  <c r="G8" i="2"/>
  <c r="G9" i="2"/>
  <c r="G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<sst xmlns="http://schemas.openxmlformats.org/spreadsheetml/2006/main" count="8878" uniqueCount="1354">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</sst>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53" workbookViewId="0">
      <selection activeCell="H176" sqref="H176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7" max="7" width="9.54296875" bestFit="1" customWidth="1"/>
    <col min="8" max="8" width="13.36328125" bestFit="1" customWidth="1"/>
    <col min="10" max="11" width="9.6328125" customWidth="1"/>
  </cols>
  <sheetData>
    <row r="1" spans="1:10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autoFilter ref="A1:J1475" xr:uid="{5EB598D8-D82A-4FE1-B6B3-2F9562A49D38}"/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G10"/>
  <sheetViews>
    <sheetView workbookViewId="0">
      <selection activeCell="F3" sqref="F3:F9"/>
    </sheetView>
  </sheetViews>
  <sheetFormatPr defaultColWidth="11" defaultRowHeight="14.5" x14ac:dyDescent="0.35"/>
  <cols>
    <col min="1" max="1" width="11.6328125" bestFit="1" customWidth="1"/>
    <col min="2" max="2" width="12.90625" customWidth="1"/>
    <col min="3" max="5" width="11.08984375" customWidth="1"/>
  </cols>
  <sheetData>
    <row r="1" spans="1:7" ht="15" customHeight="1" x14ac:dyDescent="0.3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7" x14ac:dyDescent="0.3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7" x14ac:dyDescent="0.35">
      <c r="A3" s="2" t="s">
        <v>1343</v>
      </c>
      <c r="B3" s="4">
        <f>COUNTIF('Raw Data'!H2:H1475,'Exercise-1'!G3)</f>
        <v>1042</v>
      </c>
      <c r="C3" s="4">
        <f>COUNTIFS('Raw Data'!$H$2:$H$1475,'Exercise-1'!G3, 'Raw Data'!$F$2:$F$1475, "&gt;="&amp;"01/01/2018", 'Raw Data'!$F$2:$F$1475, "&lt;="&amp;"31/12/2018")</f>
        <v>290</v>
      </c>
      <c r="D3" s="4">
        <f>COUNTIFS('Raw Data'!$H$2:$H$1475,'Exercise-1'!G3,'Raw Data'!$F$2:$F$1475,"&gt;="&amp;"01/01/2019",'Raw Data'!$F$2:$F$1475,"&lt;="&amp;"31/12/2019")</f>
        <v>341</v>
      </c>
      <c r="E3" s="4">
        <f>COUNTIFS('Raw Data'!$H$2:$H$1475,'Exercise-1'!G3, 'Raw Data'!$F$2:$F$1475, "&gt;="&amp;"01/01/2020", 'Raw Data'!$F$2:$F$1475, "&lt;="&amp;"31/12/2020")</f>
        <v>310</v>
      </c>
      <c r="F3" s="4">
        <f>COUNTIFS('Raw Data'!$H$2:$H$1475,'Exercise-1'!G3, 'Raw Data'!$F$2:$F$1475, "&gt;="&amp;"01/01/2021", 'Raw Data'!$F$2:$F$1475, "&lt;="&amp;"31/12/2021")</f>
        <v>101</v>
      </c>
      <c r="G3" t="str">
        <f>UPPER(A3)</f>
        <v>LONDON</v>
      </c>
    </row>
    <row r="4" spans="1:7" x14ac:dyDescent="0.35">
      <c r="A4" s="2" t="s">
        <v>1344</v>
      </c>
      <c r="B4" s="4">
        <f>COUNTIF('Raw Data'!H3:H1476,'Exercise-1'!G4)</f>
        <v>124</v>
      </c>
      <c r="C4" s="4">
        <f>COUNTIFS('Raw Data'!$H$2:$H$1475,'Exercise-1'!G4, 'Raw Data'!$F$2:$F$1475, "&gt;="&amp;"01/01/2018", 'Raw Data'!$F$2:$F$1475, "&lt;="&amp;"31/12/2018")</f>
        <v>43</v>
      </c>
      <c r="D4" s="4">
        <f>COUNTIFS('Raw Data'!$H$2:$H$1475,'Exercise-1'!G4,'Raw Data'!$F$2:$F$1475,"&gt;="&amp;"01/01/2019",'Raw Data'!$F$2:$F$1475,"&lt;="&amp;"31/12/2019")</f>
        <v>42</v>
      </c>
      <c r="E4" s="4">
        <f>COUNTIFS('Raw Data'!$H$2:$H$1475,'Exercise-1'!G4, 'Raw Data'!$F$2:$F$1475, "&gt;="&amp;"01/01/2020", 'Raw Data'!$F$2:$F$1475, "&lt;="&amp;"31/12/2020")</f>
        <v>25</v>
      </c>
      <c r="F4" s="4">
        <f>COUNTIFS('Raw Data'!$H$2:$H$1475,'Exercise-1'!G4, 'Raw Data'!$F$2:$F$1475, "&gt;="&amp;"01/01/2021", 'Raw Data'!$F$2:$F$1475, "&lt;="&amp;"31/12/2021")</f>
        <v>14</v>
      </c>
      <c r="G4" t="str">
        <f t="shared" ref="G4:G9" si="0">UPPER(A4)</f>
        <v>BIRMINGHAM</v>
      </c>
    </row>
    <row r="5" spans="1:7" x14ac:dyDescent="0.35">
      <c r="A5" s="2" t="s">
        <v>1345</v>
      </c>
      <c r="B5" s="4">
        <f>COUNTIF('Raw Data'!H4:H1477,'Exercise-1'!G5)</f>
        <v>77</v>
      </c>
      <c r="C5" s="4">
        <f>COUNTIFS('Raw Data'!$H$2:$H$1475,'Exercise-1'!G5, 'Raw Data'!$F$2:$F$1475, "&gt;="&amp;"01/01/2018", 'Raw Data'!$F$2:$F$1475, "&lt;="&amp;"31/12/2018")</f>
        <v>22</v>
      </c>
      <c r="D5" s="4">
        <f>COUNTIFS('Raw Data'!$H$2:$H$1475,'Exercise-1'!G5,'Raw Data'!$F$2:$F$1475,"&gt;="&amp;"01/01/2019",'Raw Data'!$F$2:$F$1475,"&lt;="&amp;"31/12/2019")</f>
        <v>23</v>
      </c>
      <c r="E5" s="4">
        <f>COUNTIFS('Raw Data'!$H$2:$H$1475,'Exercise-1'!G5, 'Raw Data'!$F$2:$F$1475, "&gt;="&amp;"01/01/2020", 'Raw Data'!$F$2:$F$1475, "&lt;="&amp;"31/12/2020")</f>
        <v>24</v>
      </c>
      <c r="F5" s="4">
        <f>COUNTIFS('Raw Data'!$H$2:$H$1475,'Exercise-1'!G5, 'Raw Data'!$F$2:$F$1475, "&gt;="&amp;"01/01/2021", 'Raw Data'!$F$2:$F$1475, "&lt;="&amp;"31/12/2021")</f>
        <v>8</v>
      </c>
      <c r="G5" t="str">
        <f t="shared" si="0"/>
        <v>GLASGOW</v>
      </c>
    </row>
    <row r="6" spans="1:7" x14ac:dyDescent="0.35">
      <c r="A6" s="2" t="s">
        <v>1346</v>
      </c>
      <c r="B6" s="4">
        <f>COUNTIF('Raw Data'!H5:H1478,'Exercise-1'!G6)</f>
        <v>46</v>
      </c>
      <c r="C6" s="4">
        <f>COUNTIFS('Raw Data'!$H$2:$H$1475,'Exercise-1'!G6, 'Raw Data'!$F$2:$F$1475, "&gt;="&amp;"01/01/2018", 'Raw Data'!$F$2:$F$1475, "&lt;="&amp;"31/12/2018")</f>
        <v>13</v>
      </c>
      <c r="D6" s="4">
        <f>COUNTIFS('Raw Data'!$H$2:$H$1475,'Exercise-1'!G6,'Raw Data'!$F$2:$F$1475,"&gt;="&amp;"01/01/2019",'Raw Data'!$F$2:$F$1475,"&lt;="&amp;"31/12/2019")</f>
        <v>14</v>
      </c>
      <c r="E6" s="4">
        <f>COUNTIFS('Raw Data'!$H$2:$H$1475,'Exercise-1'!G6, 'Raw Data'!$F$2:$F$1475, "&gt;="&amp;"01/01/2020", 'Raw Data'!$F$2:$F$1475, "&lt;="&amp;"31/12/2020")</f>
        <v>12</v>
      </c>
      <c r="F6" s="4">
        <f>COUNTIFS('Raw Data'!$H$2:$H$1475,'Exercise-1'!G6, 'Raw Data'!$F$2:$F$1475, "&gt;="&amp;"01/01/2021", 'Raw Data'!$F$2:$F$1475, "&lt;="&amp;"31/12/2021")</f>
        <v>8</v>
      </c>
      <c r="G6" t="str">
        <f t="shared" si="0"/>
        <v>LIVERPOOL</v>
      </c>
    </row>
    <row r="7" spans="1:7" x14ac:dyDescent="0.35">
      <c r="A7" s="2" t="s">
        <v>1347</v>
      </c>
      <c r="B7" s="4">
        <f>COUNTIF('Raw Data'!H6:H1479,'Exercise-1'!G7)</f>
        <v>68</v>
      </c>
      <c r="C7" s="4">
        <f>COUNTIFS('Raw Data'!$H$2:$H$1475,'Exercise-1'!G7, 'Raw Data'!$F$2:$F$1475, "&gt;="&amp;"01/01/2018", 'Raw Data'!$F$2:$F$1475, "&lt;="&amp;"31/12/2018")</f>
        <v>19</v>
      </c>
      <c r="D7" s="4">
        <f>COUNTIFS('Raw Data'!$H$2:$H$1475,'Exercise-1'!G7,'Raw Data'!$F$2:$F$1475,"&gt;="&amp;"01/01/2019",'Raw Data'!$F$2:$F$1475,"&lt;="&amp;"31/12/2019")</f>
        <v>21</v>
      </c>
      <c r="E7" s="4">
        <f>COUNTIFS('Raw Data'!$H$2:$H$1475,'Exercise-1'!G7, 'Raw Data'!$F$2:$F$1475, "&gt;="&amp;"01/01/2020", 'Raw Data'!$F$2:$F$1475, "&lt;="&amp;"31/12/2020")</f>
        <v>21</v>
      </c>
      <c r="F7" s="4">
        <f>COUNTIFS('Raw Data'!$H$2:$H$1475,'Exercise-1'!G7, 'Raw Data'!$F$2:$F$1475, "&gt;="&amp;"01/01/2021", 'Raw Data'!$F$2:$F$1475, "&lt;="&amp;"31/12/2021")</f>
        <v>8</v>
      </c>
      <c r="G7" t="str">
        <f t="shared" si="0"/>
        <v>BRISTOL</v>
      </c>
    </row>
    <row r="8" spans="1:7" x14ac:dyDescent="0.35">
      <c r="A8" s="2" t="s">
        <v>1348</v>
      </c>
      <c r="B8" s="4">
        <f>COUNTIF('Raw Data'!H7:H1480,'Exercise-1'!G8)</f>
        <v>58</v>
      </c>
      <c r="C8" s="4">
        <f>COUNTIFS('Raw Data'!$H$2:$H$1475,'Exercise-1'!G8, 'Raw Data'!$F$2:$F$1475, "&gt;="&amp;"01/01/2018", 'Raw Data'!$F$2:$F$1475, "&lt;="&amp;"31/12/2018")</f>
        <v>23</v>
      </c>
      <c r="D8" s="4">
        <f>COUNTIFS('Raw Data'!$H$2:$H$1475,'Exercise-1'!G8,'Raw Data'!$F$2:$F$1475,"&gt;="&amp;"01/01/2019",'Raw Data'!$F$2:$F$1475,"&lt;="&amp;"31/12/2019")</f>
        <v>12</v>
      </c>
      <c r="E8" s="4">
        <f>COUNTIFS('Raw Data'!$H$2:$H$1475,'Exercise-1'!G8, 'Raw Data'!$F$2:$F$1475, "&gt;="&amp;"01/01/2020", 'Raw Data'!$F$2:$F$1475, "&lt;="&amp;"31/12/2020")</f>
        <v>15</v>
      </c>
      <c r="F8" s="4">
        <f>COUNTIFS('Raw Data'!$H$2:$H$1475,'Exercise-1'!G8, 'Raw Data'!$F$2:$F$1475, "&gt;="&amp;"01/01/2021", 'Raw Data'!$F$2:$F$1475, "&lt;="&amp;"31/12/2021")</f>
        <v>9</v>
      </c>
      <c r="G8" t="str">
        <f t="shared" si="0"/>
        <v>MANCHESTER</v>
      </c>
    </row>
    <row r="9" spans="1:7" x14ac:dyDescent="0.35">
      <c r="A9" s="2" t="s">
        <v>1349</v>
      </c>
      <c r="B9" s="4">
        <f>COUNTIF('Raw Data'!H8:H1481,'Exercise-1'!G9)</f>
        <v>56</v>
      </c>
      <c r="C9" s="4">
        <f>COUNTIFS('Raw Data'!$H$2:$H$1475,'Exercise-1'!G9, 'Raw Data'!$F$2:$F$1475, "&gt;="&amp;"01/01/2018", 'Raw Data'!$F$2:$F$1475, "&lt;="&amp;"31/12/2018")</f>
        <v>14</v>
      </c>
      <c r="D9" s="4">
        <f>COUNTIFS('Raw Data'!$H$2:$H$1475,'Exercise-1'!G9,'Raw Data'!$F$2:$F$1475,"&gt;="&amp;"01/01/2019",'Raw Data'!$F$2:$F$1475,"&lt;="&amp;"31/12/2019")</f>
        <v>20</v>
      </c>
      <c r="E9" s="4">
        <f>COUNTIFS('Raw Data'!$H$2:$H$1475,'Exercise-1'!G9, 'Raw Data'!$F$2:$F$1475, "&gt;="&amp;"01/01/2020", 'Raw Data'!$F$2:$F$1475, "&lt;="&amp;"31/12/2020")</f>
        <v>19</v>
      </c>
      <c r="F9" s="4">
        <f>COUNTIFS('Raw Data'!$H$2:$H$1475,'Exercise-1'!G9, 'Raw Data'!$F$2:$F$1475, "&gt;="&amp;"01/01/2021", 'Raw Data'!$F$2:$F$1475, "&lt;="&amp;"31/12/2021")</f>
        <v>3</v>
      </c>
      <c r="G9" t="str">
        <f t="shared" si="0"/>
        <v>SHEFFIELD</v>
      </c>
    </row>
    <row r="10" spans="1:7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H3" sqref="H3:H9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08984375" customWidth="1"/>
    <col min="9" max="9" width="14.08984375" bestFit="1" customWidth="1"/>
  </cols>
  <sheetData>
    <row r="1" spans="1:9" x14ac:dyDescent="0.3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9" x14ac:dyDescent="0.3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9">
        <f>SUMIF('Raw Data'!$H$2:$H$1475, 'Exercise - 2'!I3,'Raw Data'!$G$2:$G$1475)</f>
        <v>5340320</v>
      </c>
      <c r="C3" s="10">
        <f>SUMIFS('Raw Data'!$G$2:$G$1475, 'Raw Data'!$H$2:$H$1475, 'Exercise - 2'!I3, 'Raw Data'!$E$2:$E$1475, "Industry")</f>
        <v>973150</v>
      </c>
      <c r="D3" s="10">
        <f>SUMIFS('Raw Data'!$G$2:$G$1475, 'Raw Data'!$H$2:$H$1475, 'Exercise - 2'!I3, 'Raw Data'!$E$2:$E$1475, "Services")</f>
        <v>831330</v>
      </c>
      <c r="E3" s="10">
        <f>SUMIFS('Raw Data'!$G$2:$G$1475, 'Raw Data'!$H$2:$H$1475, 'Exercise - 2'!I3, 'Raw Data'!$E$2:$E$1475, "Art - Culture")</f>
        <v>875750</v>
      </c>
      <c r="F3" s="10">
        <f>SUMIFS('Raw Data'!$G$2:$G$1475, 'Raw Data'!$H$2:$H$1475, 'Exercise - 2'!I3, 'Raw Data'!$E$2:$E$1475, "Liberal professions")</f>
        <v>796020</v>
      </c>
      <c r="G3" s="10">
        <f>SUMIFS('Raw Data'!$G$2:$G$1475, 'Raw Data'!$H$2:$H$1475, 'Exercise - 2'!I3, 'Raw Data'!$E$2:$E$1475, "Trading")</f>
        <v>906680</v>
      </c>
      <c r="H3" s="10">
        <f>SUMIFS('Raw Data'!$G$2:$G$1475, 'Raw Data'!$H$2:$H$1475, 'Exercise - 2'!I3, 'Raw Data'!$E$2:$E$1475, "Public management")</f>
        <v>957390</v>
      </c>
      <c r="I3" s="3" t="str">
        <f>UPPER(A3)</f>
        <v>LONDON</v>
      </c>
    </row>
    <row r="4" spans="1:9" x14ac:dyDescent="0.35">
      <c r="A4" s="2" t="s">
        <v>1344</v>
      </c>
      <c r="B4" s="9">
        <f>SUMIF('Raw Data'!$H$2:$H$1475, 'Exercise - 2'!I4,'Raw Data'!$G$2:$G$1475)</f>
        <v>580990</v>
      </c>
      <c r="C4" s="10">
        <f>SUMIFS('Raw Data'!$G$2:$G$1475, 'Raw Data'!$H$2:$H$1475, 'Exercise - 2'!I4, 'Raw Data'!$E$2:$E$1475, "Industry")</f>
        <v>75570</v>
      </c>
      <c r="D4" s="10">
        <f>SUMIFS('Raw Data'!$G$2:$G$1475, 'Raw Data'!$H$2:$H$1475, 'Exercise - 2'!I4, 'Raw Data'!$E$2:$E$1475, "Services")</f>
        <v>110540</v>
      </c>
      <c r="E4" s="10">
        <f>SUMIFS('Raw Data'!$G$2:$G$1475, 'Raw Data'!$H$2:$H$1475, 'Exercise - 2'!I4, 'Raw Data'!$E$2:$E$1475, "Art - Culture")</f>
        <v>85910</v>
      </c>
      <c r="F4" s="10">
        <f>SUMIFS('Raw Data'!$G$2:$G$1475, 'Raw Data'!$H$2:$H$1475, 'Exercise - 2'!I4, 'Raw Data'!$E$2:$E$1475, "Liberal professions")</f>
        <v>93620</v>
      </c>
      <c r="G4" s="10">
        <f>SUMIFS('Raw Data'!$G$2:$G$1475, 'Raw Data'!$H$2:$H$1475, 'Exercise - 2'!I4, 'Raw Data'!$E$2:$E$1475, "Trading")</f>
        <v>116820</v>
      </c>
      <c r="H4" s="10">
        <f>SUMIFS('Raw Data'!$G$2:$G$1475, 'Raw Data'!$H$2:$H$1475, 'Exercise - 2'!I4, 'Raw Data'!$E$2:$E$1475, "Public management")</f>
        <v>98530</v>
      </c>
      <c r="I4" s="3" t="str">
        <f t="shared" ref="I4:I9" si="0">UPPER(A4)</f>
        <v>BIRMINGHAM</v>
      </c>
    </row>
    <row r="5" spans="1:9" x14ac:dyDescent="0.35">
      <c r="A5" s="2" t="s">
        <v>1345</v>
      </c>
      <c r="B5" s="9">
        <f>SUMIF('Raw Data'!$H$2:$H$1475, 'Exercise - 2'!I5,'Raw Data'!$G$2:$G$1475)</f>
        <v>387260</v>
      </c>
      <c r="C5" s="10">
        <f>SUMIFS('Raw Data'!$G$2:$G$1475, 'Raw Data'!$H$2:$H$1475, 'Exercise - 2'!I5, 'Raw Data'!$E$2:$E$1475, "Industry")</f>
        <v>36170</v>
      </c>
      <c r="D5" s="10">
        <f>SUMIFS('Raw Data'!$G$2:$G$1475, 'Raw Data'!$H$2:$H$1475, 'Exercise - 2'!I5, 'Raw Data'!$E$2:$E$1475, "Services")</f>
        <v>79500</v>
      </c>
      <c r="E5" s="10">
        <f>SUMIFS('Raw Data'!$G$2:$G$1475, 'Raw Data'!$H$2:$H$1475, 'Exercise - 2'!I5, 'Raw Data'!$E$2:$E$1475, "Art - Culture")</f>
        <v>60000</v>
      </c>
      <c r="F5" s="10">
        <f>SUMIFS('Raw Data'!$G$2:$G$1475, 'Raw Data'!$H$2:$H$1475, 'Exercise - 2'!I5, 'Raw Data'!$E$2:$E$1475, "Liberal professions")</f>
        <v>80760</v>
      </c>
      <c r="G5" s="10">
        <f>SUMIFS('Raw Data'!$G$2:$G$1475, 'Raw Data'!$H$2:$H$1475, 'Exercise - 2'!I5, 'Raw Data'!$E$2:$E$1475, "Trading")</f>
        <v>60540</v>
      </c>
      <c r="H5" s="10">
        <f>SUMIFS('Raw Data'!$G$2:$G$1475, 'Raw Data'!$H$2:$H$1475, 'Exercise - 2'!I5, 'Raw Data'!$E$2:$E$1475, "Public management")</f>
        <v>70290</v>
      </c>
      <c r="I5" s="3" t="str">
        <f t="shared" si="0"/>
        <v>GLASGOW</v>
      </c>
    </row>
    <row r="6" spans="1:9" x14ac:dyDescent="0.35">
      <c r="A6" s="2" t="s">
        <v>1346</v>
      </c>
      <c r="B6" s="9">
        <f>SUMIF('Raw Data'!$H$2:$H$1475, 'Exercise - 2'!I6,'Raw Data'!$G$2:$G$1475)</f>
        <v>185930</v>
      </c>
      <c r="C6" s="10">
        <f>SUMIFS('Raw Data'!$G$2:$G$1475, 'Raw Data'!$H$2:$H$1475, 'Exercise - 2'!I6, 'Raw Data'!$E$2:$E$1475, "Industry")</f>
        <v>34660</v>
      </c>
      <c r="D6" s="10">
        <f>SUMIFS('Raw Data'!$G$2:$G$1475, 'Raw Data'!$H$2:$H$1475, 'Exercise - 2'!I6, 'Raw Data'!$E$2:$E$1475, "Services")</f>
        <v>19790</v>
      </c>
      <c r="E6" s="10">
        <f>SUMIFS('Raw Data'!$G$2:$G$1475, 'Raw Data'!$H$2:$H$1475, 'Exercise - 2'!I6, 'Raw Data'!$E$2:$E$1475, "Art - Culture")</f>
        <v>28760</v>
      </c>
      <c r="F6" s="10">
        <f>SUMIFS('Raw Data'!$G$2:$G$1475, 'Raw Data'!$H$2:$H$1475, 'Exercise - 2'!I6, 'Raw Data'!$E$2:$E$1475, "Liberal professions")</f>
        <v>33400</v>
      </c>
      <c r="G6" s="10">
        <f>SUMIFS('Raw Data'!$G$2:$G$1475, 'Raw Data'!$H$2:$H$1475, 'Exercise - 2'!I6, 'Raw Data'!$E$2:$E$1475, "Trading")</f>
        <v>34100</v>
      </c>
      <c r="H6" s="10">
        <f>SUMIFS('Raw Data'!$G$2:$G$1475, 'Raw Data'!$H$2:$H$1475, 'Exercise - 2'!I6, 'Raw Data'!$E$2:$E$1475, "Public management")</f>
        <v>35220</v>
      </c>
      <c r="I6" s="3" t="str">
        <f t="shared" si="0"/>
        <v>LIVERPOOL</v>
      </c>
    </row>
    <row r="7" spans="1:9" x14ac:dyDescent="0.35">
      <c r="A7" s="2" t="s">
        <v>1347</v>
      </c>
      <c r="B7" s="9">
        <f>SUMIF('Raw Data'!$H$2:$H$1475, 'Exercise - 2'!I7,'Raw Data'!$G$2:$G$1475)</f>
        <v>351460</v>
      </c>
      <c r="C7" s="10">
        <f>SUMIFS('Raw Data'!$G$2:$G$1475, 'Raw Data'!$H$2:$H$1475, 'Exercise - 2'!I7, 'Raw Data'!$E$2:$E$1475, "Industry")</f>
        <v>69320</v>
      </c>
      <c r="D7" s="10">
        <f>SUMIFS('Raw Data'!$G$2:$G$1475, 'Raw Data'!$H$2:$H$1475, 'Exercise - 2'!I7, 'Raw Data'!$E$2:$E$1475, "Services")</f>
        <v>55270</v>
      </c>
      <c r="E7" s="10">
        <f>SUMIFS('Raw Data'!$G$2:$G$1475, 'Raw Data'!$H$2:$H$1475, 'Exercise - 2'!I7, 'Raw Data'!$E$2:$E$1475, "Art - Culture")</f>
        <v>86330</v>
      </c>
      <c r="F7" s="10">
        <f>SUMIFS('Raw Data'!$G$2:$G$1475, 'Raw Data'!$H$2:$H$1475, 'Exercise - 2'!I7, 'Raw Data'!$E$2:$E$1475, "Liberal professions")</f>
        <v>44750</v>
      </c>
      <c r="G7" s="10">
        <f>SUMIFS('Raw Data'!$G$2:$G$1475, 'Raw Data'!$H$2:$H$1475, 'Exercise - 2'!I7, 'Raw Data'!$E$2:$E$1475, "Trading")</f>
        <v>40830</v>
      </c>
      <c r="H7" s="10">
        <f>SUMIFS('Raw Data'!$G$2:$G$1475, 'Raw Data'!$H$2:$H$1475, 'Exercise - 2'!I7, 'Raw Data'!$E$2:$E$1475, "Public management")</f>
        <v>54960</v>
      </c>
      <c r="I7" s="3" t="str">
        <f t="shared" si="0"/>
        <v>BRISTOL</v>
      </c>
    </row>
    <row r="8" spans="1:9" x14ac:dyDescent="0.35">
      <c r="A8" s="2" t="s">
        <v>1348</v>
      </c>
      <c r="B8" s="9">
        <f>SUMIF('Raw Data'!$H$2:$H$1475, 'Exercise - 2'!I8,'Raw Data'!$G$2:$G$1475)</f>
        <v>325640</v>
      </c>
      <c r="C8" s="10">
        <f>SUMIFS('Raw Data'!$G$2:$G$1475, 'Raw Data'!$H$2:$H$1475, 'Exercise - 2'!I8, 'Raw Data'!$E$2:$E$1475, "Industry")</f>
        <v>90020</v>
      </c>
      <c r="D8" s="10">
        <f>SUMIFS('Raw Data'!$G$2:$G$1475, 'Raw Data'!$H$2:$H$1475, 'Exercise - 2'!I8, 'Raw Data'!$E$2:$E$1475, "Services")</f>
        <v>32150</v>
      </c>
      <c r="E8" s="10">
        <f>SUMIFS('Raw Data'!$G$2:$G$1475, 'Raw Data'!$H$2:$H$1475, 'Exercise - 2'!I8, 'Raw Data'!$E$2:$E$1475, "Art - Culture")</f>
        <v>85080</v>
      </c>
      <c r="F8" s="10">
        <f>SUMIFS('Raw Data'!$G$2:$G$1475, 'Raw Data'!$H$2:$H$1475, 'Exercise - 2'!I8, 'Raw Data'!$E$2:$E$1475, "Liberal professions")</f>
        <v>39920</v>
      </c>
      <c r="G8" s="10">
        <f>SUMIFS('Raw Data'!$G$2:$G$1475, 'Raw Data'!$H$2:$H$1475, 'Exercise - 2'!I8, 'Raw Data'!$E$2:$E$1475, "Trading")</f>
        <v>44760</v>
      </c>
      <c r="H8" s="10">
        <f>SUMIFS('Raw Data'!$G$2:$G$1475, 'Raw Data'!$H$2:$H$1475, 'Exercise - 2'!I8, 'Raw Data'!$E$2:$E$1475, "Public management")</f>
        <v>33710</v>
      </c>
      <c r="I8" s="3" t="str">
        <f t="shared" si="0"/>
        <v>MANCHESTER</v>
      </c>
    </row>
    <row r="9" spans="1:9" x14ac:dyDescent="0.35">
      <c r="A9" s="2" t="s">
        <v>1349</v>
      </c>
      <c r="B9" s="9">
        <f>SUMIF('Raw Data'!$H$2:$H$1475, 'Exercise - 2'!I9,'Raw Data'!$G$2:$G$1475)</f>
        <v>278330</v>
      </c>
      <c r="C9" s="10">
        <f>SUMIFS('Raw Data'!$G$2:$G$1475, 'Raw Data'!$H$2:$H$1475, 'Exercise - 2'!I9, 'Raw Data'!$E$2:$E$1475, "Industry")</f>
        <v>40050</v>
      </c>
      <c r="D9" s="10">
        <f>SUMIFS('Raw Data'!$G$2:$G$1475, 'Raw Data'!$H$2:$H$1475, 'Exercise - 2'!I9, 'Raw Data'!$E$2:$E$1475, "Services")</f>
        <v>77360</v>
      </c>
      <c r="E9" s="10">
        <f>SUMIFS('Raw Data'!$G$2:$G$1475, 'Raw Data'!$H$2:$H$1475, 'Exercise - 2'!I9, 'Raw Data'!$E$2:$E$1475, "Art - Culture")</f>
        <v>20790</v>
      </c>
      <c r="F9" s="10">
        <f>SUMIFS('Raw Data'!$G$2:$G$1475, 'Raw Data'!$H$2:$H$1475, 'Exercise - 2'!I9, 'Raw Data'!$E$2:$E$1475, "Liberal professions")</f>
        <v>30150</v>
      </c>
      <c r="G9" s="10">
        <f>SUMIFS('Raw Data'!$G$2:$G$1475, 'Raw Data'!$H$2:$H$1475, 'Exercise - 2'!I9, 'Raw Data'!$E$2:$E$1475, "Trading")</f>
        <v>72460</v>
      </c>
      <c r="H9" s="10">
        <f>SUMIFS('Raw Data'!$G$2:$G$1475, 'Raw Data'!$H$2:$H$1475, 'Exercise - 2'!I9, 'Raw Data'!$E$2:$E$1475, "Public management")</f>
        <v>37520</v>
      </c>
      <c r="I9" s="3" t="str">
        <f t="shared" si="0"/>
        <v>SHEFFIELD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Vairabharathi VR</cp:lastModifiedBy>
  <cp:lastPrinted>2018-07-31T21:07:31Z</cp:lastPrinted>
  <dcterms:created xsi:type="dcterms:W3CDTF">2018-05-27T23:28:43Z</dcterms:created>
  <dcterms:modified xsi:type="dcterms:W3CDTF">2023-08-21T12:42:06Z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