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reland Population" sheetId="1" r:id="rId4"/>
    <sheet state="visible" name="Road_Policing_stats" sheetId="2" r:id="rId5"/>
    <sheet state="visible" name="Descriptive Statistics" sheetId="3" r:id="rId6"/>
    <sheet state="visible" name="Unpooled t Test" sheetId="4" r:id="rId7"/>
    <sheet state="visible" name="ANOVA" sheetId="5" r:id="rId8"/>
    <sheet state="visible" name="Regression Fatalities vs DD" sheetId="6" r:id="rId9"/>
    <sheet state="visible" name="Regression Fatalities vs Seatbe" sheetId="7" r:id="rId10"/>
    <sheet state="visible" name="Regression Fatalities vs Mobile" sheetId="8" r:id="rId11"/>
    <sheet state="visible" name="Regression Fatalities vs Speedi" sheetId="9" r:id="rId12"/>
    <sheet state="visible" name="REGRESSION Data " sheetId="10" r:id="rId13"/>
  </sheets>
  <definedNames>
    <definedName hidden="1" localSheetId="1" name="_xlnm._FilterDatabase">Road_Policing_stats!$A$2:$B$158</definedName>
  </definedNames>
  <calcPr/>
  <extLst>
    <ext uri="GoogleSheetsCustomDataVersion2">
      <go:sheetsCustomData xmlns:go="http://customooxmlschemas.google.com/" r:id="rId14" roundtripDataChecksum="EF6lAsi36bvYnN2wt1nVcro9xh9MsfDNVdxyLwqXZzw="/>
    </ext>
  </extLst>
</workbook>
</file>

<file path=xl/sharedStrings.xml><?xml version="1.0" encoding="utf-8"?>
<sst xmlns="http://schemas.openxmlformats.org/spreadsheetml/2006/main" count="1069" uniqueCount="231">
  <si>
    <t>STATISTIC Label</t>
  </si>
  <si>
    <t>Year</t>
  </si>
  <si>
    <t>Age Group</t>
  </si>
  <si>
    <t>Sex</t>
  </si>
  <si>
    <t>UNIT</t>
  </si>
  <si>
    <t>VALUE</t>
  </si>
  <si>
    <t>Population Estimates (Persons in April)</t>
  </si>
  <si>
    <t>1950</t>
  </si>
  <si>
    <t>All ages</t>
  </si>
  <si>
    <t>Both sexes</t>
  </si>
  <si>
    <t>Thousand</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</si>
  <si>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</si>
  <si>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</si>
  <si>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</si>
  <si>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</si>
  <si>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</si>
  <si>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</si>
  <si>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</si>
  <si>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</si>
  <si>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</si>
  <si>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</si>
  <si>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</si>
  <si>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</si>
  <si>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</si>
  <si>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</si>
  <si>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</si>
  <si>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</si>
  <si>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</si>
  <si>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</si>
  <si>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</si>
  <si>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</si>
  <si>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</si>
  <si>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</si>
  <si>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</si>
  <si>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</si>
  <si>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</si>
  <si>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</si>
  <si>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</si>
  <si>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</si>
  <si>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</si>
  <si>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</si>
  <si>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</si>
  <si>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</si>
  <si>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</si>
  <si>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</si>
  <si>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</si>
  <si>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</si>
  <si>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</si>
  <si>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</si>
  <si>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</si>
  <si>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</si>
  <si>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</si>
  <si>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</si>
  <si>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</si>
  <si>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</si>
  <si>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</si>
  <si>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</si>
  <si>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</si>
  <si>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</si>
  <si>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</si>
  <si>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</si>
  <si>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</si>
  <si>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</si>
  <si>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</si>
  <si>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</si>
  <si>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</si>
  <si>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</si>
  <si>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</si>
  <si>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</si>
  <si>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</si>
  <si>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</si>
  <si>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</si>
  <si>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</si>
  <si>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</si>
  <si>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</si>
  <si>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</si>
  <si>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</si>
  <si>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</si>
  <si>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</si>
  <si>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</si>
  <si>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</si>
  <si>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</si>
  <si>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</si>
  <si>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</si>
  <si>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 xml:space="preserve">Number of Fines issued for: </t>
  </si>
  <si>
    <t>Month</t>
  </si>
  <si>
    <t>Traffic Accident Fatalities</t>
  </si>
  <si>
    <t xml:space="preserve"> Dangerous Driving</t>
  </si>
  <si>
    <t>Seatbelts</t>
  </si>
  <si>
    <t>Mobile Phones</t>
  </si>
  <si>
    <t>Speeding</t>
  </si>
  <si>
    <t>Population of Ireland in Thousands</t>
  </si>
  <si>
    <t>Road Fatalities per Million People</t>
  </si>
  <si>
    <t>Dangerous driving per million people</t>
  </si>
  <si>
    <t>Seatbelts per million people</t>
  </si>
  <si>
    <t>Mobile phones per million people</t>
  </si>
  <si>
    <t>Speeding per million people</t>
  </si>
  <si>
    <t>Jan</t>
  </si>
  <si>
    <t>Feb</t>
  </si>
  <si>
    <t>March</t>
  </si>
  <si>
    <t>April</t>
  </si>
  <si>
    <t>Dangerous Driving</t>
  </si>
  <si>
    <t>May</t>
  </si>
  <si>
    <t>Tailed Test</t>
  </si>
  <si>
    <t>Right Tailed Test</t>
  </si>
  <si>
    <t>June</t>
  </si>
  <si>
    <t>Significance level</t>
  </si>
  <si>
    <t>July</t>
  </si>
  <si>
    <t>Null Hypothesis</t>
  </si>
  <si>
    <t>H0: There is no significant difference between fatalities and dangerous driving</t>
  </si>
  <si>
    <t>Aug</t>
  </si>
  <si>
    <t>Alternate hypothesis</t>
  </si>
  <si>
    <t>H1: There is significant difference between them</t>
  </si>
  <si>
    <t>Sept</t>
  </si>
  <si>
    <t xml:space="preserve">Benchmark </t>
  </si>
  <si>
    <t>Oct</t>
  </si>
  <si>
    <t>Population Mean</t>
  </si>
  <si>
    <t>Nov</t>
  </si>
  <si>
    <t>Population Number</t>
  </si>
  <si>
    <t>Dec</t>
  </si>
  <si>
    <t>Population St Dev</t>
  </si>
  <si>
    <t>Standard Error</t>
  </si>
  <si>
    <t>Test Statistic</t>
  </si>
  <si>
    <t>P-value</t>
  </si>
  <si>
    <t>Critical Value</t>
  </si>
  <si>
    <t>Decision</t>
  </si>
  <si>
    <t>There is significance difference between the fatalities and dangerous driving</t>
  </si>
  <si>
    <t>H0: There is no significant difference between fatalities and Seatbelts</t>
  </si>
  <si>
    <t>There is significance difference between the fatalities and seatbelts</t>
  </si>
  <si>
    <t>There is significance difference between the fatalities and mobile phones</t>
  </si>
  <si>
    <t>There is significance difference between the fatalities and speeding</t>
  </si>
  <si>
    <t xml:space="preserve">Year </t>
  </si>
  <si>
    <t>Road fatalities per million</t>
  </si>
  <si>
    <t>Dangerous driving per million</t>
  </si>
  <si>
    <t>Seat belts per million</t>
  </si>
  <si>
    <t xml:space="preserve">Mobile phones per million </t>
  </si>
  <si>
    <t>Speeding per million</t>
  </si>
  <si>
    <t>Per Year</t>
  </si>
  <si>
    <t>Average Monthly Fatalities per year</t>
  </si>
  <si>
    <t>Average monthly fines issued in a given year per million</t>
  </si>
  <si>
    <t>Percentage share of Fine type in Total Fines issued</t>
  </si>
  <si>
    <t xml:space="preserve">Year on Year % change Average Monthly Traffic fines issued in Given Year </t>
  </si>
  <si>
    <t>Dangerous driving</t>
  </si>
  <si>
    <t>Total</t>
  </si>
  <si>
    <t>% Danagerous Driving</t>
  </si>
  <si>
    <t>% Seatbelts</t>
  </si>
  <si>
    <t>% Mobile Phones</t>
  </si>
  <si>
    <t>% Speeding</t>
  </si>
  <si>
    <t xml:space="preserve">Dangerous Driving </t>
  </si>
  <si>
    <t>NaN</t>
  </si>
  <si>
    <t>Mean Change in %</t>
  </si>
  <si>
    <t>Year of Year Change in Average Monthly Fatalities</t>
  </si>
  <si>
    <t>Total Fatalities</t>
  </si>
  <si>
    <t>Mean Fatalities per month</t>
  </si>
  <si>
    <t>Median Fatalities per month</t>
  </si>
  <si>
    <t>Mode of Fatalities per month</t>
  </si>
  <si>
    <t>Variance of Fatalities per month</t>
  </si>
  <si>
    <t xml:space="preserve">Standard Deviation of Fatalities per month </t>
  </si>
  <si>
    <t>Minimum Fatalities per month</t>
  </si>
  <si>
    <t>Maximum Fatalities per month</t>
  </si>
  <si>
    <t>Range of Fatalities per month</t>
  </si>
  <si>
    <t>2017 to 2023</t>
  </si>
  <si>
    <t xml:space="preserve">Unpooled t Test </t>
  </si>
  <si>
    <t>Significance Level</t>
  </si>
  <si>
    <t>Benchmark value of pop.means difference</t>
  </si>
  <si>
    <t xml:space="preserve">H0: μ1 - μ2 = 0 </t>
  </si>
  <si>
    <t>Alternative Hypothesis</t>
  </si>
  <si>
    <t>H1: μ1 - μ2 ≠ 0</t>
  </si>
  <si>
    <t>Type of test</t>
  </si>
  <si>
    <t>Two tailed test</t>
  </si>
  <si>
    <t>Sample 1 size</t>
  </si>
  <si>
    <t>Sample 1 mean</t>
  </si>
  <si>
    <t>Sample 2 size</t>
  </si>
  <si>
    <t>Sample 2 mean</t>
  </si>
  <si>
    <t>Sample 1 standard deviation</t>
  </si>
  <si>
    <t>Sample 2 standard deviation</t>
  </si>
  <si>
    <t>Degrees of Freedom</t>
  </si>
  <si>
    <t>p-value</t>
  </si>
  <si>
    <t>Test Decision</t>
  </si>
  <si>
    <t>Reject H0</t>
  </si>
  <si>
    <t>Interpretation of Result</t>
  </si>
  <si>
    <t>The data provides sufficient information about road fatalities happening in Ireland. From the result we can clearly tell that there is significant difference in the fatalities and the roads are maintained properly after the year 2017.</t>
  </si>
  <si>
    <t>Anova: Single Factor</t>
  </si>
  <si>
    <t>SUMMARY</t>
  </si>
  <si>
    <t>Groups</t>
  </si>
  <si>
    <t>Count</t>
  </si>
  <si>
    <t>Sum</t>
  </si>
  <si>
    <t>Average</t>
  </si>
  <si>
    <t>Variance</t>
  </si>
  <si>
    <t>Column 1</t>
  </si>
  <si>
    <t>Column 2</t>
  </si>
  <si>
    <t>Column 3</t>
  </si>
  <si>
    <t>ANOVA</t>
  </si>
  <si>
    <t>Source of Variation</t>
  </si>
  <si>
    <t>SS</t>
  </si>
  <si>
    <t>df</t>
  </si>
  <si>
    <t>MS</t>
  </si>
  <si>
    <t>F</t>
  </si>
  <si>
    <t>F crit</t>
  </si>
  <si>
    <t>Between Groups</t>
  </si>
  <si>
    <t>Within Groups</t>
  </si>
  <si>
    <t xml:space="preserve">Regression Summary output for Fatalities vs Dangerous Driving </t>
  </si>
  <si>
    <t>Regression Statistics</t>
  </si>
  <si>
    <t>Multiple R</t>
  </si>
  <si>
    <t>R Square</t>
  </si>
  <si>
    <t>Adjusted R Square</t>
  </si>
  <si>
    <t>Observations</t>
  </si>
  <si>
    <t>Significance F</t>
  </si>
  <si>
    <t>Regression</t>
  </si>
  <si>
    <t>Residual</t>
  </si>
  <si>
    <t>Coefficients</t>
  </si>
  <si>
    <t>t Stat</t>
  </si>
  <si>
    <t>Lower 95%</t>
  </si>
  <si>
    <t>Upper 95%</t>
  </si>
  <si>
    <t>Lower 95.0%</t>
  </si>
  <si>
    <t>Upper 95.0%</t>
  </si>
  <si>
    <t>Intercept</t>
  </si>
  <si>
    <t>Dangerous Driving per million</t>
  </si>
  <si>
    <t>RESIDUAL OUTPUT</t>
  </si>
  <si>
    <t>PROBABILITY OUTPUT</t>
  </si>
  <si>
    <t>Observation</t>
  </si>
  <si>
    <t>Predicted Road Fatalities per million</t>
  </si>
  <si>
    <t>Residuals</t>
  </si>
  <si>
    <t>Standard Residuals</t>
  </si>
  <si>
    <t>Percentile</t>
  </si>
  <si>
    <t>Road Fatalities per million</t>
  </si>
  <si>
    <t>Regression Summary output for Fatalities vs Seatbelts</t>
  </si>
  <si>
    <t>Seatbelts per million</t>
  </si>
  <si>
    <t>Regression Summary output for Fatalities vs Mobile Phone Use</t>
  </si>
  <si>
    <t>Mobile Phones per mllion</t>
  </si>
  <si>
    <t>Regression Summary output for Fatalities vs Speeding</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</si>
</sst>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color theme="1"/>
      <name val="Calibri"/>
      <scheme val="minor"/>
    </font>
    <font>
      <sz val="11.0"/>
      <color theme="1"/>
      <name val="Calibri"/>
    </font>
    <font>
      <b/>
      <sz val="11.0"/>
      <color theme="1"/>
      <name val="Calibri"/>
    </font>
    <font/>
    <font>
      <b/>
      <sz val="9.0"/>
      <color theme="1"/>
      <name val="Calibri"/>
    </font>
    <font>
      <b/>
      <sz val="9.0"/>
      <color rgb="FF161F3E"/>
      <name val="Calibri"/>
    </font>
    <font>
      <sz val="9.0"/>
      <color rgb="FF161F3E"/>
      <name val="Calibri"/>
    </font>
    <font>
      <sz val="9.0"/>
      <color theme="1"/>
      <name val="Calibri"/>
    </font>
    <font>
      <sz val="8.0"/>
      <color rgb="FF161F3E"/>
      <name val="Arial"/>
    </font>
    <font>
      <sz val="9.0"/>
      <color rgb="FF000000"/>
      <name val="Calibri"/>
    </font>
    <font>
      <sz val="11.0"/>
      <color rgb="FF161F3E"/>
      <name val="Calibri"/>
    </font>
    <font>
      <sz val="11.0"/>
      <color rgb="FF000000"/>
      <name val="Calibri"/>
    </font>
    <font>
      <i/>
      <sz val="11.0"/>
      <color theme="1"/>
      <name val="Calibri"/>
    </font>
    <font>
      <b/>
      <sz val="14.0"/>
      <color theme="1"/>
      <name val="Calibri"/>
      <scheme val="minor"/>
    </font>
  </fonts>
  <fills count="8">
    <fill>
      <patternFill patternType="none"/>
    </fill>
    <fill>
      <patternFill patternType="lightGray"/>
    </fill>
    <fill>
      <patternFill patternType="solid">
        <fgColor rgb="FF8EAADB"/>
        <bgColor rgb="FF8EAADB"/>
      </patternFill>
    </fill>
    <fill>
      <patternFill patternType="solid">
        <fgColor rgb="FFD0CECE"/>
        <bgColor rgb="FFD0CECE"/>
      </patternFill>
    </fill>
    <fill>
      <patternFill patternType="solid">
        <fgColor rgb="FFFFFFFF"/>
        <bgColor rgb="FFFFFFFF"/>
      </patternFill>
    </fill>
    <fill>
      <patternFill patternType="solid">
        <fgColor rgb="FFF2F2F2"/>
        <bgColor rgb="FFF2F2F2"/>
      </patternFill>
    </fill>
    <fill>
      <patternFill patternType="solid">
        <fgColor rgb="FFF9F9F9"/>
        <bgColor rgb="FFF9F9F9"/>
      </patternFill>
    </fill>
    <fill>
      <patternFill patternType="solid">
        <fgColor rgb="FFFFFF00"/>
        <bgColor rgb="FFFFFF00"/>
      </patternFill>
    </fill>
  </fills>
  <borders count="33">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right style="thin">
        <color rgb="FF000000"/>
      </right>
      <top/>
      <bottom style="thin">
        <color rgb="FF000000"/>
      </bottom>
    </border>
    <border>
      <left style="medium">
        <color rgb="FF000000"/>
      </left>
      <right style="thin">
        <color rgb="FF000000"/>
      </right>
      <bottom style="medium">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top style="medium">
        <color rgb="FF000000"/>
      </top>
      <bottom style="thin">
        <color rgb="FF000000"/>
      </bottom>
    </border>
    <border>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000000"/>
      </right>
      <top style="medium">
        <color rgb="FFCCCCCC"/>
      </top>
      <bottom style="medium">
        <color rgb="FFCCCCCC"/>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Font="1"/>
    <xf borderId="0" fillId="0" fontId="2" numFmtId="1" xfId="0" applyFont="1" applyNumberFormat="1"/>
    <xf borderId="1" fillId="2" fontId="3" numFmtId="0" xfId="0" applyAlignment="1" applyBorder="1" applyFill="1" applyFont="1">
      <alignment horizontal="center"/>
    </xf>
    <xf borderId="2" fillId="0" fontId="4" numFmtId="0" xfId="0" applyBorder="1" applyFont="1"/>
    <xf borderId="3" fillId="0" fontId="4" numFmtId="0" xfId="0" applyBorder="1" applyFont="1"/>
    <xf borderId="0" fillId="0" fontId="2" numFmtId="0" xfId="0" applyAlignment="1" applyFont="1">
      <alignment horizontal="center"/>
    </xf>
    <xf borderId="0" fillId="0" fontId="2" numFmtId="2" xfId="0" applyFont="1" applyNumberFormat="1"/>
    <xf borderId="0" fillId="0" fontId="2" numFmtId="2" xfId="0" applyAlignment="1" applyFont="1" applyNumberFormat="1">
      <alignment horizontal="center"/>
    </xf>
    <xf borderId="4" fillId="3" fontId="5" numFmtId="0" xfId="0" applyAlignment="1" applyBorder="1" applyFill="1" applyFont="1">
      <alignment horizontal="center" vertical="center"/>
    </xf>
    <xf borderId="5" fillId="3" fontId="6" numFmtId="0" xfId="0" applyAlignment="1" applyBorder="1" applyFont="1">
      <alignment horizontal="center" shrinkToFit="0" vertical="center" wrapText="1"/>
    </xf>
    <xf borderId="4" fillId="3" fontId="6" numFmtId="1" xfId="0" applyAlignment="1" applyBorder="1" applyFont="1" applyNumberFormat="1">
      <alignment horizontal="center" shrinkToFit="0" vertical="center" wrapText="1"/>
    </xf>
    <xf borderId="4" fillId="3" fontId="6" numFmtId="0" xfId="0" applyAlignment="1" applyBorder="1" applyFont="1">
      <alignment horizontal="center" shrinkToFit="0" vertical="center" wrapText="1"/>
    </xf>
    <xf borderId="6" fillId="3" fontId="6" numFmtId="0" xfId="0" applyAlignment="1" applyBorder="1" applyFont="1">
      <alignment horizontal="center" shrinkToFit="0" vertical="center" wrapText="1"/>
    </xf>
    <xf borderId="7" fillId="3" fontId="6" numFmtId="0" xfId="0" applyAlignment="1" applyBorder="1" applyFont="1">
      <alignment horizontal="center" shrinkToFit="0" vertical="center" wrapText="1"/>
    </xf>
    <xf borderId="4" fillId="0" fontId="5" numFmtId="2" xfId="0" applyAlignment="1" applyBorder="1" applyFont="1" applyNumberFormat="1">
      <alignment horizontal="center" shrinkToFit="0" vertical="center" wrapText="1"/>
    </xf>
    <xf borderId="8" fillId="0" fontId="5" numFmtId="0" xfId="0" applyAlignment="1" applyBorder="1" applyFont="1">
      <alignment horizontal="center" shrinkToFit="0" wrapText="1"/>
    </xf>
    <xf borderId="4" fillId="0" fontId="5" numFmtId="0" xfId="0" applyAlignment="1" applyBorder="1" applyFont="1">
      <alignment horizontal="center"/>
    </xf>
    <xf borderId="9" fillId="4" fontId="7" numFmtId="0" xfId="0" applyAlignment="1" applyBorder="1" applyFill="1" applyFont="1">
      <alignment horizontal="center" shrinkToFit="0" vertical="center" wrapText="1"/>
    </xf>
    <xf borderId="4" fillId="4" fontId="7" numFmtId="0" xfId="0" applyAlignment="1" applyBorder="1" applyFont="1">
      <alignment horizontal="center" shrinkToFit="0" vertical="center" wrapText="1"/>
    </xf>
    <xf borderId="4" fillId="4" fontId="7" numFmtId="1" xfId="0" applyAlignment="1" applyBorder="1" applyFont="1" applyNumberFormat="1">
      <alignment horizontal="center" shrinkToFit="0" vertical="center" wrapText="1"/>
    </xf>
    <xf borderId="6" fillId="4" fontId="7" numFmtId="0" xfId="0" applyAlignment="1" applyBorder="1" applyFont="1">
      <alignment horizontal="center" shrinkToFit="0" vertical="center" wrapText="1"/>
    </xf>
    <xf borderId="4" fillId="0" fontId="5" numFmtId="2" xfId="0" applyBorder="1" applyFont="1" applyNumberFormat="1"/>
    <xf borderId="8" fillId="0" fontId="8" numFmtId="2" xfId="0" applyAlignment="1" applyBorder="1" applyFont="1" applyNumberFormat="1">
      <alignment horizontal="center"/>
    </xf>
    <xf borderId="4" fillId="0" fontId="8" numFmtId="2" xfId="0" applyAlignment="1" applyBorder="1" applyFont="1" applyNumberFormat="1">
      <alignment horizontal="center"/>
    </xf>
    <xf borderId="4" fillId="0" fontId="8" numFmtId="2" xfId="0" applyAlignment="1" applyBorder="1" applyFont="1" applyNumberFormat="1">
      <alignment horizontal="center" vertical="center"/>
    </xf>
    <xf borderId="8" fillId="0" fontId="5" numFmtId="2" xfId="0" applyAlignment="1" applyBorder="1" applyFont="1" applyNumberFormat="1">
      <alignment horizontal="center"/>
    </xf>
    <xf borderId="10" fillId="4" fontId="7" numFmtId="0" xfId="0" applyAlignment="1" applyBorder="1" applyFont="1">
      <alignment horizontal="center" shrinkToFit="0" vertical="center" wrapText="1"/>
    </xf>
    <xf borderId="8" fillId="0" fontId="5" numFmtId="0" xfId="0" applyAlignment="1" applyBorder="1" applyFont="1">
      <alignment horizontal="center"/>
    </xf>
    <xf borderId="11" fillId="0" fontId="5" numFmtId="0" xfId="0" applyAlignment="1" applyBorder="1" applyFont="1">
      <alignment horizontal="center"/>
    </xf>
    <xf borderId="11" fillId="0" fontId="2" numFmtId="0" xfId="0" applyAlignment="1" applyBorder="1" applyFont="1">
      <alignment horizontal="center"/>
    </xf>
    <xf borderId="8" fillId="0" fontId="4" numFmtId="0" xfId="0" applyBorder="1" applyFont="1"/>
    <xf borderId="4" fillId="0" fontId="2" numFmtId="0" xfId="0" applyBorder="1" applyFont="1"/>
    <xf borderId="4" fillId="0" fontId="2" numFmtId="0" xfId="0" applyAlignment="1" applyBorder="1" applyFont="1">
      <alignment horizontal="center"/>
    </xf>
    <xf borderId="4" fillId="0" fontId="2" numFmtId="1" xfId="0" applyAlignment="1" applyBorder="1" applyFont="1" applyNumberFormat="1">
      <alignment horizontal="center"/>
    </xf>
    <xf borderId="4" fillId="0" fontId="2" numFmtId="2" xfId="0" applyAlignment="1" applyBorder="1" applyFont="1" applyNumberFormat="1">
      <alignment horizontal="center"/>
    </xf>
    <xf borderId="4" fillId="0" fontId="2" numFmtId="2" xfId="0" applyBorder="1" applyFont="1" applyNumberFormat="1"/>
    <xf borderId="10" fillId="0" fontId="8" numFmtId="0" xfId="0" applyAlignment="1" applyBorder="1" applyFont="1">
      <alignment horizontal="center"/>
    </xf>
    <xf borderId="4" fillId="5" fontId="7" numFmtId="0" xfId="0" applyAlignment="1" applyBorder="1" applyFill="1" applyFont="1">
      <alignment horizontal="center" shrinkToFit="0" vertical="center" wrapText="1"/>
    </xf>
    <xf borderId="4" fillId="4" fontId="7" numFmtId="3" xfId="0" applyAlignment="1" applyBorder="1" applyFont="1" applyNumberFormat="1">
      <alignment horizontal="center" shrinkToFit="0" vertical="center" wrapText="1"/>
    </xf>
    <xf borderId="8" fillId="0" fontId="8" numFmtId="0" xfId="0" applyAlignment="1" applyBorder="1" applyFont="1">
      <alignment horizontal="center"/>
    </xf>
    <xf borderId="4" fillId="0" fontId="8" numFmtId="0" xfId="0" applyAlignment="1" applyBorder="1" applyFont="1">
      <alignment horizontal="center"/>
    </xf>
    <xf borderId="4" fillId="0" fontId="8" numFmtId="1" xfId="0" applyAlignment="1" applyBorder="1" applyFont="1" applyNumberFormat="1">
      <alignment horizontal="center"/>
    </xf>
    <xf borderId="5" fillId="4" fontId="8" numFmtId="0" xfId="0" applyAlignment="1" applyBorder="1" applyFont="1">
      <alignment horizontal="center"/>
    </xf>
    <xf borderId="4" fillId="4" fontId="8" numFmtId="0" xfId="0" applyAlignment="1" applyBorder="1" applyFont="1">
      <alignment horizontal="center"/>
    </xf>
    <xf borderId="7" fillId="4" fontId="7" numFmtId="3" xfId="0" applyAlignment="1" applyBorder="1" applyFont="1" applyNumberFormat="1">
      <alignment horizontal="center" shrinkToFit="0" vertical="center" wrapText="1"/>
    </xf>
    <xf borderId="11" fillId="0" fontId="8" numFmtId="3" xfId="0" applyAlignment="1" applyBorder="1" applyFont="1" applyNumberFormat="1">
      <alignment horizontal="center"/>
    </xf>
    <xf borderId="4" fillId="6" fontId="9" numFmtId="3" xfId="0" applyAlignment="1" applyBorder="1" applyFill="1" applyFont="1" applyNumberFormat="1">
      <alignment horizontal="center" shrinkToFit="0" vertical="center" wrapText="1"/>
    </xf>
    <xf borderId="11" fillId="0" fontId="8" numFmtId="0" xfId="0" applyAlignment="1" applyBorder="1" applyFont="1">
      <alignment horizontal="center"/>
    </xf>
    <xf borderId="12" fillId="0" fontId="8" numFmtId="3" xfId="0" applyAlignment="1" applyBorder="1" applyFont="1" applyNumberFormat="1">
      <alignment horizontal="center"/>
    </xf>
    <xf borderId="4" fillId="0" fontId="8" numFmtId="3" xfId="0" applyAlignment="1" applyBorder="1" applyFont="1" applyNumberFormat="1">
      <alignment horizontal="center"/>
    </xf>
    <xf borderId="4" fillId="4" fontId="9" numFmtId="1" xfId="0" applyAlignment="1" applyBorder="1" applyFont="1" applyNumberFormat="1">
      <alignment horizontal="center" shrinkToFit="0" vertical="center" wrapText="1"/>
    </xf>
    <xf borderId="10" fillId="0" fontId="10" numFmtId="0" xfId="0" applyAlignment="1" applyBorder="1" applyFont="1">
      <alignment horizontal="center"/>
    </xf>
    <xf borderId="5" fillId="5" fontId="7" numFmtId="0" xfId="0" applyAlignment="1" applyBorder="1" applyFont="1">
      <alignment horizontal="center"/>
    </xf>
    <xf borderId="5" fillId="4" fontId="7" numFmtId="1" xfId="0" applyAlignment="1" applyBorder="1" applyFont="1" applyNumberFormat="1">
      <alignment horizontal="center"/>
    </xf>
    <xf borderId="5" fillId="4" fontId="7" numFmtId="0" xfId="0" applyAlignment="1" applyBorder="1" applyFont="1">
      <alignment horizontal="center"/>
    </xf>
    <xf borderId="5" fillId="6" fontId="7" numFmtId="3" xfId="0" applyAlignment="1" applyBorder="1" applyFont="1" applyNumberFormat="1">
      <alignment horizontal="center"/>
    </xf>
    <xf borderId="5" fillId="4" fontId="7" numFmtId="3" xfId="0" applyAlignment="1" applyBorder="1" applyFont="1" applyNumberFormat="1">
      <alignment horizontal="center"/>
    </xf>
    <xf borderId="13" fillId="0" fontId="10" numFmtId="0" xfId="0" applyAlignment="1" applyBorder="1" applyFont="1">
      <alignment horizontal="center"/>
    </xf>
    <xf borderId="14" fillId="5" fontId="7" numFmtId="0" xfId="0" applyAlignment="1" applyBorder="1" applyFont="1">
      <alignment horizontal="center"/>
    </xf>
    <xf borderId="14" fillId="4" fontId="7" numFmtId="1" xfId="0" applyAlignment="1" applyBorder="1" applyFont="1" applyNumberFormat="1">
      <alignment horizontal="center"/>
    </xf>
    <xf borderId="14" fillId="4" fontId="7" numFmtId="0" xfId="0" applyAlignment="1" applyBorder="1" applyFont="1">
      <alignment horizontal="center"/>
    </xf>
    <xf borderId="14" fillId="6" fontId="7" numFmtId="3" xfId="0" applyAlignment="1" applyBorder="1" applyFont="1" applyNumberFormat="1">
      <alignment horizontal="center"/>
    </xf>
    <xf borderId="14" fillId="4" fontId="7" numFmtId="3" xfId="0" applyAlignment="1" applyBorder="1" applyFont="1" applyNumberFormat="1">
      <alignment horizontal="center"/>
    </xf>
    <xf borderId="15" fillId="0" fontId="10" numFmtId="0" xfId="0" applyAlignment="1" applyBorder="1" applyFont="1">
      <alignment horizontal="center"/>
    </xf>
    <xf borderId="12" fillId="0" fontId="8" numFmtId="2" xfId="0" applyAlignment="1" applyBorder="1" applyFont="1" applyNumberFormat="1">
      <alignment horizontal="center"/>
    </xf>
    <xf borderId="0" fillId="0" fontId="1" numFmtId="0" xfId="0" applyFont="1"/>
    <xf borderId="4" fillId="0" fontId="3" numFmtId="2" xfId="0" applyBorder="1" applyFont="1" applyNumberFormat="1"/>
    <xf borderId="4" fillId="0" fontId="3" numFmtId="0" xfId="0" applyBorder="1" applyFont="1"/>
    <xf borderId="4" fillId="0" fontId="3" numFmtId="2" xfId="0" applyAlignment="1" applyBorder="1" applyFont="1" applyNumberFormat="1">
      <alignment shrinkToFit="0" wrapText="1"/>
    </xf>
    <xf borderId="4" fillId="0" fontId="3" numFmtId="0" xfId="0" applyAlignment="1" applyBorder="1" applyFont="1">
      <alignment shrinkToFit="0" wrapText="1"/>
    </xf>
    <xf borderId="0" fillId="0" fontId="2" numFmtId="0" xfId="0" applyFont="1"/>
    <xf borderId="4" fillId="0" fontId="3" numFmtId="0" xfId="0" applyAlignment="1" applyBorder="1" applyFont="1">
      <alignment readingOrder="0" shrinkToFit="0" wrapText="1"/>
    </xf>
    <xf borderId="16" fillId="0" fontId="3" numFmtId="0" xfId="0" applyAlignment="1" applyBorder="1" applyFont="1">
      <alignment horizontal="center" vertical="center"/>
    </xf>
    <xf borderId="11" fillId="0" fontId="3" numFmtId="0" xfId="0" applyAlignment="1" applyBorder="1" applyFont="1">
      <alignment horizontal="center" shrinkToFit="0" vertical="center" wrapText="1"/>
    </xf>
    <xf borderId="17" fillId="0" fontId="4" numFmtId="0" xfId="0" applyBorder="1" applyFont="1"/>
    <xf borderId="11" fillId="0" fontId="3" numFmtId="0" xfId="0" applyAlignment="1" applyBorder="1" applyFont="1">
      <alignment horizontal="center" vertical="center"/>
    </xf>
    <xf borderId="11" fillId="0" fontId="3" numFmtId="0" xfId="0" applyAlignment="1" applyBorder="1" applyFont="1">
      <alignment horizontal="center" shrinkToFit="0" wrapText="1"/>
    </xf>
    <xf borderId="4" fillId="4" fontId="11" numFmtId="0" xfId="0" applyAlignment="1" applyBorder="1" applyFont="1">
      <alignment horizontal="center" shrinkToFit="0" vertical="center" wrapText="1"/>
    </xf>
    <xf borderId="12" fillId="0" fontId="4" numFmtId="0" xfId="0" applyBorder="1" applyFont="1"/>
    <xf borderId="4" fillId="0" fontId="3" numFmtId="0" xfId="0" applyAlignment="1" applyBorder="1" applyFont="1">
      <alignment readingOrder="0"/>
    </xf>
    <xf borderId="4" fillId="0" fontId="3" numFmtId="1" xfId="0" applyBorder="1" applyFont="1" applyNumberFormat="1"/>
    <xf borderId="4" fillId="5" fontId="11" numFmtId="0" xfId="0" applyAlignment="1" applyBorder="1" applyFont="1">
      <alignment horizontal="center" shrinkToFit="0" vertical="center" wrapText="1"/>
    </xf>
    <xf borderId="4" fillId="0" fontId="12" numFmtId="0" xfId="0" applyAlignment="1" applyBorder="1" applyFont="1">
      <alignment horizontal="center"/>
    </xf>
    <xf borderId="4" fillId="5" fontId="11" numFmtId="0" xfId="0" applyAlignment="1" applyBorder="1" applyFont="1">
      <alignment horizontal="center"/>
    </xf>
    <xf borderId="0" fillId="0" fontId="3" numFmtId="2" xfId="0" applyFont="1" applyNumberFormat="1"/>
    <xf borderId="4" fillId="0" fontId="5" numFmtId="0" xfId="0" applyAlignment="1" applyBorder="1" applyFont="1">
      <alignment horizontal="center" vertical="center"/>
    </xf>
    <xf borderId="4" fillId="0" fontId="6" numFmtId="0" xfId="0" applyAlignment="1" applyBorder="1" applyFont="1">
      <alignment horizontal="center" shrinkToFit="0" vertical="center" wrapText="1"/>
    </xf>
    <xf borderId="4" fillId="0" fontId="2" numFmtId="0" xfId="0" applyAlignment="1" applyBorder="1" applyFont="1">
      <alignment shrinkToFit="0" wrapText="1"/>
    </xf>
    <xf borderId="0" fillId="0" fontId="2" numFmtId="0" xfId="0" applyAlignment="1" applyFont="1">
      <alignment shrinkToFit="0" wrapText="1"/>
    </xf>
    <xf borderId="12" fillId="0" fontId="5" numFmtId="2" xfId="0" applyAlignment="1" applyBorder="1" applyFont="1" applyNumberFormat="1">
      <alignment horizontal="center"/>
    </xf>
    <xf borderId="4" fillId="0" fontId="5" numFmtId="2" xfId="0" applyAlignment="1" applyBorder="1" applyFont="1" applyNumberFormat="1">
      <alignment horizontal="center"/>
    </xf>
    <xf borderId="18" fillId="0" fontId="2" numFmtId="0" xfId="0" applyBorder="1" applyFont="1"/>
    <xf borderId="19" fillId="0" fontId="2" numFmtId="0" xfId="0" applyAlignment="1" applyBorder="1" applyFont="1">
      <alignment horizontal="center"/>
    </xf>
    <xf borderId="20" fillId="0" fontId="2" numFmtId="0" xfId="0" applyBorder="1" applyFont="1"/>
    <xf borderId="21" fillId="0" fontId="2" numFmtId="0" xfId="0" applyAlignment="1" applyBorder="1" applyFont="1">
      <alignment horizontal="center"/>
    </xf>
    <xf borderId="21" fillId="0" fontId="2" numFmtId="2" xfId="0" applyAlignment="1" applyBorder="1" applyFont="1" applyNumberFormat="1">
      <alignment horizontal="center"/>
    </xf>
    <xf borderId="22" fillId="0" fontId="2" numFmtId="0" xfId="0" applyBorder="1" applyFont="1"/>
    <xf borderId="23" fillId="0" fontId="2" numFmtId="0" xfId="0" applyAlignment="1" applyBorder="1" applyFont="1">
      <alignment horizontal="center" shrinkToFit="0" wrapText="1"/>
    </xf>
    <xf borderId="24" fillId="0" fontId="5" numFmtId="2" xfId="0" applyAlignment="1" applyBorder="1" applyFont="1" applyNumberFormat="1">
      <alignment horizontal="center"/>
    </xf>
    <xf borderId="0" fillId="0" fontId="5" numFmtId="0" xfId="0" applyAlignment="1" applyFont="1">
      <alignment horizontal="center" shrinkToFit="0" wrapText="1"/>
    </xf>
    <xf borderId="25" fillId="0" fontId="5" numFmtId="0" xfId="0" applyAlignment="1" applyBorder="1" applyFont="1">
      <alignment horizontal="center" shrinkToFit="0" wrapText="1"/>
    </xf>
    <xf borderId="26" fillId="0" fontId="5" numFmtId="0" xfId="0" applyAlignment="1" applyBorder="1" applyFont="1">
      <alignment horizontal="center" shrinkToFit="0" wrapText="1"/>
    </xf>
    <xf borderId="27" fillId="0" fontId="5" numFmtId="0" xfId="0" applyAlignment="1" applyBorder="1" applyFont="1">
      <alignment horizontal="center" shrinkToFit="0" wrapText="1"/>
    </xf>
    <xf borderId="28" fillId="0" fontId="5" numFmtId="0" xfId="0" applyAlignment="1" applyBorder="1" applyFont="1">
      <alignment horizontal="center" shrinkToFit="0" wrapText="1"/>
    </xf>
    <xf borderId="29" fillId="0" fontId="13" numFmtId="0" xfId="0" applyAlignment="1" applyBorder="1" applyFont="1">
      <alignment horizontal="center"/>
    </xf>
    <xf borderId="30" fillId="0" fontId="2" numFmtId="0" xfId="0" applyBorder="1" applyFont="1"/>
    <xf borderId="31" fillId="0" fontId="2" numFmtId="0" xfId="0" applyAlignment="1" applyBorder="1" applyFont="1">
      <alignment shrinkToFit="0" wrapText="1"/>
    </xf>
    <xf borderId="32" fillId="0" fontId="2" numFmtId="0" xfId="0" applyAlignment="1" applyBorder="1" applyFont="1">
      <alignment shrinkToFit="0" wrapText="1"/>
    </xf>
    <xf borderId="0" fillId="7" fontId="14" numFmtId="0" xfId="0" applyAlignment="1" applyFill="1" applyFont="1">
      <alignment readingOrder="0"/>
    </xf>
    <xf borderId="29" fillId="0" fontId="4" numFmtId="0" xfId="0" applyBorder="1" applyFont="1"/>
    <xf borderId="30" fillId="0" fontId="2" numFmtId="0" xfId="0" applyAlignment="1" applyBorder="1" applyFont="1">
      <alignment shrinkToFit="0" wrapText="1"/>
    </xf>
    <xf borderId="29" fillId="0" fontId="13" numFmtId="0" xfId="0" applyAlignment="1" applyBorder="1" applyFont="1">
      <alignment horizontal="center" shrinkToFit="0" wrapText="1"/>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Ireland Population-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447675</xdr:colOff>
      <xdr:row>11</xdr:row>
      <xdr:rowOff>38100</xdr:rowOff>
    </xdr:from>
    <xdr:ext cx="5943600" cy="1485900"/>
    <xdr:pic>
      <xdr:nvPicPr>
        <xdr:cNvPr descr="A math equations and formulas&#10;&#10;Description automatically generated"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75" displayName="Table_1" id="1">
  <tableColumns count="6">
    <tableColumn name="STATISTIC Label" id="1"/>
    <tableColumn name="Year" id="2"/>
    <tableColumn name="Age Group" id="3"/>
    <tableColumn name="Sex" id="4"/>
    <tableColumn name="UNIT" id="5"/>
    <tableColumn name="VALUE" id="6"/>
  </tableColumns>
  <tableStyleInfo name="Ireland Popul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71"/>
    <col customWidth="1" min="2" max="2" width="8.29"/>
    <col customWidth="1" min="3" max="3" width="13.71"/>
    <col customWidth="1" min="4" max="4" width="11.0"/>
    <col customWidth="1" min="5" max="6" width="10.14"/>
    <col customWidth="1" min="7" max="26" width="8.71"/>
  </cols>
  <sheetData>
    <row r="1" ht="14.25" customHeight="1">
      <c r="A1" s="1" t="s">
        <v>0</v>
      </c>
      <c r="B1" s="1" t="s">
        <v>1</v>
      </c>
      <c r="C1" s="1" t="s">
        <v>2</v>
      </c>
      <c r="D1" s="1" t="s">
        <v>3</v>
      </c>
      <c r="E1" s="1" t="s">
        <v>4</v>
      </c>
      <c r="F1" s="1" t="s">
        <v>5</v>
      </c>
    </row>
    <row r="2" ht="14.25" customHeight="1">
      <c r="A2" s="1" t="s">
        <v>6</v>
      </c>
      <c r="B2" s="1" t="s">
        <v>7</v>
      </c>
      <c r="C2" s="1" t="s">
        <v>8</v>
      </c>
      <c r="D2" s="1" t="s">
        <v>9</v>
      </c>
      <c r="E2" s="1" t="s">
        <v>10</v>
      </c>
      <c r="F2" s="1">
        <v>2969.0</v>
      </c>
    </row>
    <row r="3" ht="14.25" customHeight="1">
      <c r="A3" s="1" t="s">
        <v>6</v>
      </c>
      <c r="B3" s="1" t="s">
        <v>11</v>
      </c>
      <c r="C3" s="1" t="s">
        <v>8</v>
      </c>
      <c r="D3" s="1" t="s">
        <v>9</v>
      </c>
      <c r="E3" s="1" t="s">
        <v>10</v>
      </c>
      <c r="F3" s="1">
        <v>2960.6</v>
      </c>
    </row>
    <row r="4" ht="14.25" customHeight="1">
      <c r="A4" s="1" t="s">
        <v>6</v>
      </c>
      <c r="B4" s="1" t="s">
        <v>12</v>
      </c>
      <c r="C4" s="1" t="s">
        <v>8</v>
      </c>
      <c r="D4" s="1" t="s">
        <v>9</v>
      </c>
      <c r="E4" s="1" t="s">
        <v>10</v>
      </c>
      <c r="F4" s="1">
        <v>2952.9</v>
      </c>
    </row>
    <row r="5" ht="14.25" customHeight="1">
      <c r="A5" s="1" t="s">
        <v>6</v>
      </c>
      <c r="B5" s="1" t="s">
        <v>13</v>
      </c>
      <c r="C5" s="1" t="s">
        <v>8</v>
      </c>
      <c r="D5" s="1" t="s">
        <v>9</v>
      </c>
      <c r="E5" s="1" t="s">
        <v>10</v>
      </c>
      <c r="F5" s="1">
        <v>2949.0</v>
      </c>
    </row>
    <row r="6" ht="14.25" customHeight="1">
      <c r="A6" s="1" t="s">
        <v>6</v>
      </c>
      <c r="B6" s="1" t="s">
        <v>14</v>
      </c>
      <c r="C6" s="1" t="s">
        <v>8</v>
      </c>
      <c r="D6" s="1" t="s">
        <v>9</v>
      </c>
      <c r="E6" s="1" t="s">
        <v>10</v>
      </c>
      <c r="F6" s="1">
        <v>2941.2</v>
      </c>
    </row>
    <row r="7" ht="14.25" customHeight="1">
      <c r="A7" s="1" t="s">
        <v>6</v>
      </c>
      <c r="B7" s="1" t="s">
        <v>15</v>
      </c>
      <c r="C7" s="1" t="s">
        <v>8</v>
      </c>
      <c r="D7" s="1" t="s">
        <v>9</v>
      </c>
      <c r="E7" s="1" t="s">
        <v>10</v>
      </c>
      <c r="F7" s="1">
        <v>2920.9</v>
      </c>
    </row>
    <row r="8" ht="14.25" customHeight="1">
      <c r="A8" s="1" t="s">
        <v>6</v>
      </c>
      <c r="B8" s="1" t="s">
        <v>16</v>
      </c>
      <c r="C8" s="1" t="s">
        <v>8</v>
      </c>
      <c r="D8" s="1" t="s">
        <v>9</v>
      </c>
      <c r="E8" s="1" t="s">
        <v>10</v>
      </c>
      <c r="F8" s="1">
        <v>2898.5</v>
      </c>
    </row>
    <row r="9" ht="14.25" customHeight="1">
      <c r="A9" s="1" t="s">
        <v>6</v>
      </c>
      <c r="B9" s="1" t="s">
        <v>17</v>
      </c>
      <c r="C9" s="1" t="s">
        <v>8</v>
      </c>
      <c r="D9" s="1" t="s">
        <v>9</v>
      </c>
      <c r="E9" s="1" t="s">
        <v>10</v>
      </c>
      <c r="F9" s="1">
        <v>2885.3</v>
      </c>
    </row>
    <row r="10" ht="14.25" customHeight="1">
      <c r="A10" s="1" t="s">
        <v>6</v>
      </c>
      <c r="B10" s="1" t="s">
        <v>18</v>
      </c>
      <c r="C10" s="1" t="s">
        <v>8</v>
      </c>
      <c r="D10" s="1" t="s">
        <v>9</v>
      </c>
      <c r="E10" s="1" t="s">
        <v>10</v>
      </c>
      <c r="F10" s="1">
        <v>2852.7</v>
      </c>
    </row>
    <row r="11" ht="14.25" customHeight="1">
      <c r="A11" s="1" t="s">
        <v>6</v>
      </c>
      <c r="B11" s="1" t="s">
        <v>19</v>
      </c>
      <c r="C11" s="1" t="s">
        <v>8</v>
      </c>
      <c r="D11" s="1" t="s">
        <v>9</v>
      </c>
      <c r="E11" s="1" t="s">
        <v>10</v>
      </c>
      <c r="F11" s="1">
        <v>2845.6</v>
      </c>
    </row>
    <row r="12" ht="14.25" customHeight="1">
      <c r="A12" s="1" t="s">
        <v>6</v>
      </c>
      <c r="B12" s="1" t="s">
        <v>20</v>
      </c>
      <c r="C12" s="1" t="s">
        <v>8</v>
      </c>
      <c r="D12" s="1" t="s">
        <v>9</v>
      </c>
      <c r="E12" s="1" t="s">
        <v>10</v>
      </c>
      <c r="F12" s="1">
        <v>2832.1</v>
      </c>
    </row>
    <row r="13" ht="14.25" customHeight="1">
      <c r="A13" s="1" t="s">
        <v>6</v>
      </c>
      <c r="B13" s="1" t="s">
        <v>21</v>
      </c>
      <c r="C13" s="1" t="s">
        <v>8</v>
      </c>
      <c r="D13" s="1" t="s">
        <v>9</v>
      </c>
      <c r="E13" s="1" t="s">
        <v>10</v>
      </c>
      <c r="F13" s="1">
        <v>2818.3</v>
      </c>
    </row>
    <row r="14" ht="14.25" customHeight="1">
      <c r="A14" s="1" t="s">
        <v>6</v>
      </c>
      <c r="B14" s="1" t="s">
        <v>22</v>
      </c>
      <c r="C14" s="1" t="s">
        <v>8</v>
      </c>
      <c r="D14" s="1" t="s">
        <v>9</v>
      </c>
      <c r="E14" s="1" t="s">
        <v>10</v>
      </c>
      <c r="F14" s="1">
        <v>2830.1</v>
      </c>
    </row>
    <row r="15" ht="14.25" customHeight="1">
      <c r="A15" s="1" t="s">
        <v>6</v>
      </c>
      <c r="B15" s="1" t="s">
        <v>23</v>
      </c>
      <c r="C15" s="1" t="s">
        <v>8</v>
      </c>
      <c r="D15" s="1" t="s">
        <v>9</v>
      </c>
      <c r="E15" s="1" t="s">
        <v>10</v>
      </c>
      <c r="F15" s="1">
        <v>2850.0</v>
      </c>
    </row>
    <row r="16" ht="14.25" customHeight="1">
      <c r="A16" s="1" t="s">
        <v>6</v>
      </c>
      <c r="B16" s="1" t="s">
        <v>24</v>
      </c>
      <c r="C16" s="1" t="s">
        <v>8</v>
      </c>
      <c r="D16" s="1" t="s">
        <v>9</v>
      </c>
      <c r="E16" s="1" t="s">
        <v>10</v>
      </c>
      <c r="F16" s="1">
        <v>2863.8</v>
      </c>
    </row>
    <row r="17" ht="14.25" customHeight="1">
      <c r="A17" s="1" t="s">
        <v>6</v>
      </c>
      <c r="B17" s="1" t="s">
        <v>25</v>
      </c>
      <c r="C17" s="1" t="s">
        <v>8</v>
      </c>
      <c r="D17" s="1" t="s">
        <v>9</v>
      </c>
      <c r="E17" s="1" t="s">
        <v>10</v>
      </c>
      <c r="F17" s="1">
        <v>2875.8</v>
      </c>
    </row>
    <row r="18" ht="14.25" customHeight="1">
      <c r="A18" s="1" t="s">
        <v>6</v>
      </c>
      <c r="B18" s="1" t="s">
        <v>26</v>
      </c>
      <c r="C18" s="1" t="s">
        <v>8</v>
      </c>
      <c r="D18" s="1" t="s">
        <v>9</v>
      </c>
      <c r="E18" s="1" t="s">
        <v>10</v>
      </c>
      <c r="F18" s="1">
        <v>2884.0</v>
      </c>
    </row>
    <row r="19" ht="14.25" customHeight="1">
      <c r="A19" s="1" t="s">
        <v>6</v>
      </c>
      <c r="B19" s="1" t="s">
        <v>27</v>
      </c>
      <c r="C19" s="1" t="s">
        <v>8</v>
      </c>
      <c r="D19" s="1" t="s">
        <v>9</v>
      </c>
      <c r="E19" s="1" t="s">
        <v>10</v>
      </c>
      <c r="F19" s="1">
        <v>2899.7</v>
      </c>
    </row>
    <row r="20" ht="14.25" customHeight="1">
      <c r="A20" s="1" t="s">
        <v>6</v>
      </c>
      <c r="B20" s="1" t="s">
        <v>28</v>
      </c>
      <c r="C20" s="1" t="s">
        <v>8</v>
      </c>
      <c r="D20" s="1" t="s">
        <v>9</v>
      </c>
      <c r="E20" s="1" t="s">
        <v>10</v>
      </c>
      <c r="F20" s="1">
        <v>2912.2</v>
      </c>
    </row>
    <row r="21" ht="14.25" customHeight="1">
      <c r="A21" s="1" t="s">
        <v>6</v>
      </c>
      <c r="B21" s="1" t="s">
        <v>29</v>
      </c>
      <c r="C21" s="1" t="s">
        <v>8</v>
      </c>
      <c r="D21" s="1" t="s">
        <v>9</v>
      </c>
      <c r="E21" s="1" t="s">
        <v>10</v>
      </c>
      <c r="F21" s="1">
        <v>2925.2</v>
      </c>
    </row>
    <row r="22" ht="14.25" customHeight="1">
      <c r="A22" s="1" t="s">
        <v>6</v>
      </c>
      <c r="B22" s="1" t="s">
        <v>30</v>
      </c>
      <c r="C22" s="1" t="s">
        <v>8</v>
      </c>
      <c r="D22" s="1" t="s">
        <v>9</v>
      </c>
      <c r="E22" s="1" t="s">
        <v>10</v>
      </c>
      <c r="F22" s="1">
        <v>2949.9</v>
      </c>
    </row>
    <row r="23" ht="14.25" customHeight="1">
      <c r="A23" s="1" t="s">
        <v>6</v>
      </c>
      <c r="B23" s="1" t="s">
        <v>31</v>
      </c>
      <c r="C23" s="1" t="s">
        <v>8</v>
      </c>
      <c r="D23" s="1" t="s">
        <v>9</v>
      </c>
      <c r="E23" s="1" t="s">
        <v>10</v>
      </c>
      <c r="F23" s="1">
        <v>2978.2</v>
      </c>
    </row>
    <row r="24" ht="14.25" customHeight="1">
      <c r="A24" s="1" t="s">
        <v>6</v>
      </c>
      <c r="B24" s="1" t="s">
        <v>32</v>
      </c>
      <c r="C24" s="1" t="s">
        <v>8</v>
      </c>
      <c r="D24" s="1" t="s">
        <v>9</v>
      </c>
      <c r="E24" s="1" t="s">
        <v>10</v>
      </c>
      <c r="F24" s="1">
        <v>3024.4</v>
      </c>
    </row>
    <row r="25" ht="14.25" customHeight="1">
      <c r="A25" s="1" t="s">
        <v>6</v>
      </c>
      <c r="B25" s="1" t="s">
        <v>33</v>
      </c>
      <c r="C25" s="1" t="s">
        <v>8</v>
      </c>
      <c r="D25" s="1" t="s">
        <v>9</v>
      </c>
      <c r="E25" s="1" t="s">
        <v>10</v>
      </c>
      <c r="F25" s="1">
        <v>3073.0</v>
      </c>
    </row>
    <row r="26" ht="14.25" customHeight="1">
      <c r="A26" s="1" t="s">
        <v>6</v>
      </c>
      <c r="B26" s="1" t="s">
        <v>34</v>
      </c>
      <c r="C26" s="1" t="s">
        <v>8</v>
      </c>
      <c r="D26" s="1" t="s">
        <v>9</v>
      </c>
      <c r="E26" s="1" t="s">
        <v>10</v>
      </c>
      <c r="F26" s="1">
        <v>3123.9</v>
      </c>
    </row>
    <row r="27" ht="14.25" customHeight="1">
      <c r="A27" s="1" t="s">
        <v>6</v>
      </c>
      <c r="B27" s="1" t="s">
        <v>35</v>
      </c>
      <c r="C27" s="1" t="s">
        <v>8</v>
      </c>
      <c r="D27" s="1" t="s">
        <v>9</v>
      </c>
      <c r="E27" s="1" t="s">
        <v>10</v>
      </c>
      <c r="F27" s="1">
        <v>3177.2</v>
      </c>
    </row>
    <row r="28" ht="14.25" customHeight="1">
      <c r="A28" s="1" t="s">
        <v>6</v>
      </c>
      <c r="B28" s="1" t="s">
        <v>36</v>
      </c>
      <c r="C28" s="1" t="s">
        <v>8</v>
      </c>
      <c r="D28" s="1" t="s">
        <v>9</v>
      </c>
      <c r="E28" s="1" t="s">
        <v>10</v>
      </c>
      <c r="F28" s="1">
        <v>3227.8</v>
      </c>
    </row>
    <row r="29" ht="14.25" customHeight="1">
      <c r="A29" s="1" t="s">
        <v>6</v>
      </c>
      <c r="B29" s="1" t="s">
        <v>37</v>
      </c>
      <c r="C29" s="1" t="s">
        <v>8</v>
      </c>
      <c r="D29" s="1" t="s">
        <v>9</v>
      </c>
      <c r="E29" s="1" t="s">
        <v>10</v>
      </c>
      <c r="F29" s="1">
        <v>3271.9</v>
      </c>
    </row>
    <row r="30" ht="14.25" customHeight="1">
      <c r="A30" s="1" t="s">
        <v>6</v>
      </c>
      <c r="B30" s="1" t="s">
        <v>38</v>
      </c>
      <c r="C30" s="1" t="s">
        <v>8</v>
      </c>
      <c r="D30" s="1" t="s">
        <v>9</v>
      </c>
      <c r="E30" s="1" t="s">
        <v>10</v>
      </c>
      <c r="F30" s="1">
        <v>3314.0</v>
      </c>
    </row>
    <row r="31" ht="14.25" customHeight="1">
      <c r="A31" s="1" t="s">
        <v>6</v>
      </c>
      <c r="B31" s="1" t="s">
        <v>39</v>
      </c>
      <c r="C31" s="1" t="s">
        <v>8</v>
      </c>
      <c r="D31" s="1" t="s">
        <v>9</v>
      </c>
      <c r="E31" s="1" t="s">
        <v>10</v>
      </c>
      <c r="F31" s="1">
        <v>3368.2</v>
      </c>
    </row>
    <row r="32" ht="14.25" customHeight="1">
      <c r="A32" s="1" t="s">
        <v>6</v>
      </c>
      <c r="B32" s="1" t="s">
        <v>40</v>
      </c>
      <c r="C32" s="1" t="s">
        <v>8</v>
      </c>
      <c r="D32" s="1" t="s">
        <v>9</v>
      </c>
      <c r="E32" s="1" t="s">
        <v>10</v>
      </c>
      <c r="F32" s="1">
        <v>3401.0</v>
      </c>
    </row>
    <row r="33" ht="14.25" customHeight="1">
      <c r="A33" s="1" t="s">
        <v>6</v>
      </c>
      <c r="B33" s="1" t="s">
        <v>41</v>
      </c>
      <c r="C33" s="1" t="s">
        <v>8</v>
      </c>
      <c r="D33" s="1" t="s">
        <v>9</v>
      </c>
      <c r="E33" s="1" t="s">
        <v>10</v>
      </c>
      <c r="F33" s="1">
        <v>3443.4</v>
      </c>
    </row>
    <row r="34" ht="14.25" customHeight="1">
      <c r="A34" s="1" t="s">
        <v>6</v>
      </c>
      <c r="B34" s="1" t="s">
        <v>42</v>
      </c>
      <c r="C34" s="1" t="s">
        <v>8</v>
      </c>
      <c r="D34" s="1" t="s">
        <v>9</v>
      </c>
      <c r="E34" s="1" t="s">
        <v>10</v>
      </c>
      <c r="F34" s="1">
        <v>3480.0</v>
      </c>
    </row>
    <row r="35" ht="14.25" customHeight="1">
      <c r="A35" s="1" t="s">
        <v>6</v>
      </c>
      <c r="B35" s="1" t="s">
        <v>43</v>
      </c>
      <c r="C35" s="1" t="s">
        <v>8</v>
      </c>
      <c r="D35" s="1" t="s">
        <v>9</v>
      </c>
      <c r="E35" s="1" t="s">
        <v>10</v>
      </c>
      <c r="F35" s="1">
        <v>3504.0</v>
      </c>
    </row>
    <row r="36" ht="14.25" customHeight="1">
      <c r="A36" s="1" t="s">
        <v>6</v>
      </c>
      <c r="B36" s="1" t="s">
        <v>44</v>
      </c>
      <c r="C36" s="1" t="s">
        <v>8</v>
      </c>
      <c r="D36" s="1" t="s">
        <v>9</v>
      </c>
      <c r="E36" s="1" t="s">
        <v>10</v>
      </c>
      <c r="F36" s="1">
        <v>3529.0</v>
      </c>
    </row>
    <row r="37" ht="14.25" customHeight="1">
      <c r="A37" s="1" t="s">
        <v>6</v>
      </c>
      <c r="B37" s="1" t="s">
        <v>45</v>
      </c>
      <c r="C37" s="1" t="s">
        <v>8</v>
      </c>
      <c r="D37" s="1" t="s">
        <v>9</v>
      </c>
      <c r="E37" s="1" t="s">
        <v>10</v>
      </c>
      <c r="F37" s="1">
        <v>3540.0</v>
      </c>
    </row>
    <row r="38" ht="14.25" customHeight="1">
      <c r="A38" s="1" t="s">
        <v>6</v>
      </c>
      <c r="B38" s="1" t="s">
        <v>46</v>
      </c>
      <c r="C38" s="1" t="s">
        <v>8</v>
      </c>
      <c r="D38" s="1" t="s">
        <v>9</v>
      </c>
      <c r="E38" s="1" t="s">
        <v>10</v>
      </c>
      <c r="F38" s="1">
        <v>3540.6</v>
      </c>
    </row>
    <row r="39" ht="14.25" customHeight="1">
      <c r="A39" s="1" t="s">
        <v>6</v>
      </c>
      <c r="B39" s="1" t="s">
        <v>47</v>
      </c>
      <c r="C39" s="1" t="s">
        <v>8</v>
      </c>
      <c r="D39" s="1" t="s">
        <v>9</v>
      </c>
      <c r="E39" s="1" t="s">
        <v>10</v>
      </c>
      <c r="F39" s="1">
        <v>3546.5</v>
      </c>
    </row>
    <row r="40" ht="14.25" customHeight="1">
      <c r="A40" s="1" t="s">
        <v>6</v>
      </c>
      <c r="B40" s="1" t="s">
        <v>48</v>
      </c>
      <c r="C40" s="1" t="s">
        <v>8</v>
      </c>
      <c r="D40" s="1" t="s">
        <v>9</v>
      </c>
      <c r="E40" s="1" t="s">
        <v>10</v>
      </c>
      <c r="F40" s="1">
        <v>3530.7</v>
      </c>
    </row>
    <row r="41" ht="14.25" customHeight="1">
      <c r="A41" s="1" t="s">
        <v>6</v>
      </c>
      <c r="B41" s="1" t="s">
        <v>49</v>
      </c>
      <c r="C41" s="1" t="s">
        <v>8</v>
      </c>
      <c r="D41" s="1" t="s">
        <v>9</v>
      </c>
      <c r="E41" s="1" t="s">
        <v>10</v>
      </c>
      <c r="F41" s="1">
        <v>3509.5</v>
      </c>
    </row>
    <row r="42" ht="14.25" customHeight="1">
      <c r="A42" s="1" t="s">
        <v>6</v>
      </c>
      <c r="B42" s="1" t="s">
        <v>50</v>
      </c>
      <c r="C42" s="1" t="s">
        <v>8</v>
      </c>
      <c r="D42" s="1" t="s">
        <v>9</v>
      </c>
      <c r="E42" s="1" t="s">
        <v>10</v>
      </c>
      <c r="F42" s="1">
        <v>3505.8</v>
      </c>
    </row>
    <row r="43" ht="14.25" customHeight="1">
      <c r="A43" s="1" t="s">
        <v>6</v>
      </c>
      <c r="B43" s="1" t="s">
        <v>51</v>
      </c>
      <c r="C43" s="1" t="s">
        <v>8</v>
      </c>
      <c r="D43" s="1" t="s">
        <v>9</v>
      </c>
      <c r="E43" s="1" t="s">
        <v>10</v>
      </c>
      <c r="F43" s="1">
        <v>3525.7</v>
      </c>
    </row>
    <row r="44" ht="14.25" customHeight="1">
      <c r="A44" s="1" t="s">
        <v>6</v>
      </c>
      <c r="B44" s="1" t="s">
        <v>52</v>
      </c>
      <c r="C44" s="1" t="s">
        <v>8</v>
      </c>
      <c r="D44" s="1" t="s">
        <v>9</v>
      </c>
      <c r="E44" s="1" t="s">
        <v>10</v>
      </c>
      <c r="F44" s="1">
        <v>3554.5</v>
      </c>
    </row>
    <row r="45" ht="14.25" customHeight="1">
      <c r="A45" s="1" t="s">
        <v>6</v>
      </c>
      <c r="B45" s="1" t="s">
        <v>53</v>
      </c>
      <c r="C45" s="1" t="s">
        <v>8</v>
      </c>
      <c r="D45" s="1" t="s">
        <v>9</v>
      </c>
      <c r="E45" s="1" t="s">
        <v>10</v>
      </c>
      <c r="F45" s="1">
        <v>3574.1</v>
      </c>
    </row>
    <row r="46" ht="14.25" customHeight="1">
      <c r="A46" s="1" t="s">
        <v>6</v>
      </c>
      <c r="B46" s="1" t="s">
        <v>54</v>
      </c>
      <c r="C46" s="1" t="s">
        <v>8</v>
      </c>
      <c r="D46" s="1" t="s">
        <v>9</v>
      </c>
      <c r="E46" s="1" t="s">
        <v>10</v>
      </c>
      <c r="F46" s="1">
        <v>3585.9</v>
      </c>
    </row>
    <row r="47" ht="14.25" customHeight="1">
      <c r="A47" s="1" t="s">
        <v>6</v>
      </c>
      <c r="B47" s="1" t="s">
        <v>55</v>
      </c>
      <c r="C47" s="1" t="s">
        <v>8</v>
      </c>
      <c r="D47" s="1" t="s">
        <v>9</v>
      </c>
      <c r="E47" s="1" t="s">
        <v>10</v>
      </c>
      <c r="F47" s="1">
        <v>3601.3</v>
      </c>
    </row>
    <row r="48" ht="14.25" customHeight="1">
      <c r="A48" s="1" t="s">
        <v>6</v>
      </c>
      <c r="B48" s="1" t="s">
        <v>56</v>
      </c>
      <c r="C48" s="1" t="s">
        <v>8</v>
      </c>
      <c r="D48" s="1" t="s">
        <v>9</v>
      </c>
      <c r="E48" s="1" t="s">
        <v>10</v>
      </c>
      <c r="F48" s="1">
        <v>3626.1</v>
      </c>
    </row>
    <row r="49" ht="14.25" customHeight="1">
      <c r="A49" s="1" t="s">
        <v>6</v>
      </c>
      <c r="B49" s="1" t="s">
        <v>57</v>
      </c>
      <c r="C49" s="1" t="s">
        <v>8</v>
      </c>
      <c r="D49" s="1" t="s">
        <v>9</v>
      </c>
      <c r="E49" s="1" t="s">
        <v>10</v>
      </c>
      <c r="F49" s="1">
        <v>3664.3</v>
      </c>
    </row>
    <row r="50" ht="14.25" customHeight="1">
      <c r="A50" s="1" t="s">
        <v>6</v>
      </c>
      <c r="B50" s="1" t="s">
        <v>58</v>
      </c>
      <c r="C50" s="1" t="s">
        <v>8</v>
      </c>
      <c r="D50" s="1" t="s">
        <v>9</v>
      </c>
      <c r="E50" s="1" t="s">
        <v>10</v>
      </c>
      <c r="F50" s="1">
        <v>3703.1</v>
      </c>
    </row>
    <row r="51" ht="14.25" customHeight="1">
      <c r="A51" s="1" t="s">
        <v>6</v>
      </c>
      <c r="B51" s="1" t="s">
        <v>59</v>
      </c>
      <c r="C51" s="1" t="s">
        <v>8</v>
      </c>
      <c r="D51" s="1" t="s">
        <v>9</v>
      </c>
      <c r="E51" s="1" t="s">
        <v>10</v>
      </c>
      <c r="F51" s="1">
        <v>3741.6</v>
      </c>
    </row>
    <row r="52" ht="14.25" customHeight="1">
      <c r="A52" s="1" t="s">
        <v>6</v>
      </c>
      <c r="B52" s="1" t="s">
        <v>60</v>
      </c>
      <c r="C52" s="1" t="s">
        <v>8</v>
      </c>
      <c r="D52" s="1" t="s">
        <v>9</v>
      </c>
      <c r="E52" s="1" t="s">
        <v>10</v>
      </c>
      <c r="F52" s="1">
        <v>3789.5</v>
      </c>
    </row>
    <row r="53" ht="14.25" customHeight="1">
      <c r="A53" s="1" t="s">
        <v>6</v>
      </c>
      <c r="B53" s="1" t="s">
        <v>61</v>
      </c>
      <c r="C53" s="1" t="s">
        <v>8</v>
      </c>
      <c r="D53" s="1" t="s">
        <v>9</v>
      </c>
      <c r="E53" s="1" t="s">
        <v>10</v>
      </c>
      <c r="F53" s="1">
        <v>3847.2</v>
      </c>
    </row>
    <row r="54" ht="14.25" customHeight="1">
      <c r="A54" s="1" t="s">
        <v>6</v>
      </c>
      <c r="B54" s="1" t="s">
        <v>62</v>
      </c>
      <c r="C54" s="1" t="s">
        <v>8</v>
      </c>
      <c r="D54" s="1" t="s">
        <v>9</v>
      </c>
      <c r="E54" s="1" t="s">
        <v>10</v>
      </c>
      <c r="F54" s="1">
        <v>3917.2</v>
      </c>
    </row>
    <row r="55" ht="14.25" customHeight="1">
      <c r="A55" s="1" t="s">
        <v>6</v>
      </c>
      <c r="B55" s="1" t="s">
        <v>63</v>
      </c>
      <c r="C55" s="1" t="s">
        <v>8</v>
      </c>
      <c r="D55" s="1" t="s">
        <v>9</v>
      </c>
      <c r="E55" s="1" t="s">
        <v>10</v>
      </c>
      <c r="F55" s="1">
        <v>3979.9</v>
      </c>
    </row>
    <row r="56" ht="14.25" customHeight="1">
      <c r="A56" s="1" t="s">
        <v>6</v>
      </c>
      <c r="B56" s="1" t="s">
        <v>64</v>
      </c>
      <c r="C56" s="1" t="s">
        <v>8</v>
      </c>
      <c r="D56" s="1" t="s">
        <v>9</v>
      </c>
      <c r="E56" s="1" t="s">
        <v>10</v>
      </c>
      <c r="F56" s="1">
        <v>4045.2</v>
      </c>
    </row>
    <row r="57" ht="14.25" customHeight="1">
      <c r="A57" s="1" t="s">
        <v>6</v>
      </c>
      <c r="B57" s="1" t="s">
        <v>65</v>
      </c>
      <c r="C57" s="1" t="s">
        <v>8</v>
      </c>
      <c r="D57" s="1" t="s">
        <v>9</v>
      </c>
      <c r="E57" s="1" t="s">
        <v>10</v>
      </c>
      <c r="F57" s="1">
        <v>4133.8</v>
      </c>
    </row>
    <row r="58" ht="14.25" customHeight="1">
      <c r="A58" s="1" t="s">
        <v>6</v>
      </c>
      <c r="B58" s="1" t="s">
        <v>66</v>
      </c>
      <c r="C58" s="1" t="s">
        <v>8</v>
      </c>
      <c r="D58" s="1" t="s">
        <v>9</v>
      </c>
      <c r="E58" s="1" t="s">
        <v>10</v>
      </c>
      <c r="F58" s="1">
        <v>4232.9</v>
      </c>
    </row>
    <row r="59" ht="14.25" customHeight="1">
      <c r="A59" s="1" t="s">
        <v>6</v>
      </c>
      <c r="B59" s="1" t="s">
        <v>67</v>
      </c>
      <c r="C59" s="1" t="s">
        <v>8</v>
      </c>
      <c r="D59" s="1" t="s">
        <v>9</v>
      </c>
      <c r="E59" s="1" t="s">
        <v>10</v>
      </c>
      <c r="F59" s="1">
        <v>4375.8</v>
      </c>
    </row>
    <row r="60" ht="14.25" customHeight="1">
      <c r="A60" s="1" t="s">
        <v>6</v>
      </c>
      <c r="B60" s="1" t="s">
        <v>68</v>
      </c>
      <c r="C60" s="1" t="s">
        <v>8</v>
      </c>
      <c r="D60" s="1" t="s">
        <v>9</v>
      </c>
      <c r="E60" s="1" t="s">
        <v>10</v>
      </c>
      <c r="F60" s="1">
        <v>4485.1</v>
      </c>
    </row>
    <row r="61" ht="14.25" customHeight="1">
      <c r="A61" s="1" t="s">
        <v>6</v>
      </c>
      <c r="B61" s="1" t="s">
        <v>69</v>
      </c>
      <c r="C61" s="1" t="s">
        <v>8</v>
      </c>
      <c r="D61" s="1" t="s">
        <v>9</v>
      </c>
      <c r="E61" s="1" t="s">
        <v>10</v>
      </c>
      <c r="F61" s="1">
        <v>4533.4</v>
      </c>
    </row>
    <row r="62" ht="14.25" customHeight="1">
      <c r="A62" s="1" t="s">
        <v>6</v>
      </c>
      <c r="B62" s="1" t="s">
        <v>70</v>
      </c>
      <c r="C62" s="1" t="s">
        <v>8</v>
      </c>
      <c r="D62" s="1" t="s">
        <v>9</v>
      </c>
      <c r="E62" s="1" t="s">
        <v>10</v>
      </c>
      <c r="F62" s="1">
        <v>4554.8</v>
      </c>
    </row>
    <row r="63" ht="14.25" customHeight="1">
      <c r="A63" s="1" t="s">
        <v>6</v>
      </c>
      <c r="B63" s="1" t="s">
        <v>71</v>
      </c>
      <c r="C63" s="1" t="s">
        <v>8</v>
      </c>
      <c r="D63" s="1" t="s">
        <v>9</v>
      </c>
      <c r="E63" s="1" t="s">
        <v>10</v>
      </c>
      <c r="F63" s="1">
        <v>4574.9</v>
      </c>
    </row>
    <row r="64" ht="14.25" customHeight="1">
      <c r="A64" s="1" t="s">
        <v>6</v>
      </c>
      <c r="B64" s="1" t="s">
        <v>72</v>
      </c>
      <c r="C64" s="1" t="s">
        <v>8</v>
      </c>
      <c r="D64" s="1" t="s">
        <v>9</v>
      </c>
      <c r="E64" s="1" t="s">
        <v>10</v>
      </c>
      <c r="F64" s="1">
        <v>4593.7</v>
      </c>
    </row>
    <row r="65" ht="14.25" customHeight="1">
      <c r="A65" s="1" t="s">
        <v>6</v>
      </c>
      <c r="B65" s="1" t="s">
        <v>73</v>
      </c>
      <c r="C65" s="1" t="s">
        <v>8</v>
      </c>
      <c r="D65" s="1" t="s">
        <v>9</v>
      </c>
      <c r="E65" s="1" t="s">
        <v>10</v>
      </c>
      <c r="F65" s="1">
        <v>4614.7</v>
      </c>
    </row>
    <row r="66" ht="14.25" customHeight="1">
      <c r="A66" s="1" t="s">
        <v>6</v>
      </c>
      <c r="B66" s="1" t="s">
        <v>74</v>
      </c>
      <c r="C66" s="1" t="s">
        <v>8</v>
      </c>
      <c r="D66" s="1" t="s">
        <v>9</v>
      </c>
      <c r="E66" s="1" t="s">
        <v>10</v>
      </c>
      <c r="F66" s="1">
        <v>4645.4</v>
      </c>
    </row>
    <row r="67" ht="14.25" customHeight="1">
      <c r="A67" s="1" t="s">
        <v>6</v>
      </c>
      <c r="B67" s="1" t="s">
        <v>75</v>
      </c>
      <c r="C67" s="1" t="s">
        <v>8</v>
      </c>
      <c r="D67" s="1" t="s">
        <v>9</v>
      </c>
      <c r="E67" s="1" t="s">
        <v>10</v>
      </c>
      <c r="F67" s="1">
        <v>4687.8</v>
      </c>
    </row>
    <row r="68" ht="14.25" customHeight="1">
      <c r="A68" s="1" t="s">
        <v>6</v>
      </c>
      <c r="B68" s="1" t="s">
        <v>76</v>
      </c>
      <c r="C68" s="1" t="s">
        <v>8</v>
      </c>
      <c r="D68" s="1" t="s">
        <v>9</v>
      </c>
      <c r="E68" s="1" t="s">
        <v>10</v>
      </c>
      <c r="F68" s="1">
        <v>4739.6</v>
      </c>
    </row>
    <row r="69" ht="14.25" customHeight="1">
      <c r="A69" s="1" t="s">
        <v>6</v>
      </c>
      <c r="B69" s="1" t="s">
        <v>77</v>
      </c>
      <c r="C69" s="1" t="s">
        <v>8</v>
      </c>
      <c r="D69" s="1" t="s">
        <v>9</v>
      </c>
      <c r="E69" s="1" t="s">
        <v>10</v>
      </c>
      <c r="F69" s="1">
        <v>4810.9</v>
      </c>
    </row>
    <row r="70" ht="14.25" customHeight="1">
      <c r="A70" s="1" t="s">
        <v>6</v>
      </c>
      <c r="B70" s="1" t="s">
        <v>78</v>
      </c>
      <c r="C70" s="1" t="s">
        <v>8</v>
      </c>
      <c r="D70" s="1" t="s">
        <v>9</v>
      </c>
      <c r="E70" s="1" t="s">
        <v>10</v>
      </c>
      <c r="F70" s="1">
        <v>4884.9</v>
      </c>
    </row>
    <row r="71" ht="14.25" customHeight="1">
      <c r="A71" s="1" t="s">
        <v>6</v>
      </c>
      <c r="B71" s="1" t="s">
        <v>79</v>
      </c>
      <c r="C71" s="1" t="s">
        <v>8</v>
      </c>
      <c r="D71" s="1" t="s">
        <v>9</v>
      </c>
      <c r="E71" s="1" t="s">
        <v>10</v>
      </c>
      <c r="F71" s="1">
        <v>4958.5</v>
      </c>
    </row>
    <row r="72" ht="14.25" customHeight="1">
      <c r="A72" s="1" t="s">
        <v>6</v>
      </c>
      <c r="B72" s="1" t="s">
        <v>80</v>
      </c>
      <c r="C72" s="1" t="s">
        <v>8</v>
      </c>
      <c r="D72" s="1" t="s">
        <v>9</v>
      </c>
      <c r="E72" s="1" t="s">
        <v>10</v>
      </c>
      <c r="F72" s="1">
        <v>5029.9</v>
      </c>
    </row>
    <row r="73" ht="14.25" customHeight="1">
      <c r="A73" s="1" t="s">
        <v>6</v>
      </c>
      <c r="B73" s="1" t="s">
        <v>81</v>
      </c>
      <c r="C73" s="1" t="s">
        <v>8</v>
      </c>
      <c r="D73" s="1" t="s">
        <v>9</v>
      </c>
      <c r="E73" s="1" t="s">
        <v>10</v>
      </c>
      <c r="F73" s="1">
        <v>5074.7</v>
      </c>
    </row>
    <row r="74" ht="14.25" customHeight="1">
      <c r="A74" s="1" t="s">
        <v>6</v>
      </c>
      <c r="B74" s="1" t="s">
        <v>82</v>
      </c>
      <c r="C74" s="1" t="s">
        <v>8</v>
      </c>
      <c r="D74" s="1" t="s">
        <v>9</v>
      </c>
      <c r="E74" s="1" t="s">
        <v>10</v>
      </c>
      <c r="F74" s="1">
        <v>5184.0</v>
      </c>
    </row>
    <row r="75" ht="14.25" customHeight="1">
      <c r="A75" s="1" t="s">
        <v>6</v>
      </c>
      <c r="B75" s="1" t="s">
        <v>83</v>
      </c>
      <c r="C75" s="1" t="s">
        <v>8</v>
      </c>
      <c r="D75" s="1" t="s">
        <v>9</v>
      </c>
      <c r="E75" s="1" t="s">
        <v>10</v>
      </c>
      <c r="F75" s="1">
        <v>5281.6</v>
      </c>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9.0"/>
    <col customWidth="1" min="3" max="3" width="10.71"/>
    <col customWidth="1" min="4" max="4" width="13.29"/>
    <col customWidth="1" min="5" max="5" width="10.29"/>
    <col customWidth="1" min="6" max="26" width="8.71"/>
  </cols>
  <sheetData>
    <row r="1" ht="14.25" customHeight="1">
      <c r="A1" s="89" t="s">
        <v>225</v>
      </c>
      <c r="B1" s="89" t="s">
        <v>217</v>
      </c>
      <c r="C1" s="89" t="s">
        <v>227</v>
      </c>
      <c r="D1" s="89" t="s">
        <v>229</v>
      </c>
      <c r="E1" s="89" t="s">
        <v>136</v>
      </c>
    </row>
    <row r="2" ht="14.25" customHeight="1">
      <c r="A2" s="7">
        <f>(Road_Policing_stats!C3/Road_Policing_stats!H3)*1000</f>
        <v>5.574011728</v>
      </c>
      <c r="B2" s="7">
        <f>(Road_Policing_stats!D3/Road_Policing_stats!H3)*1000</f>
        <v>283.6057167</v>
      </c>
      <c r="C2" s="7">
        <f>(Road_Policing_stats!E3/Road_Policing_stats!H3)*1000</f>
        <v>482.4864552</v>
      </c>
      <c r="D2" s="7">
        <f>(Road_Policing_stats!F3/Road_Policing_stats!H3)*1000</f>
        <v>719.0475129</v>
      </c>
      <c r="E2" s="7">
        <f>(Road_Policing_stats!G3/Road_Policing_stats!H3)*1000</f>
        <v>2573.632695</v>
      </c>
    </row>
    <row r="3" ht="14.25" customHeight="1">
      <c r="A3" s="7">
        <f>(Road_Policing_stats!C4/Road_Policing_stats!H4)*1000</f>
        <v>7.134735011</v>
      </c>
      <c r="B3" s="7">
        <f>(Road_Policing_stats!D4/Road_Policing_stats!H4)*1000</f>
        <v>291.4093331</v>
      </c>
      <c r="C3" s="7">
        <f>(Road_Policing_stats!E4/Road_Policing_stats!H4)*1000</f>
        <v>751.5997414</v>
      </c>
      <c r="D3" s="7">
        <f>(Road_Policing_stats!F4/Road_Policing_stats!H4)*1000</f>
        <v>787.7193374</v>
      </c>
      <c r="E3" s="7">
        <f>(Road_Policing_stats!G4/Road_Policing_stats!H4)*1000</f>
        <v>2968.495686</v>
      </c>
    </row>
    <row r="4" ht="14.25" customHeight="1">
      <c r="A4" s="7">
        <f>(Road_Policing_stats!C5/Road_Policing_stats!H5)*1000</f>
        <v>4.459209382</v>
      </c>
      <c r="B4" s="7">
        <f>(Road_Policing_stats!D5/Road_Policing_stats!H5)*1000</f>
        <v>197.5429756</v>
      </c>
      <c r="C4" s="7">
        <f>(Road_Policing_stats!E5/Road_Policing_stats!H5)*1000</f>
        <v>617.1545785</v>
      </c>
      <c r="D4" s="7">
        <f>(Road_Policing_stats!F5/Road_Policing_stats!H5)*1000</f>
        <v>696.0825846</v>
      </c>
      <c r="E4" s="7">
        <f>(Road_Policing_stats!G5/Road_Policing_stats!H5)*1000</f>
        <v>3707.609641</v>
      </c>
    </row>
    <row r="5" ht="14.25" customHeight="1">
      <c r="A5" s="7">
        <f>(Road_Policing_stats!C6/Road_Policing_stats!H6)*1000</f>
        <v>4.236248913</v>
      </c>
      <c r="B5" s="7">
        <f>(Road_Policing_stats!D6/Road_Policing_stats!H6)*1000</f>
        <v>165.6596285</v>
      </c>
      <c r="C5" s="7">
        <f>(Road_Policing_stats!E6/Road_Policing_stats!H6)*1000</f>
        <v>645.4705581</v>
      </c>
      <c r="D5" s="7">
        <f>(Road_Policing_stats!F6/Road_Policing_stats!H6)*1000</f>
        <v>915.2527257</v>
      </c>
      <c r="E5" s="7">
        <f>(Road_Policing_stats!G6/Road_Policing_stats!H6)*1000</f>
        <v>3770.484493</v>
      </c>
    </row>
    <row r="6" ht="14.25" customHeight="1">
      <c r="A6" s="7">
        <f>(Road_Policing_stats!C7/Road_Policing_stats!H7)*1000</f>
        <v>4.236248913</v>
      </c>
      <c r="B6" s="7">
        <f>(Road_Policing_stats!D7/Road_Policing_stats!H7)*1000</f>
        <v>176.5846915</v>
      </c>
      <c r="C6" s="7">
        <f>(Road_Policing_stats!E7/Road_Policing_stats!H7)*1000</f>
        <v>732.871062</v>
      </c>
      <c r="D6" s="7">
        <f>(Road_Policing_stats!F7/Road_Policing_stats!H7)*1000</f>
        <v>943.1227843</v>
      </c>
      <c r="E6" s="7">
        <f>(Road_Policing_stats!G7/Road_Policing_stats!H7)*1000</f>
        <v>4374.930325</v>
      </c>
    </row>
    <row r="7" ht="14.25" customHeight="1">
      <c r="A7" s="7">
        <f>(Road_Policing_stats!C8/Road_Policing_stats!H8)*1000</f>
        <v>6.242893135</v>
      </c>
      <c r="B7" s="7">
        <f>(Road_Policing_stats!D8/Road_Policing_stats!H8)*1000</f>
        <v>137.5666094</v>
      </c>
      <c r="C7" s="7">
        <f>(Road_Policing_stats!E8/Road_Policing_stats!H8)*1000</f>
        <v>627.4107601</v>
      </c>
      <c r="D7" s="7">
        <f>(Road_Policing_stats!F8/Road_Policing_stats!H8)*1000</f>
        <v>795.7459142</v>
      </c>
      <c r="E7" s="7">
        <f>(Road_Policing_stats!G8/Road_Policing_stats!H8)*1000</f>
        <v>3948.852868</v>
      </c>
    </row>
    <row r="8" ht="14.25" customHeight="1">
      <c r="A8" s="7">
        <f>(Road_Policing_stats!C9/Road_Policing_stats!H9)*1000</f>
        <v>5.796972197</v>
      </c>
      <c r="B8" s="7">
        <f>(Road_Policing_stats!D9/Road_Policing_stats!H9)*1000</f>
        <v>136.4518071</v>
      </c>
      <c r="C8" s="7">
        <f>(Road_Policing_stats!E9/Road_Policing_stats!H9)*1000</f>
        <v>544.2465051</v>
      </c>
      <c r="D8" s="7">
        <f>(Road_Policing_stats!F9/Road_Policing_stats!H9)*1000</f>
        <v>750.7078995</v>
      </c>
      <c r="E8" s="7">
        <f>(Road_Policing_stats!G9/Road_Policing_stats!H9)*1000</f>
        <v>3798.800473</v>
      </c>
    </row>
    <row r="9" ht="14.25" customHeight="1">
      <c r="A9" s="7">
        <f>(Road_Policing_stats!C10/Road_Policing_stats!H10)*1000</f>
        <v>6.242893135</v>
      </c>
      <c r="B9" s="7">
        <f>(Road_Policing_stats!D10/Road_Policing_stats!H10)*1000</f>
        <v>136.2288466</v>
      </c>
      <c r="C9" s="7">
        <f>(Road_Policing_stats!E10/Road_Policing_stats!H10)*1000</f>
        <v>461.5281711</v>
      </c>
      <c r="D9" s="7">
        <f>(Road_Policing_stats!F10/Road_Policing_stats!H10)*1000</f>
        <v>689.17081</v>
      </c>
      <c r="E9" s="7">
        <f>(Road_Policing_stats!G10/Road_Policing_stats!H10)*1000</f>
        <v>3257.452454</v>
      </c>
    </row>
    <row r="10" ht="14.25" customHeight="1">
      <c r="A10" s="7">
        <f>(Road_Policing_stats!C11/Road_Policing_stats!H11)*1000</f>
        <v>4.236248913</v>
      </c>
      <c r="B10" s="7">
        <f>(Road_Policing_stats!D11/Road_Policing_stats!H11)*1000</f>
        <v>113.7098392</v>
      </c>
      <c r="C10" s="7">
        <f>(Road_Policing_stats!E11/Road_Policing_stats!H11)*1000</f>
        <v>442.5765312</v>
      </c>
      <c r="D10" s="7">
        <f>(Road_Policing_stats!F11/Road_Policing_stats!H11)*1000</f>
        <v>751.3767809</v>
      </c>
      <c r="E10" s="7">
        <f>(Road_Policing_stats!G11/Road_Policing_stats!H11)*1000</f>
        <v>2914.762213</v>
      </c>
    </row>
    <row r="11" ht="14.25" customHeight="1">
      <c r="A11" s="7">
        <f>(Road_Policing_stats!C12/Road_Policing_stats!H12)*1000</f>
        <v>4.90513032</v>
      </c>
      <c r="B11" s="7">
        <f>(Road_Policing_stats!D12/Road_Policing_stats!H12)*1000</f>
        <v>135.1140443</v>
      </c>
      <c r="C11" s="7">
        <f>(Road_Policing_stats!E12/Road_Policing_stats!H12)*1000</f>
        <v>408.9095003</v>
      </c>
      <c r="D11" s="7">
        <f>(Road_Policing_stats!F12/Road_Policing_stats!H12)*1000</f>
        <v>780.8075628</v>
      </c>
      <c r="E11" s="7">
        <f>(Road_Policing_stats!G12/Road_Policing_stats!H12)*1000</f>
        <v>2388.352545</v>
      </c>
    </row>
    <row r="12" ht="14.25" customHeight="1">
      <c r="A12" s="7">
        <f>(Road_Policing_stats!C13/Road_Policing_stats!H13)*1000</f>
        <v>4.90513032</v>
      </c>
      <c r="B12" s="7">
        <f>(Road_Policing_stats!D13/Road_Policing_stats!H13)*1000</f>
        <v>136.4518071</v>
      </c>
      <c r="C12" s="7">
        <f>(Road_Policing_stats!E13/Road_Policing_stats!H13)*1000</f>
        <v>376.1343114</v>
      </c>
      <c r="D12" s="7">
        <f>(Road_Policing_stats!F13/Road_Policing_stats!H13)*1000</f>
        <v>733.7629038</v>
      </c>
      <c r="E12" s="7">
        <f>(Road_Policing_stats!G13/Road_Policing_stats!H13)*1000</f>
        <v>3838.487436</v>
      </c>
    </row>
    <row r="13" ht="14.25" customHeight="1">
      <c r="A13" s="7">
        <f>(Road_Policing_stats!C14/Road_Policing_stats!H14)*1000</f>
        <v>4.236248913</v>
      </c>
      <c r="B13" s="7">
        <f>(Road_Policing_stats!D14/Road_Policing_stats!H14)*1000</f>
        <v>117.2772068</v>
      </c>
      <c r="C13" s="7">
        <f>(Road_Policing_stats!E14/Road_Policing_stats!H14)*1000</f>
        <v>314.151301</v>
      </c>
      <c r="D13" s="7">
        <f>(Road_Policing_stats!F14/Road_Policing_stats!H14)*1000</f>
        <v>655.0578582</v>
      </c>
      <c r="E13" s="7">
        <f>(Road_Policing_stats!G14/Road_Policing_stats!H14)*1000</f>
        <v>2183.228914</v>
      </c>
    </row>
    <row r="14" ht="14.25" customHeight="1">
      <c r="A14" s="7">
        <f>(Road_Policing_stats!C15/Road_Policing_stats!H15)*1000</f>
        <v>3.970529845</v>
      </c>
      <c r="B14" s="7">
        <f>(Road_Policing_stats!D15/Road_Policing_stats!H15)*1000</f>
        <v>134.3362598</v>
      </c>
      <c r="C14" s="7">
        <f>(Road_Policing_stats!E15/Road_Policing_stats!H15)*1000</f>
        <v>373.2298054</v>
      </c>
      <c r="D14" s="7">
        <f>(Road_Policing_stats!F15/Road_Policing_stats!H15)*1000</f>
        <v>685.7987383</v>
      </c>
      <c r="E14" s="7">
        <f>(Road_Policing_stats!G15/Road_Policing_stats!H15)*1000</f>
        <v>2972.823929</v>
      </c>
    </row>
    <row r="15" ht="14.25" customHeight="1">
      <c r="A15" s="7">
        <f>(Road_Policing_stats!C16/Road_Policing_stats!H16)*1000</f>
        <v>3.308774871</v>
      </c>
      <c r="B15" s="7">
        <f>(Road_Policing_stats!D16/Road_Policing_stats!H16)*1000</f>
        <v>118.6747254</v>
      </c>
      <c r="C15" s="7">
        <f>(Road_Policing_stats!E16/Road_Policing_stats!H16)*1000</f>
        <v>410.949839</v>
      </c>
      <c r="D15" s="7">
        <f>(Road_Policing_stats!F16/Road_Policing_stats!H16)*1000</f>
        <v>668.5931089</v>
      </c>
      <c r="E15" s="7">
        <f>(Road_Policing_stats!G16/Road_Policing_stats!H16)*1000</f>
        <v>3014.955662</v>
      </c>
    </row>
    <row r="16" ht="14.25" customHeight="1">
      <c r="A16" s="7">
        <f>(Road_Policing_stats!C17/Road_Policing_stats!H17)*1000</f>
        <v>5.294039794</v>
      </c>
      <c r="B16" s="7">
        <f>(Road_Policing_stats!D17/Road_Policing_stats!H17)*1000</f>
        <v>136.1009397</v>
      </c>
      <c r="C16" s="7">
        <f>(Road_Policing_stats!E17/Road_Policing_stats!H17)*1000</f>
        <v>402.3470243</v>
      </c>
      <c r="D16" s="7">
        <f>(Road_Policing_stats!F17/Road_Policing_stats!H17)*1000</f>
        <v>779.5473596</v>
      </c>
      <c r="E16" s="7">
        <f>(Road_Policing_stats!G17/Road_Policing_stats!H17)*1000</f>
        <v>3327.74518</v>
      </c>
    </row>
    <row r="17" ht="14.25" customHeight="1">
      <c r="A17" s="7">
        <f>(Road_Policing_stats!C18/Road_Policing_stats!H18)*1000</f>
        <v>4.411699828</v>
      </c>
      <c r="B17" s="7">
        <f>(Road_Policing_stats!D18/Road_Policing_stats!H18)*1000</f>
        <v>125.7334451</v>
      </c>
      <c r="C17" s="7">
        <f>(Road_Policing_stats!E18/Road_Policing_stats!H18)*1000</f>
        <v>403.6705343</v>
      </c>
      <c r="D17" s="7">
        <f>(Road_Policing_stats!F18/Road_Policing_stats!H18)*1000</f>
        <v>757.9300304</v>
      </c>
      <c r="E17" s="7">
        <f>(Road_Policing_stats!G18/Road_Policing_stats!H18)*1000</f>
        <v>3329.730445</v>
      </c>
    </row>
    <row r="18" ht="14.25" customHeight="1">
      <c r="A18" s="7">
        <f>(Road_Policing_stats!C19/Road_Policing_stats!H19)*1000</f>
        <v>6.176379759</v>
      </c>
      <c r="B18" s="7">
        <f>(Road_Policing_stats!D19/Road_Policing_stats!H19)*1000</f>
        <v>139.1891296</v>
      </c>
      <c r="C18" s="7">
        <f>(Road_Policing_stats!E19/Road_Policing_stats!H19)*1000</f>
        <v>434.993603</v>
      </c>
      <c r="D18" s="7">
        <f>(Road_Policing_stats!F19/Road_Policing_stats!H19)*1000</f>
        <v>708.0778224</v>
      </c>
      <c r="E18" s="7">
        <f>(Road_Policing_stats!G19/Road_Policing_stats!H19)*1000</f>
        <v>4848.237526</v>
      </c>
    </row>
    <row r="19" ht="14.25" customHeight="1">
      <c r="A19" s="7">
        <f>(Road_Policing_stats!C20/Road_Policing_stats!H20)*1000</f>
        <v>3.308774871</v>
      </c>
      <c r="B19" s="7">
        <f>(Road_Policing_stats!D20/Road_Policing_stats!H20)*1000</f>
        <v>134.1156748</v>
      </c>
      <c r="C19" s="7">
        <f>(Road_Policing_stats!E20/Road_Policing_stats!H20)*1000</f>
        <v>455.9491772</v>
      </c>
      <c r="D19" s="7">
        <f>(Road_Policing_stats!F20/Road_Policing_stats!H20)*1000</f>
        <v>679.6223585</v>
      </c>
      <c r="E19" s="7">
        <f>(Road_Policing_stats!G20/Road_Policing_stats!H20)*1000</f>
        <v>3616.932104</v>
      </c>
    </row>
    <row r="20" ht="14.25" customHeight="1">
      <c r="A20" s="7">
        <f>(Road_Policing_stats!C21/Road_Policing_stats!H21)*1000</f>
        <v>4.191114837</v>
      </c>
      <c r="B20" s="7">
        <f>(Road_Policing_stats!D21/Road_Policing_stats!H21)*1000</f>
        <v>119.1158954</v>
      </c>
      <c r="C20" s="7">
        <f>(Road_Policing_stats!E21/Road_Policing_stats!H21)*1000</f>
        <v>395.7294746</v>
      </c>
      <c r="D20" s="7">
        <f>(Road_Policing_stats!F21/Road_Policing_stats!H21)*1000</f>
        <v>641.461155</v>
      </c>
      <c r="E20" s="7">
        <f>(Road_Policing_stats!G21/Road_Policing_stats!H21)*1000</f>
        <v>3255.172718</v>
      </c>
    </row>
    <row r="21" ht="14.25" customHeight="1">
      <c r="A21" s="7">
        <f>(Road_Policing_stats!C22/Road_Policing_stats!H22)*1000</f>
        <v>4.411699828</v>
      </c>
      <c r="B21" s="7">
        <f>(Road_Policing_stats!D22/Road_Policing_stats!H22)*1000</f>
        <v>128.15988</v>
      </c>
      <c r="C21" s="7">
        <f>(Road_Policing_stats!E22/Road_Policing_stats!H22)*1000</f>
        <v>422.1996735</v>
      </c>
      <c r="D21" s="7">
        <f>(Road_Policing_stats!F22/Road_Policing_stats!H22)*1000</f>
        <v>672.3430538</v>
      </c>
      <c r="E21" s="7">
        <f>(Road_Policing_stats!G22/Road_Policing_stats!H22)*1000</f>
        <v>3913.398332</v>
      </c>
    </row>
    <row r="22" ht="14.25" customHeight="1">
      <c r="A22" s="7">
        <f>(Road_Policing_stats!C23/Road_Policing_stats!H23)*1000</f>
        <v>3.08818988</v>
      </c>
      <c r="B22" s="7">
        <f>(Road_Policing_stats!D23/Road_Policing_stats!H23)*1000</f>
        <v>97.4985662</v>
      </c>
      <c r="C22" s="7">
        <f>(Road_Policing_stats!E23/Road_Policing_stats!H23)*1000</f>
        <v>435.655358</v>
      </c>
      <c r="D22" s="7">
        <f>(Road_Policing_stats!F23/Road_Policing_stats!H23)*1000</f>
        <v>698.8132527</v>
      </c>
      <c r="E22" s="7">
        <f>(Road_Policing_stats!G23/Road_Policing_stats!H23)*1000</f>
        <v>3205.099925</v>
      </c>
    </row>
    <row r="23" ht="14.25" customHeight="1">
      <c r="A23" s="7">
        <f>(Road_Policing_stats!C24/Road_Policing_stats!H24)*1000</f>
        <v>4.852869811</v>
      </c>
      <c r="B23" s="7">
        <f>(Road_Policing_stats!D24/Road_Policing_stats!H24)*1000</f>
        <v>118.4541404</v>
      </c>
      <c r="C23" s="7">
        <f>(Road_Policing_stats!E24/Road_Policing_stats!H24)*1000</f>
        <v>319.8482375</v>
      </c>
      <c r="D23" s="7">
        <f>(Road_Policing_stats!F24/Road_Policing_stats!H24)*1000</f>
        <v>571.9768827</v>
      </c>
      <c r="E23" s="7">
        <f>(Road_Policing_stats!G24/Road_Policing_stats!H24)*1000</f>
        <v>3068.557815</v>
      </c>
    </row>
    <row r="24" ht="14.25" customHeight="1">
      <c r="A24" s="7">
        <f>(Road_Policing_stats!C25/Road_Policing_stats!H25)*1000</f>
        <v>5.514624785</v>
      </c>
      <c r="B24" s="7">
        <f>(Road_Policing_stats!D25/Road_Policing_stats!H25)*1000</f>
        <v>106.5425508</v>
      </c>
      <c r="C24" s="7">
        <f>(Road_Policing_stats!E25/Road_Policing_stats!H25)*1000</f>
        <v>258.9667799</v>
      </c>
      <c r="D24" s="7">
        <f>(Road_Policing_stats!F25/Road_Policing_stats!H25)*1000</f>
        <v>515.0659549</v>
      </c>
      <c r="E24" s="7">
        <f>(Road_Policing_stats!G25/Road_Policing_stats!H25)*1000</f>
        <v>3356.862399</v>
      </c>
    </row>
    <row r="25" ht="14.25" customHeight="1">
      <c r="A25" s="7">
        <f>(Road_Policing_stats!C26/Road_Policing_stats!H26)*1000</f>
        <v>3.970529845</v>
      </c>
      <c r="B25" s="7">
        <f>(Road_Policing_stats!D26/Road_Policing_stats!H26)*1000</f>
        <v>95.95447126</v>
      </c>
      <c r="C25" s="7">
        <f>(Road_Policing_stats!E26/Road_Policing_stats!H26)*1000</f>
        <v>206.9087219</v>
      </c>
      <c r="D25" s="7">
        <f>(Road_Policing_stats!F26/Road_Policing_stats!H26)*1000</f>
        <v>466.9784268</v>
      </c>
      <c r="E25" s="7">
        <f>(Road_Policing_stats!G26/Road_Policing_stats!H26)*1000</f>
        <v>1871.884237</v>
      </c>
    </row>
    <row r="26" ht="14.25" customHeight="1">
      <c r="A26" s="7">
        <f>(Road_Policing_stats!C27/Road_Policing_stats!H27)*1000</f>
        <v>3.293229121</v>
      </c>
      <c r="B26" s="7">
        <f>(Road_Policing_stats!D27/Road_Policing_stats!H27)*1000</f>
        <v>104.724686</v>
      </c>
      <c r="C26" s="7">
        <f>(Road_Policing_stats!E27/Road_Policing_stats!H27)*1000</f>
        <v>246.1139896</v>
      </c>
      <c r="D26" s="7">
        <f>(Road_Policing_stats!F27/Road_Policing_stats!H27)*1000</f>
        <v>580.9256169</v>
      </c>
      <c r="E26" s="7">
        <f>(Road_Policing_stats!G27/Road_Policing_stats!H27)*1000</f>
        <v>1689.646088</v>
      </c>
    </row>
    <row r="27" ht="14.25" customHeight="1">
      <c r="A27" s="7">
        <f>(Road_Policing_stats!C28/Road_Policing_stats!H28)*1000</f>
        <v>3.073680513</v>
      </c>
      <c r="B27" s="7">
        <f>(Road_Policing_stats!D28/Road_Policing_stats!H28)*1000</f>
        <v>94.40590147</v>
      </c>
      <c r="C27" s="7">
        <f>(Road_Policing_stats!E28/Road_Policing_stats!H28)*1000</f>
        <v>349.521384</v>
      </c>
      <c r="D27" s="7">
        <f>(Road_Policing_stats!F28/Road_Policing_stats!H28)*1000</f>
        <v>618.9075261</v>
      </c>
      <c r="E27" s="7">
        <f>(Road_Policing_stats!G28/Road_Policing_stats!H28)*1000</f>
        <v>2652.805831</v>
      </c>
    </row>
    <row r="28" ht="14.25" customHeight="1">
      <c r="A28" s="7">
        <f>(Road_Policing_stats!C29/Road_Policing_stats!H29)*1000</f>
        <v>2.634583297</v>
      </c>
      <c r="B28" s="7">
        <f>(Road_Policing_stats!D29/Road_Policing_stats!H29)*1000</f>
        <v>116.7998595</v>
      </c>
      <c r="C28" s="7">
        <f>(Road_Policing_stats!E29/Road_Policing_stats!H29)*1000</f>
        <v>343.374023</v>
      </c>
      <c r="D28" s="7">
        <f>(Road_Policing_stats!F29/Road_Policing_stats!H29)*1000</f>
        <v>725.6081496</v>
      </c>
      <c r="E28" s="7">
        <f>(Road_Policing_stats!G29/Road_Policing_stats!H29)*1000</f>
        <v>2103.495214</v>
      </c>
    </row>
    <row r="29" ht="14.25" customHeight="1">
      <c r="A29" s="7">
        <f>(Road_Policing_stats!C30/Road_Policing_stats!H30)*1000</f>
        <v>4.171423553</v>
      </c>
      <c r="B29" s="7">
        <f>(Road_Policing_stats!D30/Road_Policing_stats!H30)*1000</f>
        <v>102.5292</v>
      </c>
      <c r="C29" s="7">
        <f>(Road_Policing_stats!E30/Road_Policing_stats!H30)*1000</f>
        <v>370.817599</v>
      </c>
      <c r="D29" s="7">
        <f>(Road_Policing_stats!F30/Road_Policing_stats!H30)*1000</f>
        <v>773.030649</v>
      </c>
      <c r="E29" s="7">
        <f>(Road_Policing_stats!G30/Road_Policing_stats!H30)*1000</f>
        <v>3769.869149</v>
      </c>
    </row>
    <row r="30" ht="14.25" customHeight="1">
      <c r="A30" s="7">
        <f>(Road_Policing_stats!C31/Road_Policing_stats!H31)*1000</f>
        <v>6.147361026</v>
      </c>
      <c r="B30" s="7">
        <f>(Road_Policing_stats!D31/Road_Policing_stats!H31)*1000</f>
        <v>122.5081233</v>
      </c>
      <c r="C30" s="7">
        <f>(Road_Policing_stats!E31/Road_Policing_stats!H31)*1000</f>
        <v>380.0386406</v>
      </c>
      <c r="D30" s="7">
        <f>(Road_Policing_stats!F31/Road_Policing_stats!H31)*1000</f>
        <v>714.4111706</v>
      </c>
      <c r="E30" s="7">
        <f>(Road_Policing_stats!G31/Road_Policing_stats!H31)*1000</f>
        <v>3299.156933</v>
      </c>
    </row>
    <row r="31" ht="14.25" customHeight="1">
      <c r="A31" s="7">
        <f>(Road_Policing_stats!C32/Road_Policing_stats!H32)*1000</f>
        <v>2.415034689</v>
      </c>
      <c r="B31" s="7">
        <f>(Road_Policing_stats!D32/Road_Policing_stats!H32)*1000</f>
        <v>103.626943</v>
      </c>
      <c r="C31" s="7">
        <f>(Road_Policing_stats!E32/Road_Policing_stats!H32)*1000</f>
        <v>388.3814877</v>
      </c>
      <c r="D31" s="7">
        <f>(Road_Policing_stats!F32/Road_Policing_stats!H32)*1000</f>
        <v>678.6247475</v>
      </c>
      <c r="E31" s="7">
        <f>(Road_Policing_stats!G32/Road_Policing_stats!H32)*1000</f>
        <v>4032.449284</v>
      </c>
    </row>
    <row r="32" ht="14.25" customHeight="1">
      <c r="A32" s="7">
        <f>(Road_Policing_stats!C33/Road_Policing_stats!H33)*1000</f>
        <v>4.610520769</v>
      </c>
      <c r="B32" s="7">
        <f>(Road_Policing_stats!D33/Road_Policing_stats!H33)*1000</f>
        <v>124.0449636</v>
      </c>
      <c r="C32" s="7">
        <f>(Road_Policing_stats!E33/Road_Policing_stats!H33)*1000</f>
        <v>329.9815579</v>
      </c>
      <c r="D32" s="7">
        <f>(Road_Policing_stats!F33/Road_Policing_stats!H33)*1000</f>
        <v>619.3466233</v>
      </c>
      <c r="E32" s="7">
        <f>(Road_Policing_stats!G33/Road_Policing_stats!H33)*1000</f>
        <v>3210.898393</v>
      </c>
    </row>
    <row r="33" ht="14.25" customHeight="1">
      <c r="A33" s="7">
        <f>(Road_Policing_stats!C34/Road_Policing_stats!H34)*1000</f>
        <v>4.171423553</v>
      </c>
      <c r="B33" s="7">
        <f>(Road_Policing_stats!D34/Road_Policing_stats!H34)*1000</f>
        <v>115.9216651</v>
      </c>
      <c r="C33" s="7">
        <f>(Road_Policing_stats!E34/Road_Policing_stats!H34)*1000</f>
        <v>414.507772</v>
      </c>
      <c r="D33" s="7">
        <f>(Road_Policing_stats!F34/Road_Policing_stats!H34)*1000</f>
        <v>648.107491</v>
      </c>
      <c r="E33" s="7">
        <f>(Road_Policing_stats!G34/Road_Policing_stats!H34)*1000</f>
        <v>3460.305612</v>
      </c>
    </row>
    <row r="34" ht="14.25" customHeight="1">
      <c r="A34" s="7">
        <f>(Road_Policing_stats!C35/Road_Policing_stats!H35)*1000</f>
        <v>2.854131905</v>
      </c>
      <c r="B34" s="7">
        <f>(Road_Policing_stats!D35/Road_Policing_stats!H35)*1000</f>
        <v>109.9938526</v>
      </c>
      <c r="C34" s="7">
        <f>(Road_Policing_stats!E35/Road_Policing_stats!H35)*1000</f>
        <v>354.571002</v>
      </c>
      <c r="D34" s="7">
        <f>(Road_Policing_stats!F35/Road_Policing_stats!H35)*1000</f>
        <v>659.5240186</v>
      </c>
      <c r="E34" s="7">
        <f>(Road_Policing_stats!G35/Road_Policing_stats!H35)*1000</f>
        <v>3242.074295</v>
      </c>
    </row>
    <row r="35" ht="14.25" customHeight="1">
      <c r="A35" s="7">
        <f>(Road_Policing_stats!C36/Road_Policing_stats!H36)*1000</f>
        <v>7.90374989</v>
      </c>
      <c r="B35" s="7">
        <f>(Road_Policing_stats!D36/Road_Policing_stats!H36)*1000</f>
        <v>113.9457276</v>
      </c>
      <c r="C35" s="7">
        <f>(Road_Policing_stats!E36/Road_Policing_stats!H36)*1000</f>
        <v>308.9048915</v>
      </c>
      <c r="D35" s="7">
        <f>(Road_Policing_stats!F36/Road_Policing_stats!H36)*1000</f>
        <v>662.3781505</v>
      </c>
      <c r="E35" s="7">
        <f>(Road_Policing_stats!G36/Road_Policing_stats!H36)*1000</f>
        <v>3815.315711</v>
      </c>
    </row>
    <row r="36" ht="14.25" customHeight="1">
      <c r="A36" s="7">
        <f>(Road_Policing_stats!C37/Road_Policing_stats!H37)*1000</f>
        <v>3.073680513</v>
      </c>
      <c r="B36" s="7">
        <f>(Road_Policing_stats!D37/Road_Policing_stats!H37)*1000</f>
        <v>118.1171511</v>
      </c>
      <c r="C36" s="7">
        <f>(Road_Policing_stats!E37/Road_Policing_stats!H37)*1000</f>
        <v>227.2328093</v>
      </c>
      <c r="D36" s="7">
        <f>(Road_Policing_stats!F37/Road_Policing_stats!H37)*1000</f>
        <v>601.5631861</v>
      </c>
      <c r="E36" s="7">
        <f>(Road_Policing_stats!G37/Road_Policing_stats!H37)*1000</f>
        <v>2486.387986</v>
      </c>
    </row>
    <row r="37" ht="14.25" customHeight="1">
      <c r="A37" s="7">
        <f>(Road_Policing_stats!C38/Road_Policing_stats!H38)*1000</f>
        <v>2.195486081</v>
      </c>
      <c r="B37" s="7">
        <f>(Road_Policing_stats!D38/Road_Policing_stats!H38)*1000</f>
        <v>68.71871432</v>
      </c>
      <c r="C37" s="7">
        <f>(Road_Policing_stats!E38/Road_Policing_stats!H38)*1000</f>
        <v>102.9682972</v>
      </c>
      <c r="D37" s="7">
        <f>(Road_Policing_stats!F38/Road_Policing_stats!H38)*1000</f>
        <v>321.6387108</v>
      </c>
      <c r="E37" s="7">
        <f>(Road_Policing_stats!G38/Road_Policing_stats!H38)*1000</f>
        <v>953.2800562</v>
      </c>
    </row>
    <row r="38" ht="14.25" customHeight="1">
      <c r="A38" s="7">
        <f>(Road_Policing_stats!C39/Road_Policing_stats!H39)*1000</f>
        <v>4.590264268</v>
      </c>
      <c r="B38" s="7">
        <f>(Road_Policing_stats!D39/Road_Policing_stats!H39)*1000</f>
        <v>89.40086122</v>
      </c>
      <c r="C38" s="7">
        <f>(Road_Policing_stats!E39/Road_Policing_stats!H39)*1000</f>
        <v>269.5140877</v>
      </c>
      <c r="D38" s="7">
        <f>(Road_Policing_stats!F39/Road_Policing_stats!H39)*1000</f>
        <v>672.8015913</v>
      </c>
      <c r="E38" s="7">
        <f>(Road_Policing_stats!G39/Road_Policing_stats!H39)*1000</f>
        <v>4272.880282</v>
      </c>
    </row>
    <row r="39" ht="14.25" customHeight="1">
      <c r="A39" s="7">
        <f>(Road_Policing_stats!C40/Road_Policing_stats!H40)*1000</f>
        <v>3.93451223</v>
      </c>
      <c r="B39" s="7">
        <f>(Road_Policing_stats!D40/Road_Policing_stats!H40)*1000</f>
        <v>93.99112549</v>
      </c>
      <c r="C39" s="7">
        <f>(Road_Policing_stats!E40/Road_Policing_stats!H40)*1000</f>
        <v>260.7707272</v>
      </c>
      <c r="D39" s="7">
        <f>(Road_Policing_stats!F40/Road_Policing_stats!H40)*1000</f>
        <v>662.7467267</v>
      </c>
      <c r="E39" s="7">
        <f>(Road_Policing_stats!G40/Road_Policing_stats!H40)*1000</f>
        <v>6544.623926</v>
      </c>
    </row>
    <row r="40" ht="14.25" customHeight="1">
      <c r="A40" s="7">
        <f>(Road_Policing_stats!C41/Road_Policing_stats!H41)*1000</f>
        <v>3.278760191</v>
      </c>
      <c r="B40" s="7">
        <f>(Road_Policing_stats!D41/Road_Policing_stats!H41)*1000</f>
        <v>101.2043979</v>
      </c>
      <c r="C40" s="7">
        <f>(Road_Policing_stats!E41/Road_Policing_stats!H41)*1000</f>
        <v>377.276006</v>
      </c>
      <c r="D40" s="7">
        <f>(Road_Policing_stats!F41/Road_Policing_stats!H41)*1000</f>
        <v>676.5175195</v>
      </c>
      <c r="E40" s="7">
        <f>(Road_Policing_stats!G41/Road_Policing_stats!H41)*1000</f>
        <v>5199.239328</v>
      </c>
    </row>
    <row r="41" ht="14.25" customHeight="1">
      <c r="A41" s="7">
        <f>(Road_Policing_stats!C42/Road_Policing_stats!H42)*1000</f>
        <v>1.748672102</v>
      </c>
      <c r="B41" s="7">
        <f>(Road_Policing_stats!D42/Road_Policing_stats!H42)*1000</f>
        <v>98.79997377</v>
      </c>
      <c r="C41" s="7">
        <f>(Road_Policing_stats!E42/Road_Policing_stats!H42)*1000</f>
        <v>387.9866227</v>
      </c>
      <c r="D41" s="7">
        <f>(Road_Policing_stats!F42/Road_Policing_stats!H42)*1000</f>
        <v>697.0644167</v>
      </c>
      <c r="E41" s="7">
        <f>(Road_Policing_stats!G42/Road_Policing_stats!H42)*1000</f>
        <v>5110.05705</v>
      </c>
    </row>
    <row r="42" ht="14.25" customHeight="1">
      <c r="A42" s="7">
        <f>(Road_Policing_stats!C43/Road_Policing_stats!H43)*1000</f>
        <v>2.40442414</v>
      </c>
      <c r="B42" s="7">
        <f>(Road_Policing_stats!D43/Road_Policing_stats!H43)*1000</f>
        <v>92.24245339</v>
      </c>
      <c r="C42" s="7">
        <f>(Road_Policing_stats!E43/Road_Policing_stats!H43)*1000</f>
        <v>222.737109</v>
      </c>
      <c r="D42" s="7">
        <f>(Road_Policing_stats!F43/Road_Policing_stats!H43)*1000</f>
        <v>447.2228901</v>
      </c>
      <c r="E42" s="7">
        <f>(Road_Policing_stats!G43/Road_Policing_stats!H43)*1000</f>
        <v>4322.061684</v>
      </c>
    </row>
    <row r="43" ht="14.25" customHeight="1">
      <c r="A43" s="7">
        <f>(Road_Policing_stats!C44/Road_Policing_stats!H44)*1000</f>
        <v>3.278760191</v>
      </c>
      <c r="B43" s="7">
        <f>(Road_Policing_stats!D44/Road_Policing_stats!H44)*1000</f>
        <v>95.30262957</v>
      </c>
      <c r="C43" s="7">
        <f>(Road_Policing_stats!E44/Road_Policing_stats!H44)*1000</f>
        <v>308.640626</v>
      </c>
      <c r="D43" s="7">
        <f>(Road_Policing_stats!F44/Road_Policing_stats!H44)*1000</f>
        <v>610.2865636</v>
      </c>
      <c r="E43" s="7">
        <f>(Road_Policing_stats!G44/Road_Policing_stats!H44)*1000</f>
        <v>4908.741175</v>
      </c>
    </row>
    <row r="44" ht="14.25" customHeight="1">
      <c r="A44" s="7">
        <f>(Road_Policing_stats!C45/Road_Policing_stats!H45)*1000</f>
        <v>3.93451223</v>
      </c>
      <c r="B44" s="7">
        <f>(Road_Policing_stats!D45/Road_Policing_stats!H45)*1000</f>
        <v>123.9371352</v>
      </c>
      <c r="C44" s="7">
        <f>(Road_Policing_stats!E45/Road_Policing_stats!H45)*1000</f>
        <v>325.253011</v>
      </c>
      <c r="D44" s="7">
        <f>(Road_Policing_stats!F45/Road_Policing_stats!H45)*1000</f>
        <v>621.2157643</v>
      </c>
      <c r="E44" s="7">
        <f>(Road_Policing_stats!G45/Road_Policing_stats!H45)*1000</f>
        <v>4920.981879</v>
      </c>
    </row>
    <row r="45" ht="14.25" customHeight="1">
      <c r="A45" s="7">
        <f>(Road_Policing_stats!C46/Road_Policing_stats!H46)*1000</f>
        <v>3.497344204</v>
      </c>
      <c r="B45" s="7">
        <f>(Road_Policing_stats!D46/Road_Policing_stats!H46)*1000</f>
        <v>105.7946622</v>
      </c>
      <c r="C45" s="7">
        <f>(Road_Policing_stats!E46/Road_Policing_stats!H46)*1000</f>
        <v>327.2202671</v>
      </c>
      <c r="D45" s="7">
        <f>(Road_Policing_stats!F46/Road_Policing_stats!H46)*1000</f>
        <v>683.0750399</v>
      </c>
      <c r="E45" s="7">
        <f>(Road_Policing_stats!G46/Road_Policing_stats!H46)*1000</f>
        <v>4061.290957</v>
      </c>
    </row>
    <row r="46" ht="14.25" customHeight="1">
      <c r="A46" s="7">
        <f>(Road_Policing_stats!C47/Road_Policing_stats!H47)*1000</f>
        <v>2.841592166</v>
      </c>
      <c r="B46" s="7">
        <f>(Road_Policing_stats!D47/Road_Policing_stats!H47)*1000</f>
        <v>92.02386937</v>
      </c>
      <c r="C46" s="7">
        <f>(Road_Policing_stats!E47/Road_Policing_stats!H47)*1000</f>
        <v>304.2689458</v>
      </c>
      <c r="D46" s="7">
        <f>(Road_Policing_stats!F47/Road_Policing_stats!H47)*1000</f>
        <v>607.8821395</v>
      </c>
      <c r="E46" s="7">
        <f>(Road_Policing_stats!G47/Road_Policing_stats!H47)*1000</f>
        <v>4840.105795</v>
      </c>
    </row>
    <row r="47" ht="14.25" customHeight="1">
      <c r="A47" s="7">
        <f>(Road_Policing_stats!C48/Road_Policing_stats!H48)*1000</f>
        <v>3.278760191</v>
      </c>
      <c r="B47" s="7">
        <f>(Road_Policing_stats!D48/Road_Policing_stats!H48)*1000</f>
        <v>99.67430982</v>
      </c>
      <c r="C47" s="7">
        <f>(Road_Policing_stats!E48/Road_Policing_stats!H48)*1000</f>
        <v>278.9132003</v>
      </c>
      <c r="D47" s="7">
        <f>(Road_Policing_stats!F48/Road_Policing_stats!H48)*1000</f>
        <v>621.6529323</v>
      </c>
      <c r="E47" s="7">
        <f>(Road_Policing_stats!G48/Road_Policing_stats!H48)*1000</f>
        <v>4630.046558</v>
      </c>
    </row>
    <row r="48" ht="14.25" customHeight="1">
      <c r="A48" s="7">
        <f>(Road_Policing_stats!C49/Road_Policing_stats!H49)*1000</f>
        <v>3.93451223</v>
      </c>
      <c r="B48" s="7">
        <f>(Road_Policing_stats!D49/Road_Policing_stats!H49)*1000</f>
        <v>83.71767689</v>
      </c>
      <c r="C48" s="7">
        <f>(Road_Policing_stats!E49/Road_Policing_stats!H49)*1000</f>
        <v>225.1415331</v>
      </c>
      <c r="D48" s="7">
        <f>(Road_Policing_stats!F49/Road_Policing_stats!H49)*1000</f>
        <v>610.0679796</v>
      </c>
      <c r="E48" s="7">
        <f>(Road_Policing_stats!G49/Road_Policing_stats!H49)*1000</f>
        <v>5510.94013</v>
      </c>
    </row>
    <row r="49" ht="14.25" customHeight="1">
      <c r="A49" s="7">
        <f>(Road_Policing_stats!C50/Road_Policing_stats!H50)*1000</f>
        <v>3.93451223</v>
      </c>
      <c r="B49" s="7">
        <f>(Road_Policing_stats!D50/Road_Policing_stats!H50)*1000</f>
        <v>81.53183676</v>
      </c>
      <c r="C49" s="7">
        <f>(Road_Policing_stats!E50/Road_Policing_stats!H50)*1000</f>
        <v>149.0742967</v>
      </c>
      <c r="D49" s="7">
        <f>(Road_Policing_stats!F50/Road_Policing_stats!H50)*1000</f>
        <v>394.9813111</v>
      </c>
      <c r="E49" s="7">
        <f>(Road_Policing_stats!G50/Road_Policing_stats!H50)*1000</f>
        <v>3122.691206</v>
      </c>
    </row>
    <row r="50" ht="14.25" customHeight="1">
      <c r="A50" s="7">
        <f>(Road_Policing_stats!C51/Road_Policing_stats!H51)*1000</f>
        <v>2.176894442</v>
      </c>
      <c r="B50" s="7">
        <f>(Road_Policing_stats!D51/Road_Policing_stats!H51)*1000</f>
        <v>86.85808825</v>
      </c>
      <c r="C50" s="7">
        <f>(Road_Policing_stats!E51/Road_Policing_stats!H51)*1000</f>
        <v>233.3630842</v>
      </c>
      <c r="D50" s="7">
        <f>(Road_Policing_stats!F51/Road_Policing_stats!H51)*1000</f>
        <v>548.7950889</v>
      </c>
      <c r="E50" s="7">
        <f>(Road_Policing_stats!G51/Road_Policing_stats!H51)*1000</f>
        <v>4438.0347</v>
      </c>
    </row>
    <row r="51" ht="14.25" customHeight="1">
      <c r="A51" s="7">
        <f>(Road_Policing_stats!C52/Road_Policing_stats!H52)*1000</f>
        <v>2.829962775</v>
      </c>
      <c r="B51" s="7">
        <f>(Road_Policing_stats!D52/Road_Policing_stats!H52)*1000</f>
        <v>81.85123103</v>
      </c>
      <c r="C51" s="7">
        <f>(Road_Policing_stats!E52/Road_Policing_stats!H52)*1000</f>
        <v>261.4450225</v>
      </c>
      <c r="D51" s="7">
        <f>(Road_Policing_stats!F52/Road_Policing_stats!H52)*1000</f>
        <v>576.0062695</v>
      </c>
      <c r="E51" s="7">
        <f>(Road_Policing_stats!G52/Road_Policing_stats!H52)*1000</f>
        <v>4209.896162</v>
      </c>
    </row>
    <row r="52" ht="14.25" customHeight="1">
      <c r="A52" s="7">
        <f>(Road_Policing_stats!C53/Road_Policing_stats!H53)*1000</f>
        <v>2.612273331</v>
      </c>
      <c r="B52" s="7">
        <f>(Road_Policing_stats!D53/Road_Policing_stats!H53)*1000</f>
        <v>83.1573677</v>
      </c>
      <c r="C52" s="7">
        <f>(Road_Policing_stats!E53/Road_Policing_stats!H53)*1000</f>
        <v>280.1663147</v>
      </c>
      <c r="D52" s="7">
        <f>(Road_Policing_stats!F53/Road_Policing_stats!H53)*1000</f>
        <v>596.9044561</v>
      </c>
      <c r="E52" s="7">
        <f>(Road_Policing_stats!G53/Road_Policing_stats!H53)*1000</f>
        <v>3666.543309</v>
      </c>
    </row>
    <row r="53" ht="14.25" customHeight="1">
      <c r="A53" s="7">
        <f>(Road_Policing_stats!C54/Road_Policing_stats!H54)*1000</f>
        <v>3.483031108</v>
      </c>
      <c r="B53" s="7">
        <f>(Road_Policing_stats!D54/Road_Policing_stats!H54)*1000</f>
        <v>80.10971548</v>
      </c>
      <c r="C53" s="7">
        <f>(Road_Policing_stats!E54/Road_Policing_stats!H54)*1000</f>
        <v>271.2410475</v>
      </c>
      <c r="D53" s="7">
        <f>(Road_Policing_stats!F54/Road_Policing_stats!H54)*1000</f>
        <v>571.2171017</v>
      </c>
      <c r="E53" s="7">
        <f>(Road_Policing_stats!G54/Road_Policing_stats!H54)*1000</f>
        <v>4335.067593</v>
      </c>
    </row>
    <row r="54" ht="14.25" customHeight="1">
      <c r="A54" s="7">
        <f>(Road_Policing_stats!C55/Road_Policing_stats!H55)*1000</f>
        <v>2.829962775</v>
      </c>
      <c r="B54" s="7">
        <f>(Road_Policing_stats!D55/Road_Policing_stats!H55)*1000</f>
        <v>94.25952936</v>
      </c>
      <c r="C54" s="7">
        <f>(Road_Policing_stats!E55/Road_Policing_stats!H55)*1000</f>
        <v>370.2897447</v>
      </c>
      <c r="D54" s="7">
        <f>(Road_Policing_stats!F55/Road_Policing_stats!H55)*1000</f>
        <v>726.211986</v>
      </c>
      <c r="E54" s="7">
        <f>(Road_Policing_stats!G55/Road_Policing_stats!H55)*1000</f>
        <v>4710.581884</v>
      </c>
    </row>
    <row r="55" ht="14.25" customHeight="1">
      <c r="A55" s="7">
        <f>(Road_Policing_stats!C56/Road_Policing_stats!H56)*1000</f>
        <v>5.65992555</v>
      </c>
      <c r="B55" s="7">
        <f>(Road_Policing_stats!D56/Road_Policing_stats!H56)*1000</f>
        <v>83.37505714</v>
      </c>
      <c r="C55" s="7">
        <f>(Road_Policing_stats!E56/Road_Policing_stats!H56)*1000</f>
        <v>247.7305875</v>
      </c>
      <c r="D55" s="7">
        <f>(Road_Policing_stats!F56/Road_Policing_stats!H56)*1000</f>
        <v>522.6723556</v>
      </c>
      <c r="E55" s="7">
        <f>(Road_Policing_stats!G56/Road_Policing_stats!H56)*1000</f>
        <v>4134.793304</v>
      </c>
    </row>
    <row r="56" ht="14.25" customHeight="1">
      <c r="A56" s="7">
        <f>(Road_Policing_stats!C57/Road_Policing_stats!H57)*1000</f>
        <v>3.265341664</v>
      </c>
      <c r="B56" s="7">
        <f>(Road_Policing_stats!D57/Road_Policing_stats!H57)*1000</f>
        <v>80.98047326</v>
      </c>
      <c r="C56" s="7">
        <f>(Road_Policing_stats!E57/Road_Policing_stats!H57)*1000</f>
        <v>254.2612709</v>
      </c>
      <c r="D56" s="7">
        <f>(Road_Policing_stats!F57/Road_Policing_stats!H57)*1000</f>
        <v>529.2030389</v>
      </c>
      <c r="E56" s="7">
        <f>(Road_Policing_stats!G57/Road_Policing_stats!H57)*1000</f>
        <v>3905.13094</v>
      </c>
    </row>
    <row r="57" ht="14.25" customHeight="1">
      <c r="A57" s="7">
        <f>(Road_Policing_stats!C58/Road_Policing_stats!H58)*1000</f>
        <v>2.612273331</v>
      </c>
      <c r="B57" s="7">
        <f>(Road_Policing_stats!D58/Road_Policing_stats!H58)*1000</f>
        <v>79.45664715</v>
      </c>
      <c r="C57" s="7">
        <f>(Road_Policing_stats!E58/Road_Policing_stats!H58)*1000</f>
        <v>303.2413958</v>
      </c>
      <c r="D57" s="7">
        <f>(Road_Policing_stats!F58/Road_Policing_stats!H58)*1000</f>
        <v>560.5503189</v>
      </c>
      <c r="E57" s="7">
        <f>(Road_Policing_stats!G58/Road_Policing_stats!H58)*1000</f>
        <v>4172.235888</v>
      </c>
    </row>
    <row r="58" ht="14.25" customHeight="1">
      <c r="A58" s="7">
        <f>(Road_Policing_stats!C59/Road_Policing_stats!H59)*1000</f>
        <v>2.176894442</v>
      </c>
      <c r="B58" s="7">
        <f>(Road_Policing_stats!D59/Road_Policing_stats!H59)*1000</f>
        <v>76.40899493</v>
      </c>
      <c r="C58" s="7">
        <f>(Road_Policing_stats!E59/Road_Policing_stats!H59)*1000</f>
        <v>237.7168731</v>
      </c>
      <c r="D58" s="7">
        <f>(Road_Policing_stats!F59/Road_Policing_stats!H59)*1000</f>
        <v>572.5232383</v>
      </c>
      <c r="E58" s="7">
        <f>(Road_Policing_stats!G59/Road_Policing_stats!H59)*1000</f>
        <v>5008.381044</v>
      </c>
    </row>
    <row r="59" ht="14.25" customHeight="1">
      <c r="A59" s="7">
        <f>(Road_Policing_stats!C60/Road_Policing_stats!H60)*1000</f>
        <v>3.265341664</v>
      </c>
      <c r="B59" s="7">
        <f>(Road_Policing_stats!D60/Road_Policing_stats!H60)*1000</f>
        <v>75.32054771</v>
      </c>
      <c r="C59" s="7">
        <f>(Road_Policing_stats!E60/Road_Policing_stats!H60)*1000</f>
        <v>235.5399787</v>
      </c>
      <c r="D59" s="7">
        <f>(Road_Policing_stats!F60/Road_Policing_stats!H60)*1000</f>
        <v>569.910965</v>
      </c>
      <c r="E59" s="7">
        <f>(Road_Policing_stats!G60/Road_Policing_stats!H60)*1000</f>
        <v>4280.427542</v>
      </c>
    </row>
    <row r="60" ht="14.25" customHeight="1">
      <c r="A60" s="7">
        <f>(Road_Policing_stats!C61/Road_Policing_stats!H61)*1000</f>
        <v>1.741515554</v>
      </c>
      <c r="B60" s="7">
        <f>(Road_Policing_stats!D61/Road_Policing_stats!H61)*1000</f>
        <v>64.87145438</v>
      </c>
      <c r="C60" s="7">
        <f>(Road_Policing_stats!E61/Road_Policing_stats!H61)*1000</f>
        <v>201.7981148</v>
      </c>
      <c r="D60" s="7">
        <f>(Road_Policing_stats!F61/Road_Policing_stats!H61)*1000</f>
        <v>587.54381</v>
      </c>
      <c r="E60" s="7">
        <f>(Road_Policing_stats!G61/Road_Policing_stats!H61)*1000</f>
        <v>3776.694168</v>
      </c>
    </row>
    <row r="61" ht="14.25" customHeight="1">
      <c r="A61" s="7">
        <f>(Road_Policing_stats!C62/Road_Policing_stats!H62)*1000</f>
        <v>2.612273331</v>
      </c>
      <c r="B61" s="7">
        <f>(Road_Policing_stats!D62/Road_Policing_stats!H62)*1000</f>
        <v>57.90539217</v>
      </c>
      <c r="C61" s="7">
        <f>(Road_Policing_stats!E62/Road_Policing_stats!H62)*1000</f>
        <v>114.7223371</v>
      </c>
      <c r="D61" s="7">
        <f>(Road_Policing_stats!F62/Road_Policing_stats!H62)*1000</f>
        <v>339.595533</v>
      </c>
      <c r="E61" s="7">
        <f>(Road_Policing_stats!G62/Road_Policing_stats!H62)*1000</f>
        <v>2351.263687</v>
      </c>
    </row>
    <row r="62" ht="14.25" customHeight="1">
      <c r="A62" s="7">
        <f>(Road_Policing_stats!C63/Road_Policing_stats!H63)*1000</f>
        <v>4.117277396</v>
      </c>
      <c r="B62" s="7">
        <f>(Road_Policing_stats!D63/Road_Policing_stats!H63)*1000</f>
        <v>71.94400503</v>
      </c>
      <c r="C62" s="7">
        <f>(Road_Policing_stats!E63/Road_Policing_stats!H63)*1000</f>
        <v>159.0569268</v>
      </c>
      <c r="D62" s="7">
        <f>(Road_Policing_stats!F63/Road_Policing_stats!H63)*1000</f>
        <v>478.9043708</v>
      </c>
      <c r="E62" s="7">
        <f>(Road_Policing_stats!G63/Road_Policing_stats!H63)*1000</f>
        <v>2955.988472</v>
      </c>
    </row>
    <row r="63" ht="14.25" customHeight="1">
      <c r="A63" s="7">
        <f>(Road_Policing_stats!C64/Road_Policing_stats!H64)*1000</f>
        <v>3.033783345</v>
      </c>
      <c r="B63" s="7">
        <f>(Road_Policing_stats!D64/Road_Policing_stats!H64)*1000</f>
        <v>61.97585975</v>
      </c>
      <c r="C63" s="7">
        <f>(Road_Policing_stats!E64/Road_Policing_stats!H64)*1000</f>
        <v>187.4444709</v>
      </c>
      <c r="D63" s="7">
        <f>(Road_Policing_stats!F64/Road_Policing_stats!H64)*1000</f>
        <v>455.0675017</v>
      </c>
      <c r="E63" s="7">
        <f>(Road_Policing_stats!G64/Road_Policing_stats!H64)*1000</f>
        <v>2720.220166</v>
      </c>
    </row>
    <row r="64" ht="14.25" customHeight="1">
      <c r="A64" s="7">
        <f>(Road_Policing_stats!C65/Road_Policing_stats!H65)*1000</f>
        <v>3.250482155</v>
      </c>
      <c r="B64" s="7">
        <f>(Road_Policing_stats!D65/Road_Policing_stats!H65)*1000</f>
        <v>59.59217284</v>
      </c>
      <c r="C64" s="7">
        <f>(Road_Policing_stats!E65/Road_Policing_stats!H65)*1000</f>
        <v>193.2953388</v>
      </c>
      <c r="D64" s="7">
        <f>(Road_Policing_stats!F65/Road_Policing_stats!H65)*1000</f>
        <v>330.4656857</v>
      </c>
      <c r="E64" s="7">
        <f>(Road_Policing_stats!G65/Road_Policing_stats!H65)*1000</f>
        <v>2626.172882</v>
      </c>
    </row>
    <row r="65" ht="14.25" customHeight="1">
      <c r="A65" s="7">
        <f>(Road_Policing_stats!C66/Road_Policing_stats!H66)*1000</f>
        <v>2.600385724</v>
      </c>
      <c r="B65" s="7">
        <f>(Road_Policing_stats!D66/Road_Policing_stats!H66)*1000</f>
        <v>76.49468004</v>
      </c>
      <c r="C65" s="7">
        <f>(Road_Policing_stats!E66/Road_Policing_stats!H66)*1000</f>
        <v>235.7683056</v>
      </c>
      <c r="D65" s="7">
        <f>(Road_Policing_stats!F66/Road_Policing_stats!H66)*1000</f>
        <v>549.3314842</v>
      </c>
      <c r="E65" s="7">
        <f>(Road_Policing_stats!G66/Road_Policing_stats!H66)*1000</f>
        <v>4054.868139</v>
      </c>
    </row>
    <row r="66" ht="14.25" customHeight="1">
      <c r="A66" s="7">
        <f>(Road_Policing_stats!C67/Road_Policing_stats!H67)*1000</f>
        <v>3.683879776</v>
      </c>
      <c r="B66" s="7">
        <f>(Road_Policing_stats!D67/Road_Policing_stats!H67)*1000</f>
        <v>82.99564435</v>
      </c>
      <c r="C66" s="7">
        <f>(Road_Policing_stats!E67/Road_Policing_stats!H67)*1000</f>
        <v>286.0424296</v>
      </c>
      <c r="D66" s="7">
        <f>(Road_Policing_stats!F67/Road_Policing_stats!H67)*1000</f>
        <v>537.4130496</v>
      </c>
      <c r="E66" s="7">
        <f>(Road_Policing_stats!G67/Road_Policing_stats!H67)*1000</f>
        <v>4208.507595</v>
      </c>
    </row>
    <row r="67" ht="14.25" customHeight="1">
      <c r="A67" s="7">
        <f>(Road_Policing_stats!C68/Road_Policing_stats!H68)*1000</f>
        <v>2.817084534</v>
      </c>
      <c r="B67" s="7">
        <f>(Road_Policing_stats!D68/Road_Policing_stats!H68)*1000</f>
        <v>77.79487291</v>
      </c>
      <c r="C67" s="7">
        <f>(Road_Policing_stats!E68/Road_Policing_stats!H68)*1000</f>
        <v>262.8556569</v>
      </c>
      <c r="D67" s="7">
        <f>(Road_Policing_stats!F68/Road_Policing_stats!H68)*1000</f>
        <v>481.0713589</v>
      </c>
      <c r="E67" s="7">
        <f>(Road_Policing_stats!G68/Road_Policing_stats!H68)*1000</f>
        <v>4276.117624</v>
      </c>
    </row>
    <row r="68" ht="14.25" customHeight="1">
      <c r="A68" s="7">
        <f>(Road_Policing_stats!C69/Road_Policing_stats!H69)*1000</f>
        <v>3.900578586</v>
      </c>
      <c r="B68" s="7">
        <f>(Road_Policing_stats!D69/Road_Policing_stats!H69)*1000</f>
        <v>64.35954667</v>
      </c>
      <c r="C68" s="7">
        <f>(Road_Policing_stats!E69/Road_Policing_stats!H69)*1000</f>
        <v>252.6708128</v>
      </c>
      <c r="D68" s="7">
        <f>(Road_Policing_stats!F69/Road_Policing_stats!H69)*1000</f>
        <v>480.8546601</v>
      </c>
      <c r="E68" s="7">
        <f>(Road_Policing_stats!G69/Road_Policing_stats!H69)*1000</f>
        <v>4096.691009</v>
      </c>
    </row>
    <row r="69" ht="14.25" customHeight="1">
      <c r="A69" s="7">
        <f>(Road_Policing_stats!C70/Road_Policing_stats!H70)*1000</f>
        <v>3.900578586</v>
      </c>
      <c r="B69" s="7">
        <f>(Road_Policing_stats!D70/Road_Policing_stats!H70)*1000</f>
        <v>58.50867879</v>
      </c>
      <c r="C69" s="7">
        <f>(Road_Policing_stats!E70/Road_Policing_stats!H70)*1000</f>
        <v>232.5178235</v>
      </c>
      <c r="D69" s="7">
        <f>(Road_Policing_stats!F70/Road_Policing_stats!H70)*1000</f>
        <v>489.0892149</v>
      </c>
      <c r="E69" s="7">
        <f>(Road_Policing_stats!G70/Road_Policing_stats!H70)*1000</f>
        <v>4393.785078</v>
      </c>
    </row>
    <row r="70" ht="14.25" customHeight="1">
      <c r="A70" s="7">
        <f>(Road_Policing_stats!C71/Road_Policing_stats!H71)*1000</f>
        <v>3.683879776</v>
      </c>
      <c r="B70" s="7">
        <f>(Road_Policing_stats!D71/Road_Policing_stats!H71)*1000</f>
        <v>60.02557046</v>
      </c>
      <c r="C70" s="7">
        <f>(Road_Policing_stats!E71/Road_Policing_stats!H71)*1000</f>
        <v>247.0366438</v>
      </c>
      <c r="D70" s="7">
        <f>(Road_Policing_stats!F71/Road_Policing_stats!H71)*1000</f>
        <v>683.4680478</v>
      </c>
      <c r="E70" s="7">
        <f>(Road_Policing_stats!G71/Road_Policing_stats!H71)*1000</f>
        <v>3711.183826</v>
      </c>
    </row>
    <row r="71" ht="14.25" customHeight="1">
      <c r="A71" s="7">
        <f>(Road_Policing_stats!C72/Road_Policing_stats!H72)*1000</f>
        <v>2.817084534</v>
      </c>
      <c r="B71" s="7">
        <f>(Road_Policing_stats!D72/Road_Policing_stats!H72)*1000</f>
        <v>57.42518474</v>
      </c>
      <c r="C71" s="7">
        <f>(Road_Policing_stats!E72/Road_Policing_stats!H72)*1000</f>
        <v>227.5337508</v>
      </c>
      <c r="D71" s="7">
        <f>(Road_Policing_stats!F72/Road_Policing_stats!H72)*1000</f>
        <v>686.2851323</v>
      </c>
      <c r="E71" s="7">
        <f>(Road_Policing_stats!G72/Road_Policing_stats!H72)*1000</f>
        <v>4721.867077</v>
      </c>
    </row>
    <row r="72" ht="14.25" customHeight="1">
      <c r="A72" s="7">
        <f>(Road_Policing_stats!C73/Road_Policing_stats!H73)*1000</f>
        <v>3.467180965</v>
      </c>
      <c r="B72" s="7">
        <f>(Road_Policing_stats!D73/Road_Policing_stats!H73)*1000</f>
        <v>39.22248467</v>
      </c>
      <c r="C72" s="7">
        <f>(Road_Policing_stats!E73/Road_Policing_stats!H73)*1000</f>
        <v>183.3271935</v>
      </c>
      <c r="D72" s="7">
        <f>(Road_Policing_stats!F73/Road_Policing_stats!H73)*1000</f>
        <v>593.9714391</v>
      </c>
      <c r="E72" s="7">
        <f>(Road_Policing_stats!G73/Road_Policing_stats!H73)*1000</f>
        <v>3703.382668</v>
      </c>
    </row>
    <row r="73" ht="14.25" customHeight="1">
      <c r="A73" s="7">
        <f>(Road_Policing_stats!C74/Road_Policing_stats!H74)*1000</f>
        <v>3.467180965</v>
      </c>
      <c r="B73" s="7">
        <f>(Road_Policing_stats!D74/Road_Policing_stats!H74)*1000</f>
        <v>34.67180965</v>
      </c>
      <c r="C73" s="7">
        <f>(Road_Policing_stats!E74/Road_Policing_stats!H74)*1000</f>
        <v>138.0371422</v>
      </c>
      <c r="D73" s="7">
        <f>(Road_Policing_stats!F74/Road_Policing_stats!H74)*1000</f>
        <v>504.9082281</v>
      </c>
      <c r="E73" s="7">
        <f>(Road_Policing_stats!G74/Road_Policing_stats!H74)*1000</f>
        <v>3110.278025</v>
      </c>
    </row>
    <row r="74" ht="14.25" customHeight="1">
      <c r="A74" s="7">
        <f>(Road_Policing_stats!C75/Road_Policing_stats!H75)*1000</f>
        <v>3.444267447</v>
      </c>
      <c r="B74" s="7">
        <f>(Road_Policing_stats!D75/Road_Policing_stats!H75)*1000</f>
        <v>40.47014251</v>
      </c>
      <c r="C74" s="7">
        <f>(Road_Policing_stats!E75/Road_Policing_stats!H75)*1000</f>
        <v>186.851509</v>
      </c>
      <c r="D74" s="7">
        <f>(Road_Policing_stats!F75/Road_Policing_stats!H75)*1000</f>
        <v>627.2872089</v>
      </c>
      <c r="E74" s="7">
        <f>(Road_Policing_stats!G75/Road_Policing_stats!H75)*1000</f>
        <v>3401.859904</v>
      </c>
    </row>
    <row r="75" ht="14.25" customHeight="1">
      <c r="A75" s="7">
        <f>(Road_Policing_stats!C76/Road_Policing_stats!H76)*1000</f>
        <v>2.798467301</v>
      </c>
      <c r="B75" s="7">
        <f>(Road_Policing_stats!D76/Road_Policing_stats!H76)*1000</f>
        <v>37.88694192</v>
      </c>
      <c r="C75" s="7">
        <f>(Road_Policing_stats!E76/Road_Policing_stats!H76)*1000</f>
        <v>181.6851078</v>
      </c>
      <c r="D75" s="7">
        <f>(Road_Policing_stats!F76/Road_Policing_stats!H76)*1000</f>
        <v>661.2993499</v>
      </c>
      <c r="E75" s="7">
        <f>(Road_Policing_stats!G76/Road_Policing_stats!H76)*1000</f>
        <v>3089.938434</v>
      </c>
    </row>
    <row r="76" ht="14.25" customHeight="1">
      <c r="A76" s="7">
        <f>(Road_Policing_stats!C77/Road_Policing_stats!H77)*1000</f>
        <v>3.229000732</v>
      </c>
      <c r="B76" s="7">
        <f>(Road_Policing_stats!D77/Road_Policing_stats!H77)*1000</f>
        <v>46.06707711</v>
      </c>
      <c r="C76" s="7">
        <f>(Road_Policing_stats!E77/Road_Policing_stats!H77)*1000</f>
        <v>266.9307272</v>
      </c>
      <c r="D76" s="7">
        <f>(Road_Policing_stats!F77/Road_Policing_stats!H77)*1000</f>
        <v>844.276058</v>
      </c>
      <c r="E76" s="7">
        <f>(Road_Policing_stats!G77/Road_Policing_stats!H77)*1000</f>
        <v>3510.139062</v>
      </c>
    </row>
    <row r="77" ht="14.25" customHeight="1">
      <c r="A77" s="7">
        <f>(Road_Policing_stats!C78/Road_Policing_stats!H78)*1000</f>
        <v>3.013734016</v>
      </c>
      <c r="B77" s="7">
        <f>(Road_Policing_stats!D78/Road_Policing_stats!H78)*1000</f>
        <v>53.60141215</v>
      </c>
      <c r="C77" s="7">
        <f>(Road_Policing_stats!E78/Road_Policing_stats!H78)*1000</f>
        <v>274.0345288</v>
      </c>
      <c r="D77" s="7">
        <f>(Road_Policing_stats!F78/Road_Policing_stats!H78)*1000</f>
        <v>1083.006845</v>
      </c>
      <c r="E77" s="7">
        <f>(Road_Policing_stats!G78/Road_Policing_stats!H78)*1000</f>
        <v>5036.595342</v>
      </c>
    </row>
    <row r="78" ht="14.25" customHeight="1">
      <c r="A78" s="7">
        <f>(Road_Policing_stats!C79/Road_Policing_stats!H79)*1000</f>
        <v>3.874800878</v>
      </c>
      <c r="B78" s="7">
        <f>(Road_Policing_stats!D79/Road_Policing_stats!H79)*1000</f>
        <v>43.26860981</v>
      </c>
      <c r="C78" s="7">
        <f>(Road_Policing_stats!E79/Road_Policing_stats!H79)*1000</f>
        <v>219.3567831</v>
      </c>
      <c r="D78" s="7">
        <f>(Road_Policing_stats!F79/Road_Policing_stats!H79)*1000</f>
        <v>452.9211693</v>
      </c>
      <c r="E78" s="7">
        <f>(Road_Policing_stats!G79/Road_Policing_stats!H79)*1000</f>
        <v>5246.049856</v>
      </c>
    </row>
    <row r="79" ht="14.25" customHeight="1">
      <c r="A79" s="7">
        <f>(Road_Policing_stats!C80/Road_Policing_stats!H80)*1000</f>
        <v>3.874800878</v>
      </c>
      <c r="B79" s="7">
        <f>(Road_Policing_stats!D80/Road_Policing_stats!H80)*1000</f>
        <v>47.78921083</v>
      </c>
      <c r="C79" s="7">
        <f>(Road_Policing_stats!E80/Road_Policing_stats!H80)*1000</f>
        <v>219.5720498</v>
      </c>
      <c r="D79" s="7">
        <f>(Road_Policing_stats!F80/Road_Policing_stats!H80)*1000</f>
        <v>383.3900202</v>
      </c>
      <c r="E79" s="7">
        <f>(Road_Policing_stats!G80/Road_Policing_stats!H80)*1000</f>
        <v>4219.227623</v>
      </c>
    </row>
    <row r="80" ht="14.25" customHeight="1">
      <c r="A80" s="7">
        <f>(Road_Policing_stats!C81/Road_Policing_stats!H81)*1000</f>
        <v>3.874800878</v>
      </c>
      <c r="B80" s="7">
        <f>(Road_Policing_stats!D81/Road_Policing_stats!H81)*1000</f>
        <v>40.03960908</v>
      </c>
      <c r="C80" s="7">
        <f>(Road_Policing_stats!E81/Road_Policing_stats!H81)*1000</f>
        <v>243.0361218</v>
      </c>
      <c r="D80" s="7">
        <f>(Road_Policing_stats!F81/Road_Policing_stats!H81)*1000</f>
        <v>400.3960908</v>
      </c>
      <c r="E80" s="7">
        <f>(Road_Policing_stats!G81/Road_Policing_stats!H81)*1000</f>
        <v>4146.898007</v>
      </c>
    </row>
    <row r="81" ht="14.25" customHeight="1">
      <c r="A81" s="7">
        <f>(Road_Policing_stats!C82/Road_Policing_stats!H82)*1000</f>
        <v>3.229000732</v>
      </c>
      <c r="B81" s="7">
        <f>(Road_Policing_stats!D82/Road_Policing_stats!H82)*1000</f>
        <v>41.11594265</v>
      </c>
      <c r="C81" s="7">
        <f>(Road_Policing_stats!E82/Road_Policing_stats!H82)*1000</f>
        <v>227.9674517</v>
      </c>
      <c r="D81" s="7">
        <f>(Road_Policing_stats!F82/Road_Policing_stats!H82)*1000</f>
        <v>412.4510268</v>
      </c>
      <c r="E81" s="7">
        <f>(Road_Policing_stats!G82/Road_Policing_stats!H82)*1000</f>
        <v>4092.866061</v>
      </c>
    </row>
    <row r="82" ht="14.25" customHeight="1">
      <c r="A82" s="7">
        <f>(Road_Policing_stats!C83/Road_Policing_stats!H83)*1000</f>
        <v>2.36793387</v>
      </c>
      <c r="B82" s="7">
        <f>(Road_Policing_stats!D83/Road_Policing_stats!H83)*1000</f>
        <v>46.06707711</v>
      </c>
      <c r="C82" s="7">
        <f>(Road_Policing_stats!E83/Road_Policing_stats!H83)*1000</f>
        <v>238.9460542</v>
      </c>
      <c r="D82" s="7">
        <f>(Road_Policing_stats!F83/Road_Policing_stats!H83)*1000</f>
        <v>444.9563009</v>
      </c>
      <c r="E82" s="7">
        <f>(Road_Policing_stats!G83/Road_Policing_stats!H83)*1000</f>
        <v>4241.400095</v>
      </c>
    </row>
    <row r="83" ht="14.25" customHeight="1">
      <c r="A83" s="7">
        <f>(Road_Policing_stats!C84/Road_Policing_stats!H84)*1000</f>
        <v>3.659534163</v>
      </c>
      <c r="B83" s="7">
        <f>(Road_Policing_stats!D84/Road_Policing_stats!H84)*1000</f>
        <v>43.48387652</v>
      </c>
      <c r="C83" s="7">
        <f>(Road_Policing_stats!E84/Road_Policing_stats!H84)*1000</f>
        <v>170.0607052</v>
      </c>
      <c r="D83" s="7">
        <f>(Road_Policing_stats!F84/Road_Policing_stats!H84)*1000</f>
        <v>390.7090886</v>
      </c>
      <c r="E83" s="7">
        <f>(Road_Policing_stats!G84/Road_Policing_stats!H84)*1000</f>
        <v>4264.433633</v>
      </c>
    </row>
    <row r="84" ht="14.25" customHeight="1">
      <c r="A84" s="7">
        <f>(Road_Policing_stats!C85/Road_Policing_stats!H85)*1000</f>
        <v>4.305334309</v>
      </c>
      <c r="B84" s="7">
        <f>(Road_Policing_stats!D85/Road_Policing_stats!H85)*1000</f>
        <v>36.1648082</v>
      </c>
      <c r="C84" s="7">
        <f>(Road_Policing_stats!E85/Road_Policing_stats!H85)*1000</f>
        <v>143.3676325</v>
      </c>
      <c r="D84" s="7">
        <f>(Road_Policing_stats!F85/Road_Policing_stats!H85)*1000</f>
        <v>444.9563009</v>
      </c>
      <c r="E84" s="7">
        <f>(Road_Policing_stats!G85/Road_Policing_stats!H85)*1000</f>
        <v>3530.158867</v>
      </c>
    </row>
    <row r="85" ht="14.25" customHeight="1">
      <c r="A85" s="7">
        <f>(Road_Policing_stats!C86/Road_Policing_stats!H86)*1000</f>
        <v>3.659534163</v>
      </c>
      <c r="B85" s="7">
        <f>(Road_Policing_stats!D86/Road_Policing_stats!H86)*1000</f>
        <v>37.24114177</v>
      </c>
      <c r="C85" s="7">
        <f>(Road_Policing_stats!E86/Road_Policing_stats!H86)*1000</f>
        <v>106.5570242</v>
      </c>
      <c r="D85" s="7">
        <f>(Road_Policing_stats!F86/Road_Policing_stats!H86)*1000</f>
        <v>425.151763</v>
      </c>
      <c r="E85" s="7">
        <f>(Road_Policing_stats!G86/Road_Policing_stats!H86)*1000</f>
        <v>3266.026607</v>
      </c>
    </row>
    <row r="86" ht="14.25" customHeight="1">
      <c r="A86" s="7">
        <f>(Road_Policing_stats!C87/Road_Policing_stats!H87)*1000</f>
        <v>2.55983617</v>
      </c>
      <c r="B86" s="7">
        <f>(Road_Policing_stats!D87/Road_Policing_stats!H87)*1000</f>
        <v>42.23729681</v>
      </c>
      <c r="C86" s="7">
        <f>(Road_Policing_stats!E87/Road_Policing_stats!H87)*1000</f>
        <v>142.0709075</v>
      </c>
      <c r="D86" s="7">
        <f>(Road_Policing_stats!F87/Road_Policing_stats!H87)*1000</f>
        <v>472.9297325</v>
      </c>
      <c r="E86" s="7">
        <f>(Road_Policing_stats!G87/Road_Policing_stats!H87)*1000</f>
        <v>2791.927983</v>
      </c>
    </row>
    <row r="87" ht="14.25" customHeight="1">
      <c r="A87" s="7">
        <f>(Road_Policing_stats!C88/Road_Policing_stats!H88)*1000</f>
        <v>2.773155851</v>
      </c>
      <c r="B87" s="7">
        <f>(Road_Policing_stats!D88/Road_Policing_stats!H88)*1000</f>
        <v>34.77110798</v>
      </c>
      <c r="C87" s="7">
        <f>(Road_Policing_stats!E88/Road_Policing_stats!H88)*1000</f>
        <v>182.1750075</v>
      </c>
      <c r="D87" s="7">
        <f>(Road_Policing_stats!F88/Road_Policing_stats!H88)*1000</f>
        <v>543.7518665</v>
      </c>
      <c r="E87" s="7">
        <f>(Road_Policing_stats!G88/Road_Policing_stats!H88)*1000</f>
        <v>3231.579846</v>
      </c>
    </row>
    <row r="88" ht="14.25" customHeight="1">
      <c r="A88" s="7">
        <f>(Road_Policing_stats!C89/Road_Policing_stats!H89)*1000</f>
        <v>2.34651649</v>
      </c>
      <c r="B88" s="7">
        <f>(Road_Policing_stats!D89/Road_Policing_stats!H89)*1000</f>
        <v>46.29037075</v>
      </c>
      <c r="C88" s="7">
        <f>(Road_Policing_stats!E89/Road_Policing_stats!H89)*1000</f>
        <v>228.0387389</v>
      </c>
      <c r="D88" s="7">
        <f>(Road_Policing_stats!F89/Road_Policing_stats!H89)*1000</f>
        <v>536.072358</v>
      </c>
      <c r="E88" s="7">
        <f>(Road_Policing_stats!G89/Road_Policing_stats!H89)*1000</f>
        <v>4187.891975</v>
      </c>
    </row>
    <row r="89" ht="14.25" customHeight="1">
      <c r="A89" s="7">
        <f>(Road_Policing_stats!C90/Road_Policing_stats!H90)*1000</f>
        <v>1.493237766</v>
      </c>
      <c r="B89" s="7">
        <f>(Road_Policing_stats!D90/Road_Policing_stats!H90)*1000</f>
        <v>55.24979735</v>
      </c>
      <c r="C89" s="7">
        <f>(Road_Policing_stats!E90/Road_Policing_stats!H90)*1000</f>
        <v>264.0897649</v>
      </c>
      <c r="D89" s="7">
        <f>(Road_Policing_stats!F90/Road_Policing_stats!H90)*1000</f>
        <v>790.776057</v>
      </c>
      <c r="E89" s="7">
        <f>(Road_Policing_stats!G90/Road_Policing_stats!H90)*1000</f>
        <v>4436.196083</v>
      </c>
    </row>
    <row r="90" ht="14.25" customHeight="1">
      <c r="A90" s="7">
        <f>(Road_Policing_stats!C91/Road_Policing_stats!H91)*1000</f>
        <v>2.55983617</v>
      </c>
      <c r="B90" s="7">
        <f>(Road_Policing_stats!D91/Road_Policing_stats!H91)*1000</f>
        <v>54.6098383</v>
      </c>
      <c r="C90" s="7">
        <f>(Road_Policing_stats!E91/Road_Policing_stats!H91)*1000</f>
        <v>215.0262383</v>
      </c>
      <c r="D90" s="7">
        <f>(Road_Policing_stats!F91/Road_Policing_stats!H91)*1000</f>
        <v>613.0807628</v>
      </c>
      <c r="E90" s="7">
        <f>(Road_Policing_stats!G91/Road_Policing_stats!H91)*1000</f>
        <v>4314.817185</v>
      </c>
    </row>
    <row r="91" ht="14.25" customHeight="1">
      <c r="A91" s="7">
        <f>(Road_Policing_stats!C92/Road_Policing_stats!H92)*1000</f>
        <v>2.773155851</v>
      </c>
      <c r="B91" s="7">
        <f>(Road_Policing_stats!D92/Road_Policing_stats!H92)*1000</f>
        <v>56.10307607</v>
      </c>
      <c r="C91" s="7">
        <f>(Road_Policing_stats!E92/Road_Policing_stats!H92)*1000</f>
        <v>227.6120995</v>
      </c>
      <c r="D91" s="7">
        <f>(Road_Policing_stats!F92/Road_Policing_stats!H92)*1000</f>
        <v>518.5801442</v>
      </c>
      <c r="E91" s="7">
        <f>(Road_Policing_stats!G92/Road_Policing_stats!H92)*1000</f>
        <v>4334.655915</v>
      </c>
    </row>
    <row r="92" ht="14.25" customHeight="1">
      <c r="A92" s="7">
        <f>(Road_Policing_stats!C93/Road_Policing_stats!H93)*1000</f>
        <v>4.053073937</v>
      </c>
      <c r="B92" s="7">
        <f>(Road_Policing_stats!D93/Road_Policing_stats!H93)*1000</f>
        <v>43.73053458</v>
      </c>
      <c r="C92" s="7">
        <f>(Road_Policing_stats!E93/Road_Policing_stats!H93)*1000</f>
        <v>195.827467</v>
      </c>
      <c r="D92" s="7">
        <f>(Road_Policing_stats!F93/Road_Policing_stats!H93)*1000</f>
        <v>507.9141602</v>
      </c>
      <c r="E92" s="7">
        <f>(Road_Policing_stats!G93/Road_Policing_stats!H93)*1000</f>
        <v>4533.469858</v>
      </c>
    </row>
    <row r="93" ht="14.25" customHeight="1">
      <c r="A93" s="7">
        <f>(Road_Policing_stats!C94/Road_Policing_stats!H94)*1000</f>
        <v>2.986475532</v>
      </c>
      <c r="B93" s="7">
        <f>(Road_Policing_stats!D94/Road_Policing_stats!H94)*1000</f>
        <v>41.17069841</v>
      </c>
      <c r="C93" s="7">
        <f>(Road_Policing_stats!E94/Road_Policing_stats!H94)*1000</f>
        <v>208.2000085</v>
      </c>
      <c r="D93" s="7">
        <f>(Road_Policing_stats!F94/Road_Policing_stats!H94)*1000</f>
        <v>460.7705107</v>
      </c>
      <c r="E93" s="7">
        <f>(Road_Policing_stats!G94/Road_Policing_stats!H94)*1000</f>
        <v>4393.745467</v>
      </c>
    </row>
    <row r="94" ht="14.25" customHeight="1">
      <c r="A94" s="7">
        <f>(Road_Policing_stats!C95/Road_Policing_stats!H95)*1000</f>
        <v>3.413114894</v>
      </c>
      <c r="B94" s="7">
        <f>(Road_Policing_stats!D95/Road_Policing_stats!H95)*1000</f>
        <v>42.87725586</v>
      </c>
      <c r="C94" s="7">
        <f>(Road_Policing_stats!E95/Road_Policing_stats!H95)*1000</f>
        <v>212.8930415</v>
      </c>
      <c r="D94" s="7">
        <f>(Road_Policing_stats!F95/Road_Policing_stats!H95)*1000</f>
        <v>500.2346516</v>
      </c>
      <c r="E94" s="7">
        <f>(Road_Policing_stats!G95/Road_Policing_stats!H95)*1000</f>
        <v>4222.023124</v>
      </c>
    </row>
    <row r="95" ht="14.25" customHeight="1">
      <c r="A95" s="7">
        <f>(Road_Policing_stats!C96/Road_Policing_stats!H96)*1000</f>
        <v>2.34651649</v>
      </c>
      <c r="B95" s="7">
        <f>(Road_Policing_stats!D96/Road_Policing_stats!H96)*1000</f>
        <v>44.5838133</v>
      </c>
      <c r="C95" s="7">
        <f>(Road_Policing_stats!E96/Road_Policing_stats!H96)*1000</f>
        <v>179.4018516</v>
      </c>
      <c r="D95" s="7">
        <f>(Road_Policing_stats!F96/Road_Policing_stats!H96)*1000</f>
        <v>465.6768633</v>
      </c>
      <c r="E95" s="7">
        <f>(Road_Policing_stats!G96/Road_Policing_stats!H96)*1000</f>
        <v>3784.291139</v>
      </c>
    </row>
    <row r="96" ht="14.25" customHeight="1">
      <c r="A96" s="7">
        <f>(Road_Policing_stats!C97/Road_Policing_stats!H97)*1000</f>
        <v>2.986475532</v>
      </c>
      <c r="B96" s="7">
        <f>(Road_Policing_stats!D97/Road_Policing_stats!H97)*1000</f>
        <v>39.89078032</v>
      </c>
      <c r="C96" s="7">
        <f>(Road_Policing_stats!E97/Road_Policing_stats!H97)*1000</f>
        <v>166.1760314</v>
      </c>
      <c r="D96" s="7">
        <f>(Road_Policing_stats!F97/Road_Policing_stats!H97)*1000</f>
        <v>458.2106745</v>
      </c>
      <c r="E96" s="7">
        <f>(Road_Policing_stats!G97/Road_Policing_stats!H97)*1000</f>
        <v>3178.889884</v>
      </c>
    </row>
    <row r="97" ht="14.25" customHeight="1">
      <c r="A97" s="7">
        <f>(Road_Policing_stats!C98/Road_Policing_stats!H98)*1000</f>
        <v>4.266393617</v>
      </c>
      <c r="B97" s="7">
        <f>(Road_Policing_stats!D98/Road_Policing_stats!H98)*1000</f>
        <v>35.19774734</v>
      </c>
      <c r="C97" s="7">
        <f>(Road_Policing_stats!E98/Road_Policing_stats!H98)*1000</f>
        <v>88.95430692</v>
      </c>
      <c r="D97" s="7">
        <f>(Road_Policing_stats!F98/Road_Policing_stats!H98)*1000</f>
        <v>269.4227569</v>
      </c>
      <c r="E97" s="7">
        <f>(Road_Policing_stats!G98/Road_Policing_stats!H98)*1000</f>
        <v>3070.310167</v>
      </c>
    </row>
    <row r="98" ht="14.25" customHeight="1">
      <c r="A98" s="7">
        <f>(Road_Policing_stats!C99/Road_Policing_stats!H99)*1000</f>
        <v>3.164824036</v>
      </c>
      <c r="B98" s="7">
        <f>(Road_Policing_stats!D99/Road_Policing_stats!H99)*1000</f>
        <v>97.26559203</v>
      </c>
      <c r="C98" s="7">
        <f>(Road_Policing_stats!E99/Road_Policing_stats!H99)*1000</f>
        <v>134.1885391</v>
      </c>
      <c r="D98" s="7">
        <f>(Road_Policing_stats!F99/Road_Policing_stats!H99)*1000</f>
        <v>402.5656174</v>
      </c>
      <c r="E98" s="7">
        <f>(Road_Policing_stats!G99/Road_Policing_stats!H99)*1000</f>
        <v>2425.732129</v>
      </c>
    </row>
    <row r="99" ht="14.25" customHeight="1">
      <c r="A99" s="7">
        <f>(Road_Policing_stats!C100/Road_Policing_stats!H100)*1000</f>
        <v>1.898894421</v>
      </c>
      <c r="B99" s="7">
        <f>(Road_Policing_stats!D100/Road_Policing_stats!H100)*1000</f>
        <v>91.3579205</v>
      </c>
      <c r="C99" s="7">
        <f>(Road_Policing_stats!E100/Road_Policing_stats!H100)*1000</f>
        <v>154.2324247</v>
      </c>
      <c r="D99" s="7">
        <f>(Road_Policing_stats!F100/Road_Policing_stats!H100)*1000</f>
        <v>520.719048</v>
      </c>
      <c r="E99" s="7">
        <f>(Road_Policing_stats!G100/Road_Policing_stats!H100)*1000</f>
        <v>2762.258418</v>
      </c>
    </row>
    <row r="100" ht="14.25" customHeight="1">
      <c r="A100" s="7">
        <f>(Road_Policing_stats!C101/Road_Policing_stats!H101)*1000</f>
        <v>3.586800574</v>
      </c>
      <c r="B100" s="7">
        <f>(Road_Policing_stats!D101/Road_Policing_stats!H101)*1000</f>
        <v>98.53152165</v>
      </c>
      <c r="C100" s="7">
        <f>(Road_Policing_stats!E101/Road_Policing_stats!H101)*1000</f>
        <v>223.2255887</v>
      </c>
      <c r="D100" s="7">
        <f>(Road_Policing_stats!F101/Road_Policing_stats!H101)*1000</f>
        <v>506.1608575</v>
      </c>
      <c r="E100" s="7">
        <f>(Road_Policing_stats!G101/Road_Policing_stats!H101)*1000</f>
        <v>3449.447211</v>
      </c>
    </row>
    <row r="101" ht="14.25" customHeight="1">
      <c r="A101" s="7">
        <f>(Road_Policing_stats!C102/Road_Policing_stats!H102)*1000</f>
        <v>2.953835767</v>
      </c>
      <c r="B101" s="7">
        <f>(Road_Policing_stats!D102/Road_Policing_stats!H102)*1000</f>
        <v>79.33158916</v>
      </c>
      <c r="C101" s="7">
        <f>(Road_Policing_stats!E102/Road_Policing_stats!H102)*1000</f>
        <v>204.8696092</v>
      </c>
      <c r="D101" s="7">
        <f>(Road_Policing_stats!F102/Road_Policing_stats!H102)*1000</f>
        <v>611.2330154</v>
      </c>
      <c r="E101" s="7">
        <f>(Road_Policing_stats!G102/Road_Policing_stats!H102)*1000</f>
        <v>3162.292177</v>
      </c>
    </row>
    <row r="102" ht="14.25" customHeight="1">
      <c r="A102" s="7">
        <f>(Road_Policing_stats!C103/Road_Policing_stats!H103)*1000</f>
        <v>4.219765381</v>
      </c>
      <c r="B102" s="7">
        <f>(Road_Policing_stats!D103/Road_Policing_stats!H103)*1000</f>
        <v>83.55135454</v>
      </c>
      <c r="C102" s="7">
        <f>(Road_Policing_stats!E103/Road_Policing_stats!H103)*1000</f>
        <v>215.8409992</v>
      </c>
      <c r="D102" s="7">
        <f>(Road_Policing_stats!F103/Road_Policing_stats!H103)*1000</f>
        <v>708.7095957</v>
      </c>
      <c r="E102" s="7">
        <f>(Road_Policing_stats!G103/Road_Policing_stats!H103)*1000</f>
        <v>3452.190058</v>
      </c>
    </row>
    <row r="103" ht="14.25" customHeight="1">
      <c r="A103" s="7">
        <f>(Road_Policing_stats!C104/Road_Policing_stats!H104)*1000</f>
        <v>2.32087096</v>
      </c>
      <c r="B103" s="7">
        <f>(Road_Policing_stats!D104/Road_Policing_stats!H104)*1000</f>
        <v>51.90311419</v>
      </c>
      <c r="C103" s="7">
        <f>(Road_Policing_stats!E104/Road_Policing_stats!H104)*1000</f>
        <v>163.5159085</v>
      </c>
      <c r="D103" s="7">
        <f>(Road_Policing_stats!F104/Road_Policing_stats!H104)*1000</f>
        <v>399.189805</v>
      </c>
      <c r="E103" s="7">
        <f>(Road_Policing_stats!G104/Road_Policing_stats!H104)*1000</f>
        <v>2870.4954</v>
      </c>
    </row>
    <row r="104" ht="14.25" customHeight="1">
      <c r="A104" s="7">
        <f>(Road_Policing_stats!C105/Road_Policing_stats!H105)*1000</f>
        <v>4.008777112</v>
      </c>
      <c r="B104" s="7">
        <f>(Road_Policing_stats!D105/Road_Policing_stats!H105)*1000</f>
        <v>49.58224323</v>
      </c>
      <c r="C104" s="7">
        <f>(Road_Policing_stats!E105/Road_Policing_stats!H105)*1000</f>
        <v>169.42358</v>
      </c>
      <c r="D104" s="7">
        <f>(Road_Policing_stats!F105/Road_Policing_stats!H105)*1000</f>
        <v>418.6007258</v>
      </c>
      <c r="E104" s="7">
        <f>(Road_Policing_stats!G105/Road_Policing_stats!H105)*1000</f>
        <v>2901.088699</v>
      </c>
    </row>
    <row r="105" ht="14.25" customHeight="1">
      <c r="A105" s="7">
        <f>(Road_Policing_stats!C106/Road_Policing_stats!H106)*1000</f>
        <v>2.742847498</v>
      </c>
      <c r="B105" s="7">
        <f>(Road_Policing_stats!D106/Road_Policing_stats!H106)*1000</f>
        <v>55.48991476</v>
      </c>
      <c r="C105" s="7">
        <f>(Road_Policing_stats!E106/Road_Policing_stats!H106)*1000</f>
        <v>147.4808001</v>
      </c>
      <c r="D105" s="7">
        <f>(Road_Policing_stats!F106/Road_Policing_stats!H106)*1000</f>
        <v>451.9368723</v>
      </c>
      <c r="E105" s="7">
        <f>(Road_Policing_stats!G106/Road_Policing_stats!H106)*1000</f>
        <v>3137.817537</v>
      </c>
    </row>
    <row r="106" ht="14.25" customHeight="1">
      <c r="A106" s="7">
        <f>(Road_Policing_stats!C107/Road_Policing_stats!H107)*1000</f>
        <v>3.586800574</v>
      </c>
      <c r="B106" s="7">
        <f>(Road_Policing_stats!D107/Road_Policing_stats!H107)*1000</f>
        <v>53.38003207</v>
      </c>
      <c r="C106" s="7">
        <f>(Road_Policing_stats!E107/Road_Policing_stats!H107)*1000</f>
        <v>155.0763778</v>
      </c>
      <c r="D106" s="7">
        <f>(Road_Policing_stats!F107/Road_Policing_stats!H107)*1000</f>
        <v>447.7171069</v>
      </c>
      <c r="E106" s="7">
        <f>(Road_Policing_stats!G107/Road_Policing_stats!H107)*1000</f>
        <v>2812.262638</v>
      </c>
    </row>
    <row r="107" ht="14.25" customHeight="1">
      <c r="A107" s="7">
        <f>(Road_Policing_stats!C111/Road_Policing_stats!H111)*1000</f>
        <v>3.533642354</v>
      </c>
      <c r="B107" s="7">
        <f>(Road_Policing_stats!D111/Road_Policing_stats!H111)*1000</f>
        <v>94.16117566</v>
      </c>
      <c r="C107" s="7">
        <f>(Road_Policing_stats!E111/Road_Policing_stats!H111)*1000</f>
        <v>165.8733293</v>
      </c>
      <c r="D107" s="7">
        <f>(Road_Policing_stats!F111/Road_Policing_stats!H111)*1000</f>
        <v>435.4694548</v>
      </c>
      <c r="E107" s="7">
        <f>(Road_Policing_stats!G111/Road_Policing_stats!H111)*1000</f>
        <v>2810.908562</v>
      </c>
    </row>
    <row r="108" ht="14.25" customHeight="1">
      <c r="A108" s="7">
        <f>(Road_Policing_stats!C112/Road_Policing_stats!H112)*1000</f>
        <v>2.286474464</v>
      </c>
      <c r="B108" s="7">
        <f>(Road_Policing_stats!D112/Road_Policing_stats!H112)*1000</f>
        <v>92.29042383</v>
      </c>
      <c r="C108" s="7">
        <f>(Road_Policing_stats!E112/Road_Policing_stats!H112)*1000</f>
        <v>163.7947162</v>
      </c>
      <c r="D108" s="7">
        <f>(Road_Policing_stats!F112/Road_Policing_stats!H112)*1000</f>
        <v>479.9517762</v>
      </c>
      <c r="E108" s="7">
        <f>(Road_Policing_stats!G112/Road_Policing_stats!H112)*1000</f>
        <v>2376.686275</v>
      </c>
    </row>
    <row r="109" ht="14.25" customHeight="1">
      <c r="A109" s="7">
        <f>(Road_Policing_stats!C113/Road_Policing_stats!H113)*1000</f>
        <v>4.157226299</v>
      </c>
      <c r="B109" s="7">
        <f>(Road_Policing_stats!D113/Road_Policing_stats!H113)*1000</f>
        <v>115.1551685</v>
      </c>
      <c r="C109" s="7">
        <f>(Road_Policing_stats!E113/Road_Policing_stats!H113)*1000</f>
        <v>216.5914902</v>
      </c>
      <c r="D109" s="7">
        <f>(Road_Policing_stats!F113/Road_Policing_stats!H113)*1000</f>
        <v>612.7751564</v>
      </c>
      <c r="E109" s="7">
        <f>(Road_Policing_stats!G113/Road_Policing_stats!H113)*1000</f>
        <v>2891.974475</v>
      </c>
    </row>
    <row r="110" ht="14.25" customHeight="1">
      <c r="A110" s="7">
        <f>(Road_Policing_stats!C114/Road_Policing_stats!H114)*1000</f>
        <v>1.455029205</v>
      </c>
      <c r="B110" s="7">
        <f>(Road_Policing_stats!D114/Road_Policing_stats!H114)*1000</f>
        <v>112.868694</v>
      </c>
      <c r="C110" s="7">
        <f>(Road_Policing_stats!E114/Road_Policing_stats!H114)*1000</f>
        <v>271.0511547</v>
      </c>
      <c r="D110" s="7">
        <f>(Road_Policing_stats!F114/Road_Policing_stats!H114)*1000</f>
        <v>597.8091417</v>
      </c>
      <c r="E110" s="7">
        <f>(Road_Policing_stats!G114/Road_Policing_stats!H114)*1000</f>
        <v>2667.276393</v>
      </c>
    </row>
    <row r="111" ht="14.25" customHeight="1">
      <c r="A111" s="7">
        <f>(Road_Policing_stats!C115/Road_Policing_stats!H115)*1000</f>
        <v>1.662890519</v>
      </c>
      <c r="B111" s="7">
        <f>(Road_Policing_stats!D115/Road_Policing_stats!H115)*1000</f>
        <v>107.6721611</v>
      </c>
      <c r="C111" s="7">
        <f>(Road_Policing_stats!E115/Road_Policing_stats!H115)*1000</f>
        <v>231.3496435</v>
      </c>
      <c r="D111" s="7">
        <f>(Road_Policing_stats!F115/Road_Policing_stats!H115)*1000</f>
        <v>555.4054335</v>
      </c>
      <c r="E111" s="7">
        <f>(Road_Policing_stats!G115/Road_Policing_stats!H115)*1000</f>
        <v>2827.121744</v>
      </c>
    </row>
    <row r="112" ht="14.25" customHeight="1">
      <c r="A112" s="7">
        <f>(Road_Policing_stats!C116/Road_Policing_stats!H116)*1000</f>
        <v>2.702197094</v>
      </c>
      <c r="B112" s="7">
        <f>(Road_Policing_stats!D116/Road_Policing_stats!H116)*1000</f>
        <v>125.5482342</v>
      </c>
      <c r="C112" s="7">
        <f>(Road_Policing_stats!E116/Road_Policing_stats!H116)*1000</f>
        <v>253.3829429</v>
      </c>
      <c r="D112" s="7">
        <f>(Road_Policing_stats!F116/Road_Policing_stats!H116)*1000</f>
        <v>544.5966451</v>
      </c>
      <c r="E112" s="7">
        <f>(Road_Policing_stats!G116/Road_Policing_stats!H116)*1000</f>
        <v>2525.307115</v>
      </c>
    </row>
    <row r="113" ht="14.25" customHeight="1">
      <c r="A113" s="7">
        <f>(Road_Policing_stats!C117/Road_Policing_stats!H117)*1000</f>
        <v>3.325781039</v>
      </c>
      <c r="B113" s="7">
        <f>(Road_Policing_stats!D117/Road_Policing_stats!H117)*1000</f>
        <v>96.86337276</v>
      </c>
      <c r="C113" s="7">
        <f>(Road_Policing_stats!E117/Road_Policing_stats!H117)*1000</f>
        <v>244.4449064</v>
      </c>
      <c r="D113" s="7">
        <f>(Road_Policing_stats!F117/Road_Policing_stats!H117)*1000</f>
        <v>494.0863456</v>
      </c>
      <c r="E113" s="7">
        <f>(Road_Policing_stats!G117/Road_Policing_stats!H117)*1000</f>
        <v>3191.086907</v>
      </c>
    </row>
    <row r="114" ht="14.25" customHeight="1">
      <c r="A114" s="7">
        <f>(Road_Policing_stats!C118/Road_Policing_stats!H118)*1000</f>
        <v>2.078613149</v>
      </c>
      <c r="B114" s="7">
        <f>(Road_Policing_stats!D118/Road_Policing_stats!H118)*1000</f>
        <v>96.65551144</v>
      </c>
      <c r="C114" s="7">
        <f>(Road_Policing_stats!E118/Road_Policing_stats!H118)*1000</f>
        <v>217.2150741</v>
      </c>
      <c r="D114" s="7">
        <f>(Road_Policing_stats!F118/Road_Policing_stats!H118)*1000</f>
        <v>548.5460101</v>
      </c>
      <c r="E114" s="7">
        <f>(Road_Policing_stats!G118/Road_Policing_stats!H118)*1000</f>
        <v>2957.242928</v>
      </c>
    </row>
    <row r="115" ht="14.25" customHeight="1">
      <c r="A115" s="7">
        <f>(Road_Policing_stats!C119/Road_Policing_stats!H119)*1000</f>
        <v>2.702197094</v>
      </c>
      <c r="B115" s="7">
        <f>(Road_Policing_stats!D119/Road_Policing_stats!H119)*1000</f>
        <v>68.38637261</v>
      </c>
      <c r="C115" s="7">
        <f>(Road_Policing_stats!E119/Road_Policing_stats!H119)*1000</f>
        <v>156.9352928</v>
      </c>
      <c r="D115" s="7">
        <f>(Road_Policing_stats!F119/Road_Policing_stats!H119)*1000</f>
        <v>487.2269222</v>
      </c>
      <c r="E115" s="7">
        <f>(Road_Policing_stats!G119/Road_Policing_stats!H119)*1000</f>
        <v>2510.964684</v>
      </c>
    </row>
    <row r="116" ht="14.25" customHeight="1">
      <c r="A116" s="7">
        <f>(Road_Policing_stats!C120/Road_Policing_stats!H120)*1000</f>
        <v>2.078613149</v>
      </c>
      <c r="B116" s="7">
        <f>(Road_Policing_stats!D120/Road_Policing_stats!H120)*1000</f>
        <v>77.53227047</v>
      </c>
      <c r="C116" s="7">
        <f>(Road_Policing_stats!E120/Road_Policing_stats!H120)*1000</f>
        <v>159.6374899</v>
      </c>
      <c r="D116" s="7">
        <f>(Road_Policing_stats!F120/Road_Policing_stats!H120)*1000</f>
        <v>503.6479661</v>
      </c>
      <c r="E116" s="7">
        <f>(Road_Policing_stats!G120/Road_Policing_stats!H120)*1000</f>
        <v>2595.356378</v>
      </c>
    </row>
    <row r="117" ht="14.25" customHeight="1">
      <c r="A117" s="7">
        <f>(Road_Policing_stats!C121/Road_Policing_stats!H121)*1000</f>
        <v>2.910058409</v>
      </c>
      <c r="B117" s="7">
        <f>(Road_Policing_stats!D121/Road_Policing_stats!H121)*1000</f>
        <v>50.0945769</v>
      </c>
      <c r="C117" s="7">
        <f>(Road_Policing_stats!E121/Road_Policing_stats!H121)*1000</f>
        <v>122.2224532</v>
      </c>
      <c r="D117" s="7">
        <f>(Road_Policing_stats!F121/Road_Policing_stats!H121)*1000</f>
        <v>394.7286371</v>
      </c>
      <c r="E117" s="7">
        <f>(Road_Policing_stats!G121/Road_Policing_stats!H121)*1000</f>
        <v>1860.358769</v>
      </c>
    </row>
    <row r="118" ht="14.25" customHeight="1">
      <c r="A118" s="7">
        <f>(Road_Policing_stats!C122/Road_Policing_stats!H122)*1000</f>
        <v>3.325781039</v>
      </c>
      <c r="B118" s="7">
        <f>(Road_Policing_stats!D122/Road_Policing_stats!H122)*1000</f>
        <v>46.76879586</v>
      </c>
      <c r="C118" s="7">
        <f>(Road_Policing_stats!E122/Road_Policing_stats!H122)*1000</f>
        <v>79.19516099</v>
      </c>
      <c r="D118" s="7">
        <f>(Road_Policing_stats!F122/Road_Policing_stats!H122)*1000</f>
        <v>227.1924172</v>
      </c>
      <c r="E118" s="7">
        <f>(Road_Policing_stats!G122/Road_Policing_stats!H122)*1000</f>
        <v>1476.023197</v>
      </c>
    </row>
    <row r="119" ht="14.25" customHeight="1">
      <c r="A119" s="7">
        <f>(Road_Policing_stats!C123/Road_Policing_stats!H123)*1000</f>
        <v>2.456549776</v>
      </c>
      <c r="B119" s="7">
        <f>(Road_Policing_stats!D123/Road_Policing_stats!H123)*1000</f>
        <v>97.03371615</v>
      </c>
      <c r="C119" s="7">
        <f>(Road_Policing_stats!E123/Road_Policing_stats!H123)*1000</f>
        <v>107.4740527</v>
      </c>
      <c r="D119" s="7">
        <f>(Road_Policing_stats!F123/Road_Policing_stats!H123)*1000</f>
        <v>386.4971647</v>
      </c>
      <c r="E119" s="7">
        <f>(Road_Policing_stats!G123/Road_Policing_stats!H123)*1000</f>
        <v>1686.011996</v>
      </c>
    </row>
    <row r="120" ht="14.25" customHeight="1">
      <c r="A120" s="7">
        <f>(Road_Policing_stats!C124/Road_Policing_stats!H124)*1000</f>
        <v>2.047124813</v>
      </c>
      <c r="B120" s="7">
        <f>(Road_Policing_stats!D124/Road_Policing_stats!H124)*1000</f>
        <v>85.97924215</v>
      </c>
      <c r="C120" s="7">
        <f>(Road_Policing_stats!E124/Road_Policing_stats!H124)*1000</f>
        <v>147.1882741</v>
      </c>
      <c r="D120" s="7">
        <f>(Road_Policing_stats!F124/Road_Policing_stats!H124)*1000</f>
        <v>424.7783987</v>
      </c>
      <c r="E120" s="7">
        <f>(Road_Policing_stats!G124/Road_Policing_stats!H124)*1000</f>
        <v>1627.054802</v>
      </c>
    </row>
    <row r="121" ht="14.25" customHeight="1">
      <c r="A121" s="7">
        <f>(Road_Policing_stats!C125/Road_Policing_stats!H125)*1000</f>
        <v>2.456549776</v>
      </c>
      <c r="B121" s="7">
        <f>(Road_Policing_stats!D125/Road_Policing_stats!H125)*1000</f>
        <v>106.0410653</v>
      </c>
      <c r="C121" s="7">
        <f>(Road_Policing_stats!E125/Road_Policing_stats!H125)*1000</f>
        <v>147.3929866</v>
      </c>
      <c r="D121" s="7">
        <f>(Road_Policing_stats!F125/Road_Policing_stats!H125)*1000</f>
        <v>455.4852709</v>
      </c>
      <c r="E121" s="7">
        <f>(Road_Policing_stats!G125/Road_Policing_stats!H125)*1000</f>
        <v>1725.521505</v>
      </c>
    </row>
    <row r="122" ht="14.25" customHeight="1">
      <c r="A122" s="7">
        <f>(Road_Policing_stats!C126/Road_Policing_stats!H126)*1000</f>
        <v>3.480112182</v>
      </c>
      <c r="B122" s="7">
        <f>(Road_Policing_stats!D126/Road_Policing_stats!H126)*1000</f>
        <v>120.9850765</v>
      </c>
      <c r="C122" s="7">
        <f>(Road_Policing_stats!E126/Road_Policing_stats!H126)*1000</f>
        <v>205.3266188</v>
      </c>
      <c r="D122" s="7">
        <f>(Road_Policing_stats!F126/Road_Policing_stats!H126)*1000</f>
        <v>615.3657188</v>
      </c>
      <c r="E122" s="7">
        <f>(Road_Policing_stats!G126/Road_Policing_stats!H126)*1000</f>
        <v>2341.706074</v>
      </c>
    </row>
    <row r="123" ht="14.25" customHeight="1">
      <c r="A123" s="7">
        <f>(Road_Policing_stats!C127/Road_Policing_stats!H127)*1000</f>
        <v>0.8188499253</v>
      </c>
      <c r="B123" s="7">
        <f>(Road_Policing_stats!D127/Road_Policing_stats!H127)*1000</f>
        <v>129.9924256</v>
      </c>
      <c r="C123" s="7">
        <f>(Road_Policing_stats!E127/Road_Policing_stats!H127)*1000</f>
        <v>234.1910786</v>
      </c>
      <c r="D123" s="7">
        <f>(Road_Policing_stats!F127/Road_Policing_stats!H127)*1000</f>
        <v>626.0107679</v>
      </c>
      <c r="E123" s="7">
        <f>(Road_Policing_stats!G127/Road_Policing_stats!H127)*1000</f>
        <v>2659.01042</v>
      </c>
    </row>
    <row r="124" ht="14.25" customHeight="1">
      <c r="A124" s="7">
        <f>(Road_Policing_stats!C128/Road_Policing_stats!H128)*1000</f>
        <v>3.480112182</v>
      </c>
      <c r="B124" s="7">
        <f>(Road_Policing_stats!D128/Road_Policing_stats!H128)*1000</f>
        <v>113.4107147</v>
      </c>
      <c r="C124" s="7">
        <f>(Road_Policing_stats!E128/Road_Policing_stats!H128)*1000</f>
        <v>239.9230281</v>
      </c>
      <c r="D124" s="7">
        <f>(Road_Policing_stats!F128/Road_Policing_stats!H128)*1000</f>
        <v>466.3350324</v>
      </c>
      <c r="E124" s="7">
        <f>(Road_Policing_stats!G128/Road_Policing_stats!H128)*1000</f>
        <v>2443.038752</v>
      </c>
    </row>
    <row r="125" ht="14.25" customHeight="1">
      <c r="A125" s="7">
        <f>(Road_Policing_stats!C129/Road_Policing_stats!H129)*1000</f>
        <v>1.637699851</v>
      </c>
      <c r="B125" s="7">
        <f>(Road_Policing_stats!D129/Road_Policing_stats!H129)*1000</f>
        <v>114.0248521</v>
      </c>
      <c r="C125" s="7">
        <f>(Road_Policing_stats!E129/Road_Policing_stats!H129)*1000</f>
        <v>254.6623268</v>
      </c>
      <c r="D125" s="7">
        <f>(Road_Policing_stats!F129/Road_Policing_stats!H129)*1000</f>
        <v>464.9020451</v>
      </c>
      <c r="E125" s="7">
        <f>(Road_Policing_stats!G129/Road_Policing_stats!H129)*1000</f>
        <v>2531.474544</v>
      </c>
    </row>
    <row r="126" ht="14.25" customHeight="1">
      <c r="A126" s="7">
        <f>(Road_Policing_stats!C130/Road_Policing_stats!H130)*1000</f>
        <v>2.456549776</v>
      </c>
      <c r="B126" s="7">
        <f>(Road_Policing_stats!D130/Road_Policing_stats!H130)*1000</f>
        <v>110.7494524</v>
      </c>
      <c r="C126" s="7">
        <f>(Road_Policing_stats!E130/Road_Policing_stats!H130)*1000</f>
        <v>202.460644</v>
      </c>
      <c r="D126" s="7">
        <f>(Road_Policing_stats!F130/Road_Policing_stats!H130)*1000</f>
        <v>542.0786505</v>
      </c>
      <c r="E126" s="7">
        <f>(Road_Policing_stats!G130/Road_Policing_stats!H130)*1000</f>
        <v>2604.147475</v>
      </c>
    </row>
    <row r="127" ht="14.25" customHeight="1">
      <c r="A127" s="7">
        <f>(Road_Policing_stats!C131/Road_Policing_stats!H131)*1000</f>
        <v>2.047124813</v>
      </c>
      <c r="B127" s="7">
        <f>(Road_Policing_stats!D131/Road_Policing_stats!H131)*1000</f>
        <v>126.1028885</v>
      </c>
      <c r="C127" s="7">
        <f>(Road_Policing_stats!E131/Road_Policing_stats!H131)*1000</f>
        <v>246.4738275</v>
      </c>
      <c r="D127" s="7">
        <f>(Road_Policing_stats!F131/Road_Policing_stats!H131)*1000</f>
        <v>687.6292248</v>
      </c>
      <c r="E127" s="7">
        <f>(Road_Policing_stats!G131/Road_Policing_stats!H131)*1000</f>
        <v>2496.878135</v>
      </c>
    </row>
    <row r="128" ht="14.25" customHeight="1">
      <c r="A128" s="7">
        <f>(Road_Policing_stats!C132/Road_Policing_stats!H132)*1000</f>
        <v>1.637699851</v>
      </c>
      <c r="B128" s="7">
        <f>(Road_Policing_stats!D132/Road_Policing_stats!H132)*1000</f>
        <v>120.5756515</v>
      </c>
      <c r="C128" s="7">
        <f>(Road_Policing_stats!E132/Road_Policing_stats!H132)*1000</f>
        <v>253.8434768</v>
      </c>
      <c r="D128" s="7">
        <f>(Road_Policing_stats!F132/Road_Policing_stats!H132)*1000</f>
        <v>734.508383</v>
      </c>
      <c r="E128" s="7">
        <f>(Road_Policing_stats!G132/Road_Policing_stats!H132)*1000</f>
        <v>2782.656759</v>
      </c>
    </row>
    <row r="129" ht="14.25" customHeight="1">
      <c r="A129" s="7">
        <f>(Road_Policing_stats!C133/Road_Policing_stats!H133)*1000</f>
        <v>2.251837295</v>
      </c>
      <c r="B129" s="7">
        <f>(Road_Policing_stats!D133/Road_Policing_stats!H133)*1000</f>
        <v>117.7096768</v>
      </c>
      <c r="C129" s="7">
        <f>(Road_Policing_stats!E133/Road_Policing_stats!H133)*1000</f>
        <v>182.3988209</v>
      </c>
      <c r="D129" s="7">
        <f>(Road_Policing_stats!F133/Road_Policing_stats!H133)*1000</f>
        <v>580.1551721</v>
      </c>
      <c r="E129" s="7">
        <f>(Road_Policing_stats!G133/Road_Policing_stats!H133)*1000</f>
        <v>2438.535077</v>
      </c>
    </row>
    <row r="130" ht="14.25" customHeight="1">
      <c r="A130" s="7">
        <f>(Road_Policing_stats!C134/Road_Policing_stats!H134)*1000</f>
        <v>3.07068722</v>
      </c>
      <c r="B130" s="7">
        <f>(Road_Policing_stats!D134/Road_Policing_stats!H134)*1000</f>
        <v>108.0881901</v>
      </c>
      <c r="C130" s="7">
        <f>(Road_Policing_stats!E134/Road_Policing_stats!H134)*1000</f>
        <v>160.9040103</v>
      </c>
      <c r="D130" s="7">
        <f>(Road_Policing_stats!F134/Road_Policing_stats!H134)*1000</f>
        <v>397.9610637</v>
      </c>
      <c r="E130" s="7">
        <f>(Road_Policing_stats!G134/Road_Policing_stats!H134)*1000</f>
        <v>2529.836844</v>
      </c>
    </row>
    <row r="131" ht="14.25" customHeight="1">
      <c r="A131" s="7">
        <f>(Road_Policing_stats!C135/Road_Policing_stats!H135)*1000</f>
        <v>3.0251084</v>
      </c>
      <c r="B131" s="7">
        <f>(Road_Policing_stats!D135/Road_Policing_stats!H135)*1000</f>
        <v>100.6352728</v>
      </c>
      <c r="C131" s="7">
        <f>(Road_Policing_stats!E135/Road_Policing_stats!H135)*1000</f>
        <v>183.7249168</v>
      </c>
      <c r="D131" s="7">
        <f>(Road_Policing_stats!F135/Road_Policing_stats!H135)*1000</f>
        <v>493.0926692</v>
      </c>
      <c r="E131" s="7">
        <f>(Road_Policing_stats!G135/Road_Policing_stats!H135)*1000</f>
        <v>2711.505496</v>
      </c>
    </row>
    <row r="132" ht="14.25" customHeight="1">
      <c r="A132" s="7">
        <f>(Road_Policing_stats!C136/Road_Policing_stats!H136)*1000</f>
        <v>2.823434506</v>
      </c>
      <c r="B132" s="7">
        <f>(Road_Policing_stats!D136/Road_Policing_stats!H136)*1000</f>
        <v>118.3825754</v>
      </c>
      <c r="C132" s="7">
        <f>(Road_Policing_stats!E136/Road_Policing_stats!H136)*1000</f>
        <v>205.7073712</v>
      </c>
      <c r="D132" s="7">
        <f>(Road_Policing_stats!F136/Road_Policing_stats!H136)*1000</f>
        <v>549.1580115</v>
      </c>
      <c r="E132" s="7">
        <f>(Road_Policing_stats!G136/Road_Policing_stats!H136)*1000</f>
        <v>2374.911768</v>
      </c>
    </row>
    <row r="133" ht="14.25" customHeight="1">
      <c r="A133" s="7">
        <f>(Road_Policing_stats!C137/Road_Policing_stats!H137)*1000</f>
        <v>2.218412826</v>
      </c>
      <c r="B133" s="7">
        <f>(Road_Policing_stats!D137/Road_Policing_stats!H137)*1000</f>
        <v>111.3239891</v>
      </c>
      <c r="C133" s="7">
        <f>(Road_Policing_stats!E137/Road_Policing_stats!H137)*1000</f>
        <v>235.5551074</v>
      </c>
      <c r="D133" s="7">
        <f>(Road_Policing_stats!F137/Road_Policing_stats!H137)*1000</f>
        <v>573.9639004</v>
      </c>
      <c r="E133" s="7">
        <f>(Road_Policing_stats!G137/Road_Policing_stats!H137)*1000</f>
        <v>2298.275688</v>
      </c>
    </row>
    <row r="134" ht="14.25" customHeight="1">
      <c r="A134" s="7">
        <f>(Road_Policing_stats!C138/Road_Policing_stats!H138)*1000</f>
        <v>1.81506504</v>
      </c>
      <c r="B134" s="7">
        <f>(Road_Policing_stats!D138/Road_Policing_stats!H138)*1000</f>
        <v>112.5340325</v>
      </c>
      <c r="C134" s="7">
        <f>(Road_Policing_stats!E138/Road_Policing_stats!H138)*1000</f>
        <v>237.9751941</v>
      </c>
      <c r="D134" s="7">
        <f>(Road_Policing_stats!F138/Road_Policing_stats!H138)*1000</f>
        <v>609.0551578</v>
      </c>
      <c r="E134" s="7">
        <f>(Road_Policing_stats!G138/Road_Policing_stats!H138)*1000</f>
        <v>2581.022487</v>
      </c>
    </row>
    <row r="135" ht="14.25" customHeight="1">
      <c r="A135" s="7">
        <f>(Road_Policing_stats!C139/Road_Policing_stats!H139)*1000</f>
        <v>2.218412826</v>
      </c>
      <c r="B135" s="7">
        <f>(Road_Policing_stats!D139/Road_Policing_stats!H139)*1000</f>
        <v>121.004336</v>
      </c>
      <c r="C135" s="7">
        <f>(Road_Policing_stats!E139/Road_Policing_stats!H139)*1000</f>
        <v>229.1015428</v>
      </c>
      <c r="D135" s="7">
        <f>(Road_Policing_stats!F139/Road_Policing_stats!H139)*1000</f>
        <v>603.4082888</v>
      </c>
      <c r="E135" s="7">
        <f>(Road_Policing_stats!G139/Road_Policing_stats!H139)*1000</f>
        <v>2567.913684</v>
      </c>
    </row>
    <row r="136" ht="14.25" customHeight="1">
      <c r="A136" s="7">
        <f>(Road_Policing_stats!C140/Road_Policing_stats!H140)*1000</f>
        <v>2.218412826</v>
      </c>
      <c r="B136" s="7">
        <f>(Road_Policing_stats!D140/Road_Policing_stats!H140)*1000</f>
        <v>129.8779873</v>
      </c>
      <c r="C136" s="7">
        <f>(Road_Policing_stats!E140/Road_Policing_stats!H140)*1000</f>
        <v>200.0605022</v>
      </c>
      <c r="D136" s="7">
        <f>(Road_Policing_stats!F140/Road_Policing_stats!H140)*1000</f>
        <v>486.0340829</v>
      </c>
      <c r="E136" s="7">
        <f>(Road_Policing_stats!G140/Road_Policing_stats!H140)*1000</f>
        <v>2284.763537</v>
      </c>
    </row>
    <row r="137" ht="14.25" customHeight="1">
      <c r="A137" s="7">
        <f>(Road_Policing_stats!C141/Road_Policing_stats!H141)*1000</f>
        <v>1.613391147</v>
      </c>
      <c r="B137" s="7">
        <f>(Road_Policing_stats!D141/Road_Policing_stats!H141)*1000</f>
        <v>118.9875971</v>
      </c>
      <c r="C137" s="7">
        <f>(Road_Policing_stats!E141/Road_Policing_stats!H141)*1000</f>
        <v>247.0505193</v>
      </c>
      <c r="D137" s="7">
        <f>(Road_Policing_stats!F141/Road_Policing_stats!H141)*1000</f>
        <v>511.6466673</v>
      </c>
      <c r="E137" s="7">
        <f>(Road_Policing_stats!G141/Road_Policing_stats!H141)*1000</f>
        <v>2316.426339</v>
      </c>
    </row>
    <row r="138" ht="14.25" customHeight="1">
      <c r="A138" s="7">
        <f>(Road_Policing_stats!C142/Road_Policing_stats!H142)*1000</f>
        <v>1.613391147</v>
      </c>
      <c r="B138" s="7">
        <f>(Road_Policing_stats!D142/Road_Policing_stats!H142)*1000</f>
        <v>109.9122719</v>
      </c>
      <c r="C138" s="7">
        <f>(Road_Policing_stats!E142/Road_Policing_stats!H142)*1000</f>
        <v>213.3709791</v>
      </c>
      <c r="D138" s="7">
        <f>(Road_Policing_stats!F142/Road_Policing_stats!H142)*1000</f>
        <v>489.4625391</v>
      </c>
      <c r="E138" s="7">
        <f>(Road_Policing_stats!G142/Road_Policing_stats!H142)*1000</f>
        <v>2416.254916</v>
      </c>
    </row>
    <row r="139" ht="14.25" customHeight="1">
      <c r="A139" s="7">
        <f>(Road_Policing_stats!C143/Road_Policing_stats!H143)*1000</f>
        <v>3.63013008</v>
      </c>
      <c r="B139" s="7">
        <f>(Road_Policing_stats!D143/Road_Policing_stats!H143)*1000</f>
        <v>89.34153474</v>
      </c>
      <c r="C139" s="7">
        <f>(Road_Policing_stats!E143/Road_Policing_stats!H143)*1000</f>
        <v>169.6077443</v>
      </c>
      <c r="D139" s="7">
        <f>(Road_Policing_stats!F143/Road_Policing_stats!H143)*1000</f>
        <v>468.2867803</v>
      </c>
      <c r="E139" s="7">
        <f>(Road_Policing_stats!G143/Road_Policing_stats!H143)*1000</f>
        <v>2166.78431</v>
      </c>
    </row>
    <row r="140" ht="14.25" customHeight="1">
      <c r="A140" s="7">
        <f>(Road_Policing_stats!C144/Road_Policing_stats!H144)*1000</f>
        <v>2.016738933</v>
      </c>
      <c r="B140" s="7">
        <f>(Road_Policing_stats!D144/Road_Policing_stats!H144)*1000</f>
        <v>71.39255823</v>
      </c>
      <c r="C140" s="7">
        <f>(Road_Policing_stats!E144/Road_Policing_stats!H144)*1000</f>
        <v>155.6922456</v>
      </c>
      <c r="D140" s="7">
        <f>(Road_Policing_stats!F144/Road_Policing_stats!H144)*1000</f>
        <v>447.1110215</v>
      </c>
      <c r="E140" s="7">
        <f>(Road_Policing_stats!G144/Road_Policing_stats!H144)*1000</f>
        <v>2415.851568</v>
      </c>
    </row>
    <row r="141" ht="14.25" customHeight="1">
      <c r="A141" s="7">
        <f>(Road_Policing_stats!C145/Road_Policing_stats!H145)*1000</f>
        <v>2.218412826</v>
      </c>
      <c r="B141" s="7">
        <f>(Road_Policing_stats!D145/Road_Policing_stats!H145)*1000</f>
        <v>64.73731975</v>
      </c>
      <c r="C141" s="7">
        <f>(Road_Policing_stats!E145/Road_Policing_stats!H145)*1000</f>
        <v>115.7608148</v>
      </c>
      <c r="D141" s="7">
        <f>(Road_Policing_stats!F145/Road_Policing_stats!H145)*1000</f>
        <v>340.4255319</v>
      </c>
      <c r="E141" s="7">
        <f>(Road_Policing_stats!G145/Road_Policing_stats!H145)*1000</f>
        <v>1896.944641</v>
      </c>
    </row>
    <row r="142" ht="14.25" customHeight="1">
      <c r="A142" s="7">
        <f>(Road_Policing_stats!C146/Road_Policing_stats!H146)*1000</f>
        <v>3.0251084</v>
      </c>
      <c r="B142" s="7">
        <f>(Road_Policing_stats!D146/Road_Policing_stats!H146)*1000</f>
        <v>43.56156096</v>
      </c>
      <c r="C142" s="7">
        <f>(Road_Policing_stats!E146/Road_Policing_stats!H146)*1000</f>
        <v>86.31642634</v>
      </c>
      <c r="D142" s="7">
        <f>(Road_Policing_stats!F146/Road_Policing_stats!H146)*1000</f>
        <v>267.2179086</v>
      </c>
      <c r="E142" s="7">
        <f>(Road_Policing_stats!G146/Road_Policing_stats!H146)*1000</f>
        <v>1557.729152</v>
      </c>
    </row>
    <row r="143" ht="14.25" customHeight="1">
      <c r="A143" s="7">
        <f>(Road_Policing_stats!C147/Road_Policing_stats!H147)*1000</f>
        <v>1.789299986</v>
      </c>
      <c r="B143" s="7">
        <f>(Road_Policing_stats!D147/Road_Policing_stats!H147)*1000</f>
        <v>107.3579992</v>
      </c>
      <c r="C143" s="7">
        <f>(Road_Policing_stats!E147/Road_Policing_stats!H147)*1000</f>
        <v>143.34281</v>
      </c>
      <c r="D143" s="7">
        <f>(Road_Policing_stats!F147/Road_Policing_stats!H147)*1000</f>
        <v>446.1321299</v>
      </c>
      <c r="E143" s="7">
        <f>(Road_Policing_stats!G147/Road_Policing_stats!H147)*1000</f>
        <v>2177.975705</v>
      </c>
    </row>
    <row r="144" ht="14.25" customHeight="1">
      <c r="A144" s="7">
        <f>(Road_Policing_stats!C148/Road_Policing_stats!H148)*1000</f>
        <v>3.777411082</v>
      </c>
      <c r="B144" s="7">
        <f>(Road_Policing_stats!D148/Road_Policing_stats!H148)*1000</f>
        <v>87.87451043</v>
      </c>
      <c r="C144" s="7">
        <f>(Road_Policing_stats!E148/Road_Policing_stats!H148)*1000</f>
        <v>191.2562874</v>
      </c>
      <c r="D144" s="7">
        <f>(Road_Policing_stats!F148/Road_Policing_stats!H148)*1000</f>
        <v>551.3032068</v>
      </c>
      <c r="E144" s="7">
        <f>(Road_Policing_stats!G148/Road_Policing_stats!H148)*1000</f>
        <v>2114.554961</v>
      </c>
    </row>
    <row r="145" ht="14.25" customHeight="1">
      <c r="A145" s="7">
        <f>(Road_Policing_stats!C149/Road_Policing_stats!H149)*1000</f>
        <v>3.379788863</v>
      </c>
      <c r="B145" s="7">
        <f>(Road_Policing_stats!D149/Road_Policing_stats!H149)*1000</f>
        <v>103.5805881</v>
      </c>
      <c r="C145" s="7">
        <f>(Road_Policing_stats!E149/Road_Policing_stats!H149)*1000</f>
        <v>122.6664546</v>
      </c>
      <c r="D145" s="7">
        <f>(Road_Policing_stats!F149/Road_Policing_stats!H149)*1000</f>
        <v>392.0555081</v>
      </c>
      <c r="E145" s="7">
        <f>(Road_Policing_stats!G149/Road_Policing_stats!H149)*1000</f>
        <v>2677.588024</v>
      </c>
    </row>
    <row r="146" ht="14.25" customHeight="1">
      <c r="A146" s="7">
        <f>(Road_Policing_stats!C150/Road_Policing_stats!H150)*1000</f>
        <v>1.391677767</v>
      </c>
      <c r="B146" s="7">
        <f>(Road_Policing_stats!D150/Road_Policing_stats!H150)*1000</f>
        <v>95.03171037</v>
      </c>
      <c r="C146" s="7">
        <f>(Road_Policing_stats!E150/Road_Policing_stats!H150)*1000</f>
        <v>118.4914213</v>
      </c>
      <c r="D146" s="7">
        <f>(Road_Policing_stats!F150/Road_Policing_stats!H150)*1000</f>
        <v>143.34281</v>
      </c>
      <c r="E146" s="7">
        <f>(Road_Policing_stats!G150/Road_Policing_stats!H150)*1000</f>
        <v>2054.712817</v>
      </c>
    </row>
    <row r="147" ht="14.25" customHeight="1">
      <c r="A147" s="7">
        <f>(Road_Policing_stats!C151/Road_Policing_stats!H151)*1000</f>
        <v>1.192866657</v>
      </c>
      <c r="B147" s="7">
        <f>(Road_Policing_stats!D151/Road_Policing_stats!H151)*1000</f>
        <v>90.45905485</v>
      </c>
      <c r="C147" s="7">
        <f>(Road_Policing_stats!E151/Road_Policing_stats!H151)*1000</f>
        <v>159.4465099</v>
      </c>
      <c r="D147" s="7">
        <f>(Road_Policing_stats!F151/Road_Policing_stats!H151)*1000</f>
        <v>277.7391201</v>
      </c>
      <c r="E147" s="7">
        <f>(Road_Policing_stats!G151/Road_Policing_stats!H151)*1000</f>
        <v>2945.386588</v>
      </c>
    </row>
    <row r="148" ht="14.25" customHeight="1">
      <c r="A148" s="7">
        <f>(Road_Policing_stats!C152/Road_Policing_stats!H152)*1000</f>
        <v>2.385733315</v>
      </c>
      <c r="B148" s="7">
        <f>(Road_Policing_stats!D152/Road_Policing_stats!H152)*1000</f>
        <v>107.3579992</v>
      </c>
      <c r="C148" s="7">
        <f>(Road_Policing_stats!E152/Road_Policing_stats!H152)*1000</f>
        <v>167.3989543</v>
      </c>
      <c r="D148" s="7">
        <f>(Road_Policing_stats!F152/Road_Policing_stats!H152)*1000</f>
        <v>463.0310742</v>
      </c>
      <c r="E148" s="7">
        <f>(Road_Policing_stats!G152/Road_Policing_stats!H152)*1000</f>
        <v>3609.415694</v>
      </c>
    </row>
    <row r="149" ht="14.25" customHeight="1">
      <c r="A149" s="7">
        <f>(Road_Policing_stats!C153/Road_Policing_stats!H153)*1000</f>
        <v>1.988111096</v>
      </c>
      <c r="B149" s="7">
        <f>(Road_Policing_stats!D153/Road_Policing_stats!H153)*1000</f>
        <v>115.7080658</v>
      </c>
      <c r="C149" s="7">
        <f>(Road_Policing_stats!E153/Road_Policing_stats!H153)*1000</f>
        <v>166.8025209</v>
      </c>
      <c r="D149" s="7">
        <f>(Road_Policing_stats!F153/Road_Policing_stats!H153)*1000</f>
        <v>493.8467962</v>
      </c>
      <c r="E149" s="7">
        <f>(Road_Policing_stats!G153/Road_Policing_stats!H153)*1000</f>
        <v>3773.43486</v>
      </c>
    </row>
    <row r="150" ht="14.25" customHeight="1">
      <c r="A150" s="7">
        <f>(Road_Policing_stats!C154/Road_Policing_stats!H154)*1000</f>
        <v>3.180977753</v>
      </c>
      <c r="B150" s="7">
        <f>(Road_Policing_stats!D154/Road_Policing_stats!H154)*1000</f>
        <v>111.5330325</v>
      </c>
      <c r="C150" s="7">
        <f>(Road_Policing_stats!E154/Road_Policing_stats!H154)*1000</f>
        <v>152.2893099</v>
      </c>
      <c r="D150" s="7">
        <f>(Road_Policing_stats!F154/Road_Policing_stats!H154)*1000</f>
        <v>390.067397</v>
      </c>
      <c r="E150" s="7">
        <f>(Road_Policing_stats!G154/Road_Policing_stats!H154)*1000</f>
        <v>4086.164735</v>
      </c>
    </row>
    <row r="151" ht="14.25" customHeight="1">
      <c r="A151" s="7">
        <f>(Road_Policing_stats!C155/Road_Policing_stats!H155)*1000</f>
        <v>3.578599972</v>
      </c>
      <c r="B151" s="7">
        <f>(Road_Policing_stats!D155/Road_Policing_stats!H155)*1000</f>
        <v>133.9986878</v>
      </c>
      <c r="C151" s="7">
        <f>(Road_Policing_stats!E155/Road_Policing_stats!H155)*1000</f>
        <v>190.6598541</v>
      </c>
      <c r="D151" s="7">
        <f>(Road_Policing_stats!F155/Road_Policing_stats!H155)*1000</f>
        <v>543.3507624</v>
      </c>
      <c r="E151" s="7">
        <f>(Road_Policing_stats!G155/Road_Policing_stats!H155)*1000</f>
        <v>3810.016104</v>
      </c>
    </row>
    <row r="152" ht="14.25" customHeight="1">
      <c r="A152" s="7">
        <f>(Road_Policing_stats!C156/Road_Policing_stats!H156)*1000</f>
        <v>2.783355534</v>
      </c>
      <c r="B152" s="7">
        <f>(Road_Policing_stats!D156/Road_Policing_stats!H156)*1000</f>
        <v>113.1235213</v>
      </c>
      <c r="C152" s="7">
        <f>(Road_Policing_stats!E156/Road_Policing_stats!H156)*1000</f>
        <v>132.2093879</v>
      </c>
      <c r="D152" s="7">
        <f>(Road_Policing_stats!F156/Road_Policing_stats!H156)*1000</f>
        <v>418.4973856</v>
      </c>
      <c r="E152" s="7">
        <f>(Road_Policing_stats!G156/Road_Policing_stats!H156)*1000</f>
        <v>2886.936122</v>
      </c>
    </row>
    <row r="153" ht="14.25" customHeight="1">
      <c r="A153" s="7">
        <f>(Road_Policing_stats!C157/Road_Policing_stats!H157)*1000</f>
        <v>2.186922205</v>
      </c>
      <c r="B153" s="7">
        <f>(Road_Policing_stats!D157/Road_Policing_stats!H157)*1000</f>
        <v>110.1413547</v>
      </c>
      <c r="C153" s="7">
        <f>(Road_Policing_stats!E157/Road_Policing_stats!H157)*1000</f>
        <v>116.3044991</v>
      </c>
      <c r="D153" s="7">
        <f>(Road_Policing_stats!F157/Road_Policing_stats!H157)*1000</f>
        <v>469.989463</v>
      </c>
      <c r="E153" s="7">
        <f>(Road_Policing_stats!G157/Road_Policing_stats!H157)*1000</f>
        <v>2879.182489</v>
      </c>
    </row>
    <row r="154" ht="14.25" customHeight="1">
      <c r="A154" s="7">
        <f>(Road_Policing_stats!C158/Road_Policing_stats!H158)*1000</f>
        <v>1.590488877</v>
      </c>
      <c r="B154" s="7">
        <f>(Road_Policing_stats!D158/Road_Policing_stats!H158)*1000</f>
        <v>114.1175769</v>
      </c>
      <c r="C154" s="7">
        <f>(Road_Policing_stats!E158/Road_Policing_stats!H158)*1000</f>
        <v>84.49472157</v>
      </c>
      <c r="D154" s="7">
        <f>(Road_Policing_stats!F158/Road_Policing_stats!H158)*1000</f>
        <v>277.1426867</v>
      </c>
      <c r="E154" s="7">
        <f>(Road_Policing_stats!G158/Road_Policing_stats!H158)*1000</f>
        <v>3021.730054</v>
      </c>
    </row>
    <row r="155" ht="14.25" customHeight="1">
      <c r="A155" s="7">
        <f>(Road_Policing_stats!C159/Road_Policing_stats!H159)*1000</f>
        <v>0.7882239344</v>
      </c>
      <c r="B155" s="7">
        <f>(Road_Policing_stats!D159/Road_Policing_stats!H159)*1000</f>
        <v>86.11346484</v>
      </c>
      <c r="C155" s="7">
        <f>(Road_Policing_stats!E159/Road_Policing_stats!H159)*1000</f>
        <v>100.6956076</v>
      </c>
      <c r="D155" s="7">
        <f>(Road_Policing_stats!F159/Road_Policing_stats!H159)*1000</f>
        <v>217.5498059</v>
      </c>
      <c r="E155" s="7">
        <f>(Road_Policing_stats!G159/Road_Policing_stats!H159)*1000</f>
        <v>2118.54888</v>
      </c>
    </row>
    <row r="156" ht="14.25" customHeight="1">
      <c r="A156" s="7">
        <f>(Road_Policing_stats!C160/Road_Policing_stats!H160)*1000</f>
        <v>0.985279918</v>
      </c>
      <c r="B156" s="7">
        <f>(Road_Policing_stats!D160/Road_Policing_stats!H160)*1000</f>
        <v>111.1395748</v>
      </c>
      <c r="C156" s="7">
        <f>(Road_Policing_stats!E160/Road_Policing_stats!H160)*1000</f>
        <v>163.3594104</v>
      </c>
      <c r="D156" s="7">
        <f>(Road_Policing_stats!F160/Road_Policing_stats!H160)*1000</f>
        <v>400.8118707</v>
      </c>
      <c r="E156" s="7">
        <f>(Road_Policing_stats!G160/Road_Policing_stats!H160)*1000</f>
        <v>2664.59101</v>
      </c>
    </row>
    <row r="157" ht="14.25" customHeight="1">
      <c r="A157" s="7">
        <f>(Road_Policing_stats!C161/Road_Policing_stats!H161)*1000</f>
        <v>1.773503852</v>
      </c>
      <c r="B157" s="7">
        <f>(Road_Policing_stats!D161/Road_Policing_stats!H161)*1000</f>
        <v>122.7658778</v>
      </c>
      <c r="C157" s="7">
        <f>(Road_Policing_stats!E161/Road_Policing_stats!H161)*1000</f>
        <v>140.8950283</v>
      </c>
      <c r="D157" s="7">
        <f>(Road_Policing_stats!F161/Road_Policing_stats!H161)*1000</f>
        <v>416.9704613</v>
      </c>
      <c r="E157" s="7">
        <f>(Road_Policing_stats!G161/Road_Policing_stats!H161)*1000</f>
        <v>3229.353459</v>
      </c>
    </row>
    <row r="158" ht="14.25" customHeight="1">
      <c r="A158" s="7">
        <f>(Road_Policing_stats!C162/Road_Policing_stats!H162)*1000</f>
        <v>3.547007705</v>
      </c>
      <c r="B158" s="7">
        <f>(Road_Policing_stats!D162/Road_Policing_stats!H162)*1000</f>
        <v>118.6277021</v>
      </c>
      <c r="C158" s="7">
        <f>(Road_Policing_stats!E162/Road_Policing_stats!H162)*1000</f>
        <v>173.2122096</v>
      </c>
      <c r="D158" s="7">
        <f>(Road_Policing_stats!F162/Road_Policing_stats!H162)*1000</f>
        <v>552.93909</v>
      </c>
      <c r="E158" s="7">
        <f>(Road_Policing_stats!G162/Road_Policing_stats!H162)*1000</f>
        <v>3049.638402</v>
      </c>
    </row>
    <row r="159" ht="14.25" customHeight="1">
      <c r="A159" s="7">
        <f>(Road_Policing_stats!C163/Road_Policing_stats!H163)*1000</f>
        <v>1.379391885</v>
      </c>
      <c r="B159" s="7">
        <f>(Road_Policing_stats!D163/Road_Policing_stats!H163)*1000</f>
        <v>122.7658778</v>
      </c>
      <c r="C159" s="7">
        <f>(Road_Policing_stats!E163/Road_Policing_stats!H163)*1000</f>
        <v>133.2098449</v>
      </c>
      <c r="D159" s="7">
        <f>(Road_Policing_stats!F163/Road_Policing_stats!H163)*1000</f>
        <v>482.7871598</v>
      </c>
      <c r="E159" s="7">
        <f>(Road_Policing_stats!G163/Road_Policing_stats!H163)*1000</f>
        <v>3332.019627</v>
      </c>
    </row>
    <row r="160" ht="14.25" customHeight="1">
      <c r="A160" s="7">
        <f>(Road_Policing_stats!C164/Road_Policing_stats!H164)*1000</f>
        <v>1.773503852</v>
      </c>
      <c r="B160" s="7">
        <f>(Road_Policing_stats!D164/Road_Policing_stats!H164)*1000</f>
        <v>129.8598932</v>
      </c>
      <c r="C160" s="7">
        <f>(Road_Policing_stats!E164/Road_Policing_stats!H164)*1000</f>
        <v>138.7274125</v>
      </c>
      <c r="D160" s="7">
        <f>(Road_Policing_stats!F164/Road_Policing_stats!H164)*1000</f>
        <v>512.9367253</v>
      </c>
      <c r="E160" s="7">
        <f>(Road_Policing_stats!G164/Road_Policing_stats!H164)*1000</f>
        <v>3152.698682</v>
      </c>
    </row>
    <row r="161" ht="14.25" customHeight="1">
      <c r="A161" s="7">
        <f>(Road_Policing_stats!C165/Road_Policing_stats!H165)*1000</f>
        <v>3.349951721</v>
      </c>
      <c r="B161" s="7">
        <f>(Road_Policing_stats!D165/Road_Policing_stats!H165)*1000</f>
        <v>123.7511577</v>
      </c>
      <c r="C161" s="7">
        <f>(Road_Policing_stats!E165/Road_Policing_stats!H165)*1000</f>
        <v>104.0455593</v>
      </c>
      <c r="D161" s="7">
        <f>(Road_Policing_stats!F165/Road_Policing_stats!H165)*1000</f>
        <v>356.0801624</v>
      </c>
      <c r="E161" s="7">
        <f>(Road_Policing_stats!G165/Road_Policing_stats!H165)*1000</f>
        <v>3376.554279</v>
      </c>
    </row>
    <row r="162" ht="14.25" customHeight="1">
      <c r="A162" s="7">
        <f>(Road_Policing_stats!C166/Road_Policing_stats!H166)*1000</f>
        <v>4.138175656</v>
      </c>
      <c r="B162" s="7">
        <f>(Road_Policing_stats!D166/Road_Policing_stats!H166)*1000</f>
        <v>112.9130786</v>
      </c>
      <c r="C162" s="7">
        <f>(Road_Policing_stats!E166/Road_Policing_stats!H166)*1000</f>
        <v>111.7307427</v>
      </c>
      <c r="D162" s="7">
        <f>(Road_Policing_stats!F166/Road_Policing_stats!H166)*1000</f>
        <v>351.1537628</v>
      </c>
      <c r="E162" s="7">
        <f>(Road_Policing_stats!G166/Road_Policing_stats!H166)*1000</f>
        <v>3118.805053</v>
      </c>
    </row>
    <row r="163" ht="14.25" customHeight="1">
      <c r="A163" s="7">
        <f>(Road_Policing_stats!C167/Road_Policing_stats!H167)*1000</f>
        <v>2.16761582</v>
      </c>
      <c r="B163" s="7">
        <f>(Road_Policing_stats!D167/Road_Policing_stats!H167)*1000</f>
        <v>101.2867756</v>
      </c>
      <c r="C163" s="7">
        <f>(Road_Policing_stats!E167/Road_Policing_stats!H167)*1000</f>
        <v>110.5484068</v>
      </c>
      <c r="D163" s="7">
        <f>(Road_Policing_stats!F167/Road_Policing_stats!H167)*1000</f>
        <v>386.6238398</v>
      </c>
      <c r="E163" s="7">
        <f>(Road_Policing_stats!G167/Road_Policing_stats!H167)*1000</f>
        <v>3033.676868</v>
      </c>
    </row>
    <row r="164" ht="14.25" customHeight="1">
      <c r="A164" s="7">
        <f>(Road_Policing_stats!C168/Road_Policing_stats!H168)*1000</f>
        <v>2.364671803</v>
      </c>
      <c r="B164" s="7">
        <f>(Road_Policing_stats!D168/Road_Policing_stats!H168)*1000</f>
        <v>111.9277987</v>
      </c>
      <c r="C164" s="7">
        <f>(Road_Policing_stats!E168/Road_Policing_stats!H168)*1000</f>
        <v>117.8394782</v>
      </c>
      <c r="D164" s="7">
        <f>(Road_Policing_stats!F168/Road_Policing_stats!H168)*1000</f>
        <v>428.7938203</v>
      </c>
      <c r="E164" s="7">
        <f>(Road_Policing_stats!G168/Road_Policing_stats!H168)*1000</f>
        <v>3026.385796</v>
      </c>
    </row>
    <row r="165" ht="14.25" customHeight="1">
      <c r="A165" s="7">
        <f>(Road_Policing_stats!C169/Road_Policing_stats!H169)*1000</f>
        <v>0.5911679508</v>
      </c>
      <c r="B165" s="7">
        <f>(Road_Policing_stats!D169/Road_Policing_stats!H169)*1000</f>
        <v>107.986679</v>
      </c>
      <c r="C165" s="7">
        <f>(Road_Policing_stats!E169/Road_Policing_stats!H169)*1000</f>
        <v>80.59589729</v>
      </c>
      <c r="D165" s="7">
        <f>(Road_Policing_stats!F169/Road_Policing_stats!H169)*1000</f>
        <v>362.9771218</v>
      </c>
      <c r="E165" s="7">
        <f>(Road_Policing_stats!G169/Road_Policing_stats!H169)*1000</f>
        <v>2811.988886</v>
      </c>
    </row>
    <row r="166" ht="14.25" customHeight="1">
      <c r="A166" s="7">
        <f>(Road_Policing_stats!C170/Road_Policing_stats!H170)*1000</f>
        <v>3.744063688</v>
      </c>
      <c r="B166" s="7">
        <f>(Road_Policing_stats!D170/Road_Policing_stats!H170)*1000</f>
        <v>106.6072871</v>
      </c>
      <c r="C166" s="7">
        <f>(Road_Policing_stats!E170/Road_Policing_stats!H170)*1000</f>
        <v>58.9197391</v>
      </c>
      <c r="D166" s="7">
        <f>(Road_Policing_stats!F170/Road_Policing_stats!H170)*1000</f>
        <v>229.3731649</v>
      </c>
      <c r="E166" s="7">
        <f>(Road_Policing_stats!G170/Road_Policing_stats!H170)*1000</f>
        <v>2532.563501</v>
      </c>
    </row>
    <row r="167" ht="14.25" customHeight="1">
      <c r="A167" s="7">
        <f>(Road_Policing_stats!C171/Road_Policing_stats!H171)*1000</f>
        <v>2.700617284</v>
      </c>
      <c r="B167" s="7">
        <f>(Road_Policing_stats!D171/Road_Policing_stats!H171)*1000</f>
        <v>106.4814815</v>
      </c>
      <c r="C167" s="7">
        <f>(Road_Policing_stats!E171/Road_Policing_stats!H171)*1000</f>
        <v>83.7191358</v>
      </c>
      <c r="D167" s="7">
        <f>(Road_Policing_stats!F171/Road_Policing_stats!H171)*1000</f>
        <v>332.9475309</v>
      </c>
      <c r="E167" s="7">
        <f>(Road_Policing_stats!G171/Road_Policing_stats!H171)*1000</f>
        <v>2725.308642</v>
      </c>
    </row>
    <row r="168" ht="14.25" customHeight="1">
      <c r="A168" s="7">
        <f>(Road_Policing_stats!C172/Road_Policing_stats!H172)*1000</f>
        <v>2.507716049</v>
      </c>
      <c r="B168" s="7">
        <f>(Road_Policing_stats!D172/Road_Policing_stats!H172)*1000</f>
        <v>94.13580247</v>
      </c>
      <c r="C168" s="7">
        <f>(Road_Policing_stats!E172/Road_Policing_stats!H172)*1000</f>
        <v>71.75925926</v>
      </c>
      <c r="D168" s="7">
        <f>(Road_Policing_stats!F172/Road_Policing_stats!H172)*1000</f>
        <v>299.1898148</v>
      </c>
      <c r="E168" s="7">
        <f>(Road_Policing_stats!G172/Road_Policing_stats!H172)*1000</f>
        <v>2369.598765</v>
      </c>
    </row>
    <row r="169" ht="14.25" customHeight="1">
      <c r="A169" s="7">
        <f>(Road_Policing_stats!C173/Road_Policing_stats!H173)*1000</f>
        <v>3.086419753</v>
      </c>
      <c r="B169" s="7">
        <f>(Road_Policing_stats!D173/Road_Policing_stats!H173)*1000</f>
        <v>107.0601852</v>
      </c>
      <c r="C169" s="7">
        <f>(Road_Policing_stats!E173/Road_Policing_stats!H173)*1000</f>
        <v>97.80092593</v>
      </c>
      <c r="D169" s="7">
        <f>(Road_Policing_stats!F173/Road_Policing_stats!H173)*1000</f>
        <v>334.8765432</v>
      </c>
      <c r="E169" s="7">
        <f>(Road_Policing_stats!G173/Road_Policing_stats!H173)*1000</f>
        <v>2613.040123</v>
      </c>
    </row>
    <row r="170" ht="14.25" customHeight="1">
      <c r="A170" s="7">
        <f>(Road_Policing_stats!C174/Road_Policing_stats!H174)*1000</f>
        <v>1.736111111</v>
      </c>
      <c r="B170" s="7">
        <f>(Road_Policing_stats!D174/Road_Policing_stats!H174)*1000</f>
        <v>104.9382716</v>
      </c>
      <c r="C170" s="7">
        <f>(Road_Policing_stats!E174/Road_Policing_stats!H174)*1000</f>
        <v>105.7098765</v>
      </c>
      <c r="D170" s="7">
        <f>(Road_Policing_stats!F174/Road_Policing_stats!H174)*1000</f>
        <v>334.4907407</v>
      </c>
      <c r="E170" s="7">
        <f>(Road_Policing_stats!G174/Road_Policing_stats!H174)*1000</f>
        <v>2628.665123</v>
      </c>
    </row>
    <row r="171" ht="14.25" customHeight="1">
      <c r="A171" s="7">
        <f>(Road_Policing_stats!C175/Road_Policing_stats!H175)*1000</f>
        <v>2.314814815</v>
      </c>
      <c r="B171" s="7">
        <f>(Road_Policing_stats!D175/Road_Policing_stats!H175)*1000</f>
        <v>106.4814815</v>
      </c>
      <c r="C171" s="7">
        <f>(Road_Policing_stats!E175/Road_Policing_stats!H175)*1000</f>
        <v>168.2098765</v>
      </c>
      <c r="D171" s="7">
        <f>(Road_Policing_stats!F175/Road_Policing_stats!H175)*1000</f>
        <v>338.3487654</v>
      </c>
      <c r="E171" s="7">
        <f>(Road_Policing_stats!G175/Road_Policing_stats!H175)*1000</f>
        <v>2771.990741</v>
      </c>
    </row>
    <row r="172" ht="14.25" customHeight="1">
      <c r="A172" s="7">
        <f>(Road_Policing_stats!C176/Road_Policing_stats!H176)*1000</f>
        <v>2.507716049</v>
      </c>
      <c r="B172" s="7">
        <f>(Road_Policing_stats!D176/Road_Policing_stats!H176)*1000</f>
        <v>112.0756173</v>
      </c>
      <c r="C172" s="7">
        <f>(Road_Policing_stats!E176/Road_Policing_stats!H176)*1000</f>
        <v>108.0246914</v>
      </c>
      <c r="D172" s="7">
        <f>(Road_Policing_stats!F176/Road_Policing_stats!H176)*1000</f>
        <v>324.4598765</v>
      </c>
      <c r="E172" s="7">
        <f>(Road_Policing_stats!G176/Road_Policing_stats!H176)*1000</f>
        <v>2802.469136</v>
      </c>
    </row>
    <row r="173" ht="14.25" customHeight="1">
      <c r="A173" s="7">
        <f>(Road_Policing_stats!C177/Road_Policing_stats!H177)*1000</f>
        <v>2.314814815</v>
      </c>
      <c r="B173" s="7">
        <f>(Road_Policing_stats!D177/Road_Policing_stats!H177)*1000</f>
        <v>107.4459877</v>
      </c>
      <c r="C173" s="7">
        <f>(Road_Policing_stats!E177/Road_Policing_stats!H177)*1000</f>
        <v>111.1111111</v>
      </c>
      <c r="D173" s="7">
        <f>(Road_Policing_stats!F177/Road_Policing_stats!H177)*1000</f>
        <v>300.154321</v>
      </c>
      <c r="E173" s="7">
        <f>(Road_Policing_stats!G177/Road_Policing_stats!H177)*1000</f>
        <v>3081.018519</v>
      </c>
    </row>
    <row r="174" ht="14.25" customHeight="1">
      <c r="A174" s="7">
        <f>(Road_Policing_stats!C178/Road_Policing_stats!H178)*1000</f>
        <v>2.314814815</v>
      </c>
      <c r="B174" s="7">
        <f>(Road_Policing_stats!D178/Road_Policing_stats!H178)*1000</f>
        <v>105.9027778</v>
      </c>
      <c r="C174" s="7">
        <f>(Road_Policing_stats!E178/Road_Policing_stats!H178)*1000</f>
        <v>103.9737654</v>
      </c>
      <c r="D174" s="7">
        <f>(Road_Policing_stats!F178/Road_Policing_stats!H178)*1000</f>
        <v>293.9814815</v>
      </c>
      <c r="E174" s="7">
        <f>(Road_Policing_stats!G178/Road_Policing_stats!H178)*1000</f>
        <v>2931.32716</v>
      </c>
    </row>
    <row r="175" ht="14.25" customHeight="1">
      <c r="A175" s="7">
        <f>(Road_Policing_stats!C179/Road_Policing_stats!H179)*1000</f>
        <v>1.929012346</v>
      </c>
      <c r="B175" s="7">
        <f>(Road_Policing_stats!D179/Road_Policing_stats!H179)*1000</f>
        <v>96.06481481</v>
      </c>
      <c r="C175" s="7">
        <f>(Road_Policing_stats!E179/Road_Policing_stats!H179)*1000</f>
        <v>91.24228395</v>
      </c>
      <c r="D175" s="7">
        <f>(Road_Policing_stats!F179/Road_Policing_stats!H179)*1000</f>
        <v>275.462963</v>
      </c>
      <c r="E175" s="7">
        <f>(Road_Policing_stats!G179/Road_Policing_stats!H179)*1000</f>
        <v>2599.92284</v>
      </c>
    </row>
    <row r="176" ht="14.25" customHeight="1">
      <c r="A176" s="7">
        <f>(Road_Policing_stats!C180/Road_Policing_stats!H180)*1000</f>
        <v>2.314814815</v>
      </c>
      <c r="B176" s="7">
        <f>(Road_Policing_stats!D180/Road_Policing_stats!H180)*1000</f>
        <v>96.06481481</v>
      </c>
      <c r="C176" s="7">
        <f>(Road_Policing_stats!E180/Road_Policing_stats!H180)*1000</f>
        <v>84.87654321</v>
      </c>
      <c r="D176" s="7">
        <f>(Road_Policing_stats!F180/Road_Policing_stats!H180)*1000</f>
        <v>310.9567901</v>
      </c>
      <c r="E176" s="7">
        <f>(Road_Policing_stats!G180/Road_Policing_stats!H180)*1000</f>
        <v>2852.430556</v>
      </c>
    </row>
    <row r="177" ht="14.25" customHeight="1">
      <c r="A177" s="7">
        <f>(Road_Policing_stats!C181/Road_Policing_stats!H181)*1000</f>
        <v>3.279320988</v>
      </c>
      <c r="B177" s="7">
        <f>(Road_Policing_stats!D181/Road_Policing_stats!H181)*1000</f>
        <v>67.90123457</v>
      </c>
      <c r="C177" s="7">
        <f>(Road_Policing_stats!E181/Road_Policing_stats!H181)*1000</f>
        <v>65.39351852</v>
      </c>
      <c r="D177" s="7">
        <f>(Road_Policing_stats!F181/Road_Policing_stats!H181)*1000</f>
        <v>245.7561728</v>
      </c>
      <c r="E177" s="7">
        <f>(Road_Policing_stats!G181/Road_Policing_stats!H181)*1000</f>
        <v>2583.140432</v>
      </c>
    </row>
    <row r="178" ht="14.25" customHeight="1">
      <c r="A178" s="7">
        <f>(Road_Policing_stats!C182/Road_Policing_stats!H182)*1000</f>
        <v>2.893518519</v>
      </c>
      <c r="B178" s="7">
        <f>(Road_Policing_stats!D182/Road_Policing_stats!H182)*1000</f>
        <v>50.54012346</v>
      </c>
      <c r="C178" s="7">
        <f>(Road_Policing_stats!E182/Road_Policing_stats!H182)*1000</f>
        <v>50.34722222</v>
      </c>
      <c r="D178" s="7">
        <f>(Road_Policing_stats!F182/Road_Policing_stats!H182)*1000</f>
        <v>197.7237654</v>
      </c>
      <c r="E178" s="7">
        <f>(Road_Policing_stats!G182/Road_Policing_stats!H182)*1000</f>
        <v>2007.908951</v>
      </c>
    </row>
    <row r="179" ht="14.25" customHeight="1">
      <c r="A179" s="7">
        <f>(Road_Policing_stats!C183/Road_Policing_stats!H183)*1000</f>
        <v>3.408058164</v>
      </c>
      <c r="B179" s="7">
        <f>(Road_Policing_stats!D183/Road_Policing_stats!H183)*1000</f>
        <v>88.79884883</v>
      </c>
      <c r="C179" s="7">
        <f>(Road_Policing_stats!E183/Road_Policing_stats!H183)*1000</f>
        <v>81.98273251</v>
      </c>
      <c r="D179" s="7">
        <f>(Road_Policing_stats!F183/Road_Policing_stats!H183)*1000</f>
        <v>285.1408664</v>
      </c>
      <c r="E179" s="7">
        <f>(Road_Policing_stats!G183/Road_Policing_stats!H183)*1000</f>
        <v>2327.703726</v>
      </c>
    </row>
    <row r="180" ht="14.25" customHeight="1">
      <c r="A180" s="7">
        <f>(Road_Policing_stats!C184/Road_Policing_stats!H184)*1000</f>
        <v>2.461375341</v>
      </c>
      <c r="B180" s="7">
        <f>(Road_Policing_stats!D184/Road_Policing_stats!H184)*1000</f>
        <v>98.83368676</v>
      </c>
      <c r="C180" s="7">
        <f>(Road_Policing_stats!E184/Road_Policing_stats!H184)*1000</f>
        <v>90.69221448</v>
      </c>
      <c r="D180" s="7">
        <f>(Road_Policing_stats!F184/Road_Policing_stats!H184)*1000</f>
        <v>288.9275977</v>
      </c>
      <c r="E180" s="7">
        <f>(Road_Policing_stats!G184/Road_Policing_stats!H184)*1000</f>
        <v>2408.171766</v>
      </c>
    </row>
    <row r="181" ht="14.25" customHeight="1">
      <c r="A181" s="7">
        <f>(Road_Policing_stats!C185/Road_Policing_stats!H185)*1000</f>
        <v>2.272038776</v>
      </c>
      <c r="B181" s="7">
        <f>(Road_Policing_stats!D185/Road_Policing_stats!H185)*1000</f>
        <v>98.6443502</v>
      </c>
      <c r="C181" s="7">
        <f>(Road_Policing_stats!E185/Road_Policing_stats!H185)*1000</f>
        <v>78.00666465</v>
      </c>
      <c r="D181" s="7">
        <f>(Road_Policing_stats!F185/Road_Policing_stats!H185)*1000</f>
        <v>318.4641018</v>
      </c>
      <c r="E181" s="7">
        <f>(Road_Policing_stats!G185/Road_Policing_stats!H185)*1000</f>
        <v>2226.408664</v>
      </c>
    </row>
    <row r="182" ht="14.25" customHeight="1">
      <c r="A182" s="7">
        <f>(Road_Policing_stats!C186/Road_Policing_stats!H186)*1000</f>
        <v>2.082702211</v>
      </c>
      <c r="B182" s="7">
        <f>(Road_Policing_stats!D186/Road_Policing_stats!H186)*1000</f>
        <v>87.66282945</v>
      </c>
      <c r="C182" s="7">
        <f>(Road_Policing_stats!E186/Road_Policing_stats!H186)*1000</f>
        <v>93.34292639</v>
      </c>
      <c r="D182" s="7">
        <f>(Road_Policing_stats!F186/Road_Policing_stats!H186)*1000</f>
        <v>353.4913663</v>
      </c>
      <c r="E182" s="7">
        <f>(Road_Policing_stats!G186/Road_Policing_stats!H186)*1000</f>
        <v>2716.222357</v>
      </c>
    </row>
    <row r="183" ht="14.25" customHeight="1">
      <c r="A183" s="7">
        <f>(Road_Policing_stats!C187/Road_Policing_stats!H187)*1000</f>
        <v>3.786731294</v>
      </c>
      <c r="B183" s="7">
        <f>(Road_Policing_stats!D187/Road_Policing_stats!H187)*1000</f>
        <v>76.87064526</v>
      </c>
      <c r="C183" s="7">
        <f>(Road_Policing_stats!E187/Road_Policing_stats!H187)*1000</f>
        <v>102.8097546</v>
      </c>
      <c r="D183" s="7">
        <f>(Road_Policing_stats!F187/Road_Policing_stats!H187)*1000</f>
        <v>346.8645865</v>
      </c>
      <c r="E183" s="7">
        <f>(Road_Policing_stats!G187/Road_Policing_stats!H187)*1000</f>
        <v>2518.17631</v>
      </c>
    </row>
    <row r="184" ht="14.25" customHeight="1">
      <c r="A184" s="7">
        <f>(Road_Policing_stats!C188/Road_Policing_stats!H188)*1000</f>
        <v>1.893365647</v>
      </c>
      <c r="B184" s="7">
        <f>(Road_Policing_stats!D188/Road_Policing_stats!H188)*1000</f>
        <v>75.54528931</v>
      </c>
      <c r="C184" s="7">
        <f>(Road_Policing_stats!E188/Road_Policing_stats!H188)*1000</f>
        <v>102.0524084</v>
      </c>
      <c r="D184" s="7">
        <f>(Road_Policing_stats!F188/Road_Policing_stats!H188)*1000</f>
        <v>294.0396849</v>
      </c>
      <c r="E184" s="7">
        <f>(Road_Policing_stats!G188/Road_Policing_stats!H188)*1000</f>
        <v>2521.205695</v>
      </c>
    </row>
    <row r="185" ht="14.25" customHeight="1">
      <c r="A185" s="7">
        <f>(Road_Policing_stats!C189/Road_Policing_stats!H189)*1000</f>
        <v>3.2187216</v>
      </c>
      <c r="B185" s="7">
        <f>(Road_Policing_stats!D189/Road_Policing_stats!H189)*1000</f>
        <v>49.98485307</v>
      </c>
      <c r="C185" s="7">
        <f>(Road_Policing_stats!E189/Road_Policing_stats!H189)*1000</f>
        <v>85.01211754</v>
      </c>
      <c r="D185" s="7">
        <f>(Road_Policing_stats!F189/Road_Policing_stats!H189)*1000</f>
        <v>284.5728567</v>
      </c>
      <c r="E185" s="7">
        <f>(Road_Policing_stats!G189/Road_Policing_stats!H189)*1000</f>
        <v>2710.54226</v>
      </c>
    </row>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43"/>
    <col customWidth="1" min="2" max="2" width="11.43"/>
    <col customWidth="1" min="3" max="3" width="9.71"/>
    <col customWidth="1" min="4" max="4" width="16.29"/>
    <col customWidth="1" min="5" max="5" width="11.14"/>
    <col customWidth="1" min="6" max="6" width="15.14"/>
    <col customWidth="1" min="7" max="7" width="15.71"/>
    <col customWidth="1" min="8" max="8" width="14.0"/>
    <col customWidth="1" min="9" max="9" width="16.0"/>
    <col customWidth="1" min="10" max="10" width="15.71"/>
    <col customWidth="1" min="11" max="11" width="13.71"/>
    <col customWidth="1" min="12" max="12" width="11.86"/>
    <col customWidth="1" min="13" max="13" width="12.71"/>
    <col customWidth="1" min="14" max="14" width="10.86"/>
    <col customWidth="1" min="15" max="18" width="8.43"/>
    <col customWidth="1" min="19" max="19" width="18.0"/>
    <col customWidth="1" min="20" max="20" width="64.14"/>
  </cols>
  <sheetData>
    <row r="1" ht="15.0" customHeight="1">
      <c r="C1" s="2"/>
      <c r="D1" s="3" t="s">
        <v>84</v>
      </c>
      <c r="E1" s="4"/>
      <c r="F1" s="4"/>
      <c r="G1" s="5"/>
      <c r="H1" s="6"/>
      <c r="I1" s="7"/>
      <c r="J1" s="8"/>
      <c r="K1" s="8"/>
      <c r="L1" s="8"/>
      <c r="M1" s="8"/>
    </row>
    <row r="2" ht="34.5" customHeight="1">
      <c r="A2" s="9" t="s">
        <v>1</v>
      </c>
      <c r="B2" s="10" t="s">
        <v>85</v>
      </c>
      <c r="C2" s="11" t="s">
        <v>86</v>
      </c>
      <c r="D2" s="12" t="s">
        <v>87</v>
      </c>
      <c r="E2" s="12" t="s">
        <v>88</v>
      </c>
      <c r="F2" s="12" t="s">
        <v>89</v>
      </c>
      <c r="G2" s="12" t="s">
        <v>90</v>
      </c>
      <c r="H2" s="13" t="s">
        <v>91</v>
      </c>
      <c r="I2" s="14" t="s">
        <v>92</v>
      </c>
      <c r="J2" s="15" t="s">
        <v>93</v>
      </c>
      <c r="K2" s="15" t="s">
        <v>94</v>
      </c>
      <c r="L2" s="15" t="s">
        <v>95</v>
      </c>
      <c r="M2" s="15" t="s">
        <v>96</v>
      </c>
      <c r="N2" s="16"/>
      <c r="O2" s="17"/>
      <c r="P2" s="17"/>
      <c r="Q2" s="17"/>
      <c r="R2" s="17"/>
    </row>
    <row r="3" ht="12.0" customHeight="1">
      <c r="A3" s="18">
        <v>2008.0</v>
      </c>
      <c r="B3" s="19" t="s">
        <v>97</v>
      </c>
      <c r="C3" s="20">
        <v>25.0</v>
      </c>
      <c r="D3" s="19">
        <v>1272.0</v>
      </c>
      <c r="E3" s="19">
        <v>2164.0</v>
      </c>
      <c r="F3" s="19">
        <v>3225.0</v>
      </c>
      <c r="G3" s="19">
        <v>11543.0</v>
      </c>
      <c r="H3" s="21">
        <v>4485.1</v>
      </c>
      <c r="I3" s="22">
        <f t="shared" ref="I3:I189" si="1">(C3/H3)*1000</f>
        <v>5.574011728</v>
      </c>
      <c r="J3" s="23">
        <f>(Road_Policing_stats!D3/Road_Policing_stats!H3)*1000</f>
        <v>283.6057167</v>
      </c>
      <c r="K3" s="24">
        <f>(Road_Policing_stats!E3/Road_Policing_stats!H3)*1000</f>
        <v>482.4864552</v>
      </c>
      <c r="L3" s="24">
        <f>(Road_Policing_stats!F3/Road_Policing_stats!H3)*1000</f>
        <v>719.0475129</v>
      </c>
      <c r="M3" s="25">
        <f>(Road_Policing_stats!G3/Road_Policing_stats!H3)*1000</f>
        <v>2573.632695</v>
      </c>
      <c r="N3" s="26"/>
      <c r="O3" s="17"/>
      <c r="P3" s="17"/>
      <c r="Q3" s="17"/>
      <c r="R3" s="17"/>
    </row>
    <row r="4" ht="12.0" customHeight="1">
      <c r="A4" s="27">
        <v>2008.0</v>
      </c>
      <c r="B4" s="19" t="s">
        <v>98</v>
      </c>
      <c r="C4" s="20">
        <v>32.0</v>
      </c>
      <c r="D4" s="19">
        <v>1307.0</v>
      </c>
      <c r="E4" s="19">
        <v>3371.0</v>
      </c>
      <c r="F4" s="19">
        <v>3533.0</v>
      </c>
      <c r="G4" s="19">
        <v>13314.0</v>
      </c>
      <c r="H4" s="21">
        <v>4485.1</v>
      </c>
      <c r="I4" s="22">
        <f t="shared" si="1"/>
        <v>7.134735011</v>
      </c>
      <c r="J4" s="23">
        <f>(Road_Policing_stats!D4/Road_Policing_stats!H4)*1000</f>
        <v>291.4093331</v>
      </c>
      <c r="K4" s="24">
        <f>(Road_Policing_stats!E4/Road_Policing_stats!H4)*1000</f>
        <v>751.5997414</v>
      </c>
      <c r="L4" s="24">
        <f>(Road_Policing_stats!F4/Road_Policing_stats!H4)*1000</f>
        <v>787.7193374</v>
      </c>
      <c r="M4" s="25">
        <f>(Road_Policing_stats!G4/Road_Policing_stats!H4)*1000</f>
        <v>2968.495686</v>
      </c>
      <c r="N4" s="26"/>
      <c r="O4" s="17"/>
      <c r="P4" s="17"/>
      <c r="Q4" s="17"/>
      <c r="R4" s="17"/>
    </row>
    <row r="5" ht="12.0" customHeight="1">
      <c r="A5" s="27">
        <v>2008.0</v>
      </c>
      <c r="B5" s="19" t="s">
        <v>99</v>
      </c>
      <c r="C5" s="20">
        <v>20.0</v>
      </c>
      <c r="D5" s="19">
        <v>886.0</v>
      </c>
      <c r="E5" s="19">
        <v>2768.0</v>
      </c>
      <c r="F5" s="19">
        <v>3122.0</v>
      </c>
      <c r="G5" s="19">
        <v>16629.0</v>
      </c>
      <c r="H5" s="21">
        <v>4485.1</v>
      </c>
      <c r="I5" s="22">
        <f t="shared" si="1"/>
        <v>4.459209382</v>
      </c>
      <c r="J5" s="23">
        <f>(Road_Policing_stats!D5/Road_Policing_stats!H5)*1000</f>
        <v>197.5429756</v>
      </c>
      <c r="K5" s="24">
        <f>(Road_Policing_stats!E5/Road_Policing_stats!H5)*1000</f>
        <v>617.1545785</v>
      </c>
      <c r="L5" s="24">
        <f>(Road_Policing_stats!F5/Road_Policing_stats!H5)*1000</f>
        <v>696.0825846</v>
      </c>
      <c r="M5" s="25">
        <f>(Road_Policing_stats!G5/Road_Policing_stats!H5)*1000</f>
        <v>3707.609641</v>
      </c>
      <c r="N5" s="26"/>
      <c r="O5" s="17"/>
      <c r="P5" s="17"/>
      <c r="Q5" s="17"/>
      <c r="R5" s="17"/>
    </row>
    <row r="6" ht="12.0" customHeight="1">
      <c r="A6" s="27">
        <v>2008.0</v>
      </c>
      <c r="B6" s="19" t="s">
        <v>100</v>
      </c>
      <c r="C6" s="20">
        <v>19.0</v>
      </c>
      <c r="D6" s="19">
        <v>743.0</v>
      </c>
      <c r="E6" s="19">
        <v>2895.0</v>
      </c>
      <c r="F6" s="19">
        <v>4105.0</v>
      </c>
      <c r="G6" s="19">
        <v>16911.0</v>
      </c>
      <c r="H6" s="21">
        <v>4485.1</v>
      </c>
      <c r="I6" s="22">
        <f t="shared" si="1"/>
        <v>4.236248913</v>
      </c>
      <c r="J6" s="23">
        <f>(Road_Policing_stats!D6/Road_Policing_stats!H6)*1000</f>
        <v>165.6596285</v>
      </c>
      <c r="K6" s="24">
        <f>(Road_Policing_stats!E6/Road_Policing_stats!H6)*1000</f>
        <v>645.4705581</v>
      </c>
      <c r="L6" s="24">
        <f>(Road_Policing_stats!F6/Road_Policing_stats!H6)*1000</f>
        <v>915.2527257</v>
      </c>
      <c r="M6" s="25">
        <f>(Road_Policing_stats!G6/Road_Policing_stats!H6)*1000</f>
        <v>3770.484493</v>
      </c>
      <c r="N6" s="28"/>
      <c r="O6" s="17"/>
      <c r="P6" s="17"/>
      <c r="Q6" s="17"/>
      <c r="R6" s="29"/>
      <c r="S6" s="30" t="s">
        <v>101</v>
      </c>
      <c r="T6" s="31"/>
    </row>
    <row r="7" ht="12.0" customHeight="1">
      <c r="A7" s="27">
        <v>2008.0</v>
      </c>
      <c r="B7" s="19" t="s">
        <v>102</v>
      </c>
      <c r="C7" s="20">
        <v>19.0</v>
      </c>
      <c r="D7" s="19">
        <v>792.0</v>
      </c>
      <c r="E7" s="19">
        <v>3287.0</v>
      </c>
      <c r="F7" s="19">
        <v>4230.0</v>
      </c>
      <c r="G7" s="19">
        <v>19622.0</v>
      </c>
      <c r="H7" s="21">
        <v>4485.1</v>
      </c>
      <c r="I7" s="22">
        <f t="shared" si="1"/>
        <v>4.236248913</v>
      </c>
      <c r="J7" s="23">
        <f>(Road_Policing_stats!D7/Road_Policing_stats!H7)*1000</f>
        <v>176.5846915</v>
      </c>
      <c r="K7" s="24">
        <f>(Road_Policing_stats!E7/Road_Policing_stats!H7)*1000</f>
        <v>732.871062</v>
      </c>
      <c r="L7" s="24">
        <f>(Road_Policing_stats!F7/Road_Policing_stats!H7)*1000</f>
        <v>943.1227843</v>
      </c>
      <c r="M7" s="25">
        <f>(Road_Policing_stats!G7/Road_Policing_stats!H7)*1000</f>
        <v>4374.930325</v>
      </c>
      <c r="N7" s="28"/>
      <c r="O7" s="17"/>
      <c r="P7" s="17"/>
      <c r="Q7" s="17"/>
      <c r="R7" s="29"/>
      <c r="S7" s="32" t="s">
        <v>103</v>
      </c>
      <c r="T7" s="33" t="s">
        <v>104</v>
      </c>
    </row>
    <row r="8" ht="12.0" customHeight="1">
      <c r="A8" s="27">
        <v>2008.0</v>
      </c>
      <c r="B8" s="19" t="s">
        <v>105</v>
      </c>
      <c r="C8" s="20">
        <v>28.0</v>
      </c>
      <c r="D8" s="19">
        <v>617.0</v>
      </c>
      <c r="E8" s="19">
        <v>2814.0</v>
      </c>
      <c r="F8" s="19">
        <v>3569.0</v>
      </c>
      <c r="G8" s="19">
        <v>17711.0</v>
      </c>
      <c r="H8" s="21">
        <v>4485.1</v>
      </c>
      <c r="I8" s="22">
        <f t="shared" si="1"/>
        <v>6.242893135</v>
      </c>
      <c r="J8" s="23">
        <f>(Road_Policing_stats!D8/Road_Policing_stats!H8)*1000</f>
        <v>137.5666094</v>
      </c>
      <c r="K8" s="24">
        <f>(Road_Policing_stats!E8/Road_Policing_stats!H8)*1000</f>
        <v>627.4107601</v>
      </c>
      <c r="L8" s="24">
        <f>(Road_Policing_stats!F8/Road_Policing_stats!H8)*1000</f>
        <v>795.7459142</v>
      </c>
      <c r="M8" s="25">
        <f>(Road_Policing_stats!G8/Road_Policing_stats!H8)*1000</f>
        <v>3948.852868</v>
      </c>
      <c r="N8" s="28"/>
      <c r="O8" s="17"/>
      <c r="P8" s="17"/>
      <c r="Q8" s="17"/>
      <c r="R8" s="29"/>
      <c r="S8" s="32" t="s">
        <v>106</v>
      </c>
      <c r="T8" s="33">
        <v>0.05</v>
      </c>
    </row>
    <row r="9" ht="12.0" customHeight="1">
      <c r="A9" s="27">
        <v>2008.0</v>
      </c>
      <c r="B9" s="19" t="s">
        <v>107</v>
      </c>
      <c r="C9" s="20">
        <v>26.0</v>
      </c>
      <c r="D9" s="19">
        <v>612.0</v>
      </c>
      <c r="E9" s="19">
        <v>2441.0</v>
      </c>
      <c r="F9" s="19">
        <v>3367.0</v>
      </c>
      <c r="G9" s="19">
        <v>17038.0</v>
      </c>
      <c r="H9" s="21">
        <v>4485.1</v>
      </c>
      <c r="I9" s="22">
        <f t="shared" si="1"/>
        <v>5.796972197</v>
      </c>
      <c r="J9" s="23">
        <f>(Road_Policing_stats!D9/Road_Policing_stats!H9)*1000</f>
        <v>136.4518071</v>
      </c>
      <c r="K9" s="24">
        <f>(Road_Policing_stats!E9/Road_Policing_stats!H9)*1000</f>
        <v>544.2465051</v>
      </c>
      <c r="L9" s="24">
        <f>(Road_Policing_stats!F9/Road_Policing_stats!H9)*1000</f>
        <v>750.7078995</v>
      </c>
      <c r="M9" s="25">
        <f>(Road_Policing_stats!G9/Road_Policing_stats!H9)*1000</f>
        <v>3798.800473</v>
      </c>
      <c r="N9" s="28"/>
      <c r="O9" s="17"/>
      <c r="P9" s="17"/>
      <c r="Q9" s="17"/>
      <c r="R9" s="29"/>
      <c r="S9" s="32" t="s">
        <v>108</v>
      </c>
      <c r="T9" s="33" t="s">
        <v>109</v>
      </c>
    </row>
    <row r="10" ht="12.0" customHeight="1">
      <c r="A10" s="27">
        <v>2008.0</v>
      </c>
      <c r="B10" s="19" t="s">
        <v>110</v>
      </c>
      <c r="C10" s="20">
        <v>28.0</v>
      </c>
      <c r="D10" s="19">
        <v>611.0</v>
      </c>
      <c r="E10" s="19">
        <v>2070.0</v>
      </c>
      <c r="F10" s="19">
        <v>3091.0</v>
      </c>
      <c r="G10" s="19">
        <v>14610.0</v>
      </c>
      <c r="H10" s="21">
        <v>4485.1</v>
      </c>
      <c r="I10" s="22">
        <f t="shared" si="1"/>
        <v>6.242893135</v>
      </c>
      <c r="J10" s="23">
        <f>(Road_Policing_stats!D10/Road_Policing_stats!H10)*1000</f>
        <v>136.2288466</v>
      </c>
      <c r="K10" s="24">
        <f>(Road_Policing_stats!E10/Road_Policing_stats!H10)*1000</f>
        <v>461.5281711</v>
      </c>
      <c r="L10" s="24">
        <f>(Road_Policing_stats!F10/Road_Policing_stats!H10)*1000</f>
        <v>689.17081</v>
      </c>
      <c r="M10" s="25">
        <f>(Road_Policing_stats!G10/Road_Policing_stats!H10)*1000</f>
        <v>3257.452454</v>
      </c>
      <c r="N10" s="28"/>
      <c r="O10" s="17"/>
      <c r="P10" s="17"/>
      <c r="Q10" s="17"/>
      <c r="R10" s="29"/>
      <c r="S10" s="32" t="s">
        <v>111</v>
      </c>
      <c r="T10" s="33" t="s">
        <v>112</v>
      </c>
    </row>
    <row r="11" ht="12.0" customHeight="1">
      <c r="A11" s="27">
        <v>2008.0</v>
      </c>
      <c r="B11" s="19" t="s">
        <v>113</v>
      </c>
      <c r="C11" s="20">
        <v>19.0</v>
      </c>
      <c r="D11" s="19">
        <v>510.0</v>
      </c>
      <c r="E11" s="19">
        <v>1985.0</v>
      </c>
      <c r="F11" s="19">
        <v>3370.0</v>
      </c>
      <c r="G11" s="19">
        <v>13073.0</v>
      </c>
      <c r="H11" s="21">
        <v>4485.1</v>
      </c>
      <c r="I11" s="22">
        <f t="shared" si="1"/>
        <v>4.236248913</v>
      </c>
      <c r="J11" s="23">
        <f>(Road_Policing_stats!D11/Road_Policing_stats!H11)*1000</f>
        <v>113.7098392</v>
      </c>
      <c r="K11" s="24">
        <f>(Road_Policing_stats!E11/Road_Policing_stats!H11)*1000</f>
        <v>442.5765312</v>
      </c>
      <c r="L11" s="24">
        <f>(Road_Policing_stats!F11/Road_Policing_stats!H11)*1000</f>
        <v>751.3767809</v>
      </c>
      <c r="M11" s="25">
        <f>(Road_Policing_stats!G11/Road_Policing_stats!H11)*1000</f>
        <v>2914.762213</v>
      </c>
      <c r="N11" s="28"/>
      <c r="O11" s="17"/>
      <c r="P11" s="17"/>
      <c r="Q11" s="17"/>
      <c r="R11" s="29"/>
      <c r="S11" s="32" t="s">
        <v>114</v>
      </c>
      <c r="T11" s="34">
        <f>AVERAGE('Unpooled t Test'!B3:B189)</f>
        <v>3.536821357</v>
      </c>
    </row>
    <row r="12" ht="12.0" customHeight="1">
      <c r="A12" s="27">
        <v>2008.0</v>
      </c>
      <c r="B12" s="19" t="s">
        <v>115</v>
      </c>
      <c r="C12" s="20">
        <v>22.0</v>
      </c>
      <c r="D12" s="19">
        <v>606.0</v>
      </c>
      <c r="E12" s="19">
        <v>1834.0</v>
      </c>
      <c r="F12" s="19">
        <v>3502.0</v>
      </c>
      <c r="G12" s="19">
        <v>10712.0</v>
      </c>
      <c r="H12" s="21">
        <v>4485.1</v>
      </c>
      <c r="I12" s="22">
        <f t="shared" si="1"/>
        <v>4.90513032</v>
      </c>
      <c r="J12" s="23">
        <f>(Road_Policing_stats!D12/Road_Policing_stats!H12)*1000</f>
        <v>135.1140443</v>
      </c>
      <c r="K12" s="24">
        <f>(Road_Policing_stats!E12/Road_Policing_stats!H12)*1000</f>
        <v>408.9095003</v>
      </c>
      <c r="L12" s="24">
        <f>(Road_Policing_stats!F12/Road_Policing_stats!H12)*1000</f>
        <v>780.8075628</v>
      </c>
      <c r="M12" s="25">
        <f>(Road_Policing_stats!G12/Road_Policing_stats!H12)*1000</f>
        <v>2388.352545</v>
      </c>
      <c r="N12" s="28"/>
      <c r="O12" s="17"/>
      <c r="P12" s="17"/>
      <c r="Q12" s="17"/>
      <c r="R12" s="29"/>
      <c r="S12" s="32" t="s">
        <v>116</v>
      </c>
      <c r="T12" s="35">
        <f>AVERAGE(Road_Policing_stats!J3:J189)</f>
        <v>92.9847577</v>
      </c>
    </row>
    <row r="13" ht="12.0" customHeight="1">
      <c r="A13" s="27">
        <v>2008.0</v>
      </c>
      <c r="B13" s="19" t="s">
        <v>117</v>
      </c>
      <c r="C13" s="20">
        <v>22.0</v>
      </c>
      <c r="D13" s="19">
        <v>612.0</v>
      </c>
      <c r="E13" s="19">
        <v>1687.0</v>
      </c>
      <c r="F13" s="19">
        <v>3291.0</v>
      </c>
      <c r="G13" s="19">
        <v>17216.0</v>
      </c>
      <c r="H13" s="21">
        <v>4485.1</v>
      </c>
      <c r="I13" s="22">
        <f t="shared" si="1"/>
        <v>4.90513032</v>
      </c>
      <c r="J13" s="23">
        <f>(Road_Policing_stats!D13/Road_Policing_stats!H13)*1000</f>
        <v>136.4518071</v>
      </c>
      <c r="K13" s="24">
        <f>(Road_Policing_stats!E13/Road_Policing_stats!H13)*1000</f>
        <v>376.1343114</v>
      </c>
      <c r="L13" s="24">
        <f>(Road_Policing_stats!F13/Road_Policing_stats!H13)*1000</f>
        <v>733.7629038</v>
      </c>
      <c r="M13" s="25">
        <f>(Road_Policing_stats!G13/Road_Policing_stats!H13)*1000</f>
        <v>3838.487436</v>
      </c>
      <c r="N13" s="28"/>
      <c r="O13" s="17"/>
      <c r="P13" s="17"/>
      <c r="Q13" s="17"/>
      <c r="R13" s="29"/>
      <c r="S13" s="32" t="s">
        <v>118</v>
      </c>
      <c r="T13" s="33">
        <f>COUNT(D3:D189)</f>
        <v>185</v>
      </c>
    </row>
    <row r="14" ht="12.0" customHeight="1">
      <c r="A14" s="27">
        <v>2008.0</v>
      </c>
      <c r="B14" s="19" t="s">
        <v>119</v>
      </c>
      <c r="C14" s="20">
        <v>19.0</v>
      </c>
      <c r="D14" s="19">
        <v>526.0</v>
      </c>
      <c r="E14" s="19">
        <v>1409.0</v>
      </c>
      <c r="F14" s="19">
        <v>2938.0</v>
      </c>
      <c r="G14" s="19">
        <v>9792.0</v>
      </c>
      <c r="H14" s="21">
        <v>4485.1</v>
      </c>
      <c r="I14" s="22">
        <f t="shared" si="1"/>
        <v>4.236248913</v>
      </c>
      <c r="J14" s="23">
        <f>(Road_Policing_stats!D14/Road_Policing_stats!H14)*1000</f>
        <v>117.2772068</v>
      </c>
      <c r="K14" s="24">
        <f>(Road_Policing_stats!E14/Road_Policing_stats!H14)*1000</f>
        <v>314.151301</v>
      </c>
      <c r="L14" s="24">
        <f>(Road_Policing_stats!F14/Road_Policing_stats!H14)*1000</f>
        <v>655.0578582</v>
      </c>
      <c r="M14" s="25">
        <f>(Road_Policing_stats!G14/Road_Policing_stats!H14)*1000</f>
        <v>2183.228914</v>
      </c>
      <c r="N14" s="28"/>
      <c r="O14" s="17"/>
      <c r="P14" s="17"/>
      <c r="Q14" s="17"/>
      <c r="R14" s="29"/>
      <c r="S14" s="32" t="s">
        <v>120</v>
      </c>
      <c r="T14" s="33">
        <f>_xlfn.STDEV.P(Road_Policing_stats!J3:J189)</f>
        <v>37.91576663</v>
      </c>
    </row>
    <row r="15" ht="12.0" customHeight="1">
      <c r="A15" s="27">
        <v>2009.0</v>
      </c>
      <c r="B15" s="19" t="s">
        <v>97</v>
      </c>
      <c r="C15" s="20">
        <v>18.0</v>
      </c>
      <c r="D15" s="19">
        <v>609.0</v>
      </c>
      <c r="E15" s="19">
        <v>1692.0</v>
      </c>
      <c r="F15" s="19">
        <v>3109.0</v>
      </c>
      <c r="G15" s="19">
        <v>13477.0</v>
      </c>
      <c r="H15" s="21">
        <v>4533.4</v>
      </c>
      <c r="I15" s="22">
        <f t="shared" si="1"/>
        <v>3.970529845</v>
      </c>
      <c r="J15" s="23">
        <f>(Road_Policing_stats!D15/Road_Policing_stats!H15)*1000</f>
        <v>134.3362598</v>
      </c>
      <c r="K15" s="24">
        <f>(Road_Policing_stats!E15/Road_Policing_stats!H15)*1000</f>
        <v>373.2298054</v>
      </c>
      <c r="L15" s="24">
        <f>(Road_Policing_stats!F15/Road_Policing_stats!H15)*1000</f>
        <v>685.7987383</v>
      </c>
      <c r="M15" s="25">
        <f>(Road_Policing_stats!G15/Road_Policing_stats!H15)*1000</f>
        <v>2972.823929</v>
      </c>
      <c r="N15" s="28"/>
      <c r="O15" s="17"/>
      <c r="P15" s="17"/>
      <c r="Q15" s="17"/>
      <c r="R15" s="29"/>
      <c r="S15" s="32" t="s">
        <v>121</v>
      </c>
      <c r="T15" s="33">
        <f>T14/SQRT(T13)</f>
        <v>2.787622603</v>
      </c>
    </row>
    <row r="16" ht="12.0" customHeight="1">
      <c r="A16" s="27">
        <v>2009.0</v>
      </c>
      <c r="B16" s="19" t="s">
        <v>98</v>
      </c>
      <c r="C16" s="20">
        <v>15.0</v>
      </c>
      <c r="D16" s="19">
        <v>538.0</v>
      </c>
      <c r="E16" s="19">
        <v>1863.0</v>
      </c>
      <c r="F16" s="19">
        <v>3031.0</v>
      </c>
      <c r="G16" s="19">
        <v>13668.0</v>
      </c>
      <c r="H16" s="21">
        <v>4533.4</v>
      </c>
      <c r="I16" s="22">
        <f t="shared" si="1"/>
        <v>3.308774871</v>
      </c>
      <c r="J16" s="23">
        <f>(Road_Policing_stats!D16/Road_Policing_stats!H16)*1000</f>
        <v>118.6747254</v>
      </c>
      <c r="K16" s="24">
        <f>(Road_Policing_stats!E16/Road_Policing_stats!H16)*1000</f>
        <v>410.949839</v>
      </c>
      <c r="L16" s="24">
        <f>(Road_Policing_stats!F16/Road_Policing_stats!H16)*1000</f>
        <v>668.5931089</v>
      </c>
      <c r="M16" s="25">
        <f>(Road_Policing_stats!G16/Road_Policing_stats!H16)*1000</f>
        <v>3014.955662</v>
      </c>
      <c r="N16" s="28"/>
      <c r="O16" s="17"/>
      <c r="P16" s="17"/>
      <c r="Q16" s="17"/>
      <c r="R16" s="29"/>
      <c r="S16" s="32" t="s">
        <v>122</v>
      </c>
      <c r="T16" s="33">
        <f>(T12-T11)/T15</f>
        <v>32.08753446</v>
      </c>
    </row>
    <row r="17" ht="12.0" customHeight="1">
      <c r="A17" s="27">
        <v>2009.0</v>
      </c>
      <c r="B17" s="19" t="s">
        <v>99</v>
      </c>
      <c r="C17" s="20">
        <v>24.0</v>
      </c>
      <c r="D17" s="19">
        <v>617.0</v>
      </c>
      <c r="E17" s="19">
        <v>1824.0</v>
      </c>
      <c r="F17" s="19">
        <v>3534.0</v>
      </c>
      <c r="G17" s="19">
        <v>15086.0</v>
      </c>
      <c r="H17" s="21">
        <v>4533.4</v>
      </c>
      <c r="I17" s="22">
        <f t="shared" si="1"/>
        <v>5.294039794</v>
      </c>
      <c r="J17" s="23">
        <f>(Road_Policing_stats!D17/Road_Policing_stats!H17)*1000</f>
        <v>136.1009397</v>
      </c>
      <c r="K17" s="24">
        <f>(Road_Policing_stats!E17/Road_Policing_stats!H17)*1000</f>
        <v>402.3470243</v>
      </c>
      <c r="L17" s="24">
        <f>(Road_Policing_stats!F17/Road_Policing_stats!H17)*1000</f>
        <v>779.5473596</v>
      </c>
      <c r="M17" s="25">
        <f>(Road_Policing_stats!G17/Road_Policing_stats!H17)*1000</f>
        <v>3327.74518</v>
      </c>
      <c r="N17" s="28"/>
      <c r="O17" s="17"/>
      <c r="P17" s="17"/>
      <c r="Q17" s="17"/>
      <c r="R17" s="29"/>
      <c r="S17" s="32" t="s">
        <v>123</v>
      </c>
      <c r="T17" s="33" t="str">
        <f>_xlfn.NORM.S.DIST(T15, TRUE)</f>
        <v>#N/A</v>
      </c>
    </row>
    <row r="18" ht="12.0" customHeight="1">
      <c r="A18" s="27">
        <v>2009.0</v>
      </c>
      <c r="B18" s="19" t="s">
        <v>100</v>
      </c>
      <c r="C18" s="20">
        <v>20.0</v>
      </c>
      <c r="D18" s="19">
        <v>570.0</v>
      </c>
      <c r="E18" s="19">
        <v>1830.0</v>
      </c>
      <c r="F18" s="19">
        <v>3436.0</v>
      </c>
      <c r="G18" s="19">
        <v>15095.0</v>
      </c>
      <c r="H18" s="21">
        <v>4533.4</v>
      </c>
      <c r="I18" s="22">
        <f t="shared" si="1"/>
        <v>4.411699828</v>
      </c>
      <c r="J18" s="23">
        <f>(Road_Policing_stats!D18/Road_Policing_stats!H18)*1000</f>
        <v>125.7334451</v>
      </c>
      <c r="K18" s="24">
        <f>(Road_Policing_stats!E18/Road_Policing_stats!H18)*1000</f>
        <v>403.6705343</v>
      </c>
      <c r="L18" s="24">
        <f>(Road_Policing_stats!F18/Road_Policing_stats!H18)*1000</f>
        <v>757.9300304</v>
      </c>
      <c r="M18" s="25">
        <f>(Road_Policing_stats!G18/Road_Policing_stats!H18)*1000</f>
        <v>3329.730445</v>
      </c>
      <c r="N18" s="28"/>
      <c r="O18" s="17"/>
      <c r="P18" s="17"/>
      <c r="Q18" s="17"/>
      <c r="R18" s="29"/>
      <c r="S18" s="32" t="s">
        <v>124</v>
      </c>
      <c r="T18" s="33">
        <f>NORMSINV(T8)</f>
        <v>-1.644853625</v>
      </c>
    </row>
    <row r="19" ht="12.0" customHeight="1">
      <c r="A19" s="27">
        <v>2009.0</v>
      </c>
      <c r="B19" s="19" t="s">
        <v>102</v>
      </c>
      <c r="C19" s="20">
        <v>28.0</v>
      </c>
      <c r="D19" s="19">
        <v>631.0</v>
      </c>
      <c r="E19" s="19">
        <v>1972.0</v>
      </c>
      <c r="F19" s="19">
        <v>3210.0</v>
      </c>
      <c r="G19" s="19">
        <v>21979.0</v>
      </c>
      <c r="H19" s="21">
        <v>4533.4</v>
      </c>
      <c r="I19" s="22">
        <f t="shared" si="1"/>
        <v>6.176379759</v>
      </c>
      <c r="J19" s="23">
        <f>(Road_Policing_stats!D19/Road_Policing_stats!H19)*1000</f>
        <v>139.1891296</v>
      </c>
      <c r="K19" s="24">
        <f>(Road_Policing_stats!E19/Road_Policing_stats!H19)*1000</f>
        <v>434.993603</v>
      </c>
      <c r="L19" s="24">
        <f>(Road_Policing_stats!F19/Road_Policing_stats!H19)*1000</f>
        <v>708.0778224</v>
      </c>
      <c r="M19" s="25">
        <f>(Road_Policing_stats!G19/Road_Policing_stats!H19)*1000</f>
        <v>4848.237526</v>
      </c>
      <c r="N19" s="28"/>
      <c r="O19" s="17"/>
      <c r="P19" s="17"/>
      <c r="Q19" s="17"/>
      <c r="R19" s="29"/>
      <c r="S19" s="32" t="s">
        <v>125</v>
      </c>
      <c r="T19" s="33" t="s">
        <v>126</v>
      </c>
    </row>
    <row r="20" ht="12.0" customHeight="1">
      <c r="A20" s="27">
        <v>2009.0</v>
      </c>
      <c r="B20" s="19" t="s">
        <v>105</v>
      </c>
      <c r="C20" s="20">
        <v>15.0</v>
      </c>
      <c r="D20" s="19">
        <v>608.0</v>
      </c>
      <c r="E20" s="19">
        <v>2067.0</v>
      </c>
      <c r="F20" s="19">
        <v>3081.0</v>
      </c>
      <c r="G20" s="19">
        <v>16397.0</v>
      </c>
      <c r="H20" s="21">
        <v>4533.4</v>
      </c>
      <c r="I20" s="22">
        <f t="shared" si="1"/>
        <v>3.308774871</v>
      </c>
      <c r="J20" s="23">
        <f>(Road_Policing_stats!D20/Road_Policing_stats!H20)*1000</f>
        <v>134.1156748</v>
      </c>
      <c r="K20" s="24">
        <f>(Road_Policing_stats!E20/Road_Policing_stats!H20)*1000</f>
        <v>455.9491772</v>
      </c>
      <c r="L20" s="24">
        <f>(Road_Policing_stats!F20/Road_Policing_stats!H20)*1000</f>
        <v>679.6223585</v>
      </c>
      <c r="M20" s="25">
        <f>(Road_Policing_stats!G20/Road_Policing_stats!H20)*1000</f>
        <v>3616.932104</v>
      </c>
      <c r="N20" s="28"/>
      <c r="O20" s="17"/>
      <c r="P20" s="17"/>
      <c r="Q20" s="17"/>
      <c r="R20" s="17"/>
    </row>
    <row r="21" ht="12.0" customHeight="1">
      <c r="A21" s="27">
        <v>2009.0</v>
      </c>
      <c r="B21" s="19" t="s">
        <v>107</v>
      </c>
      <c r="C21" s="20">
        <v>19.0</v>
      </c>
      <c r="D21" s="19">
        <v>540.0</v>
      </c>
      <c r="E21" s="19">
        <v>1794.0</v>
      </c>
      <c r="F21" s="19">
        <v>2908.0</v>
      </c>
      <c r="G21" s="19">
        <v>14757.0</v>
      </c>
      <c r="H21" s="21">
        <v>4533.4</v>
      </c>
      <c r="I21" s="22">
        <f t="shared" si="1"/>
        <v>4.191114837</v>
      </c>
      <c r="J21" s="23">
        <f>(Road_Policing_stats!D21/Road_Policing_stats!H21)*1000</f>
        <v>119.1158954</v>
      </c>
      <c r="K21" s="24">
        <f>(Road_Policing_stats!E21/Road_Policing_stats!H21)*1000</f>
        <v>395.7294746</v>
      </c>
      <c r="L21" s="24">
        <f>(Road_Policing_stats!F21/Road_Policing_stats!H21)*1000</f>
        <v>641.461155</v>
      </c>
      <c r="M21" s="25">
        <f>(Road_Policing_stats!G21/Road_Policing_stats!H21)*1000</f>
        <v>3255.172718</v>
      </c>
      <c r="N21" s="28"/>
      <c r="O21" s="17"/>
      <c r="P21" s="17"/>
      <c r="Q21" s="17"/>
      <c r="R21" s="17"/>
    </row>
    <row r="22" ht="12.0" customHeight="1">
      <c r="A22" s="27">
        <v>2009.0</v>
      </c>
      <c r="B22" s="19" t="s">
        <v>110</v>
      </c>
      <c r="C22" s="20">
        <v>20.0</v>
      </c>
      <c r="D22" s="19">
        <v>581.0</v>
      </c>
      <c r="E22" s="19">
        <v>1914.0</v>
      </c>
      <c r="F22" s="19">
        <v>3048.0</v>
      </c>
      <c r="G22" s="19">
        <v>17741.0</v>
      </c>
      <c r="H22" s="21">
        <v>4533.4</v>
      </c>
      <c r="I22" s="22">
        <f t="shared" si="1"/>
        <v>4.411699828</v>
      </c>
      <c r="J22" s="23">
        <f>(Road_Policing_stats!D22/Road_Policing_stats!H22)*1000</f>
        <v>128.15988</v>
      </c>
      <c r="K22" s="24">
        <f>(Road_Policing_stats!E22/Road_Policing_stats!H22)*1000</f>
        <v>422.1996735</v>
      </c>
      <c r="L22" s="24">
        <f>(Road_Policing_stats!F22/Road_Policing_stats!H22)*1000</f>
        <v>672.3430538</v>
      </c>
      <c r="M22" s="25">
        <f>(Road_Policing_stats!G22/Road_Policing_stats!H22)*1000</f>
        <v>3913.398332</v>
      </c>
      <c r="N22" s="28"/>
      <c r="O22" s="17"/>
      <c r="P22" s="17"/>
      <c r="Q22" s="17"/>
      <c r="R22" s="29"/>
      <c r="S22" s="30" t="s">
        <v>88</v>
      </c>
      <c r="T22" s="31"/>
    </row>
    <row r="23" ht="12.0" customHeight="1">
      <c r="A23" s="27">
        <v>2009.0</v>
      </c>
      <c r="B23" s="19" t="s">
        <v>113</v>
      </c>
      <c r="C23" s="20">
        <v>14.0</v>
      </c>
      <c r="D23" s="19">
        <v>442.0</v>
      </c>
      <c r="E23" s="19">
        <v>1975.0</v>
      </c>
      <c r="F23" s="19">
        <v>3168.0</v>
      </c>
      <c r="G23" s="19">
        <v>14530.0</v>
      </c>
      <c r="H23" s="21">
        <v>4533.4</v>
      </c>
      <c r="I23" s="22">
        <f t="shared" si="1"/>
        <v>3.08818988</v>
      </c>
      <c r="J23" s="23">
        <f>(Road_Policing_stats!D23/Road_Policing_stats!H23)*1000</f>
        <v>97.4985662</v>
      </c>
      <c r="K23" s="24">
        <f>(Road_Policing_stats!E23/Road_Policing_stats!H23)*1000</f>
        <v>435.655358</v>
      </c>
      <c r="L23" s="24">
        <f>(Road_Policing_stats!F23/Road_Policing_stats!H23)*1000</f>
        <v>698.8132527</v>
      </c>
      <c r="M23" s="25">
        <f>(Road_Policing_stats!G23/Road_Policing_stats!H23)*1000</f>
        <v>3205.099925</v>
      </c>
      <c r="N23" s="28"/>
      <c r="O23" s="17"/>
      <c r="P23" s="17"/>
      <c r="Q23" s="17"/>
      <c r="R23" s="29"/>
      <c r="S23" s="32" t="s">
        <v>103</v>
      </c>
      <c r="T23" s="33" t="s">
        <v>104</v>
      </c>
    </row>
    <row r="24" ht="12.0" customHeight="1">
      <c r="A24" s="27">
        <v>2009.0</v>
      </c>
      <c r="B24" s="19" t="s">
        <v>115</v>
      </c>
      <c r="C24" s="20">
        <v>22.0</v>
      </c>
      <c r="D24" s="19">
        <v>537.0</v>
      </c>
      <c r="E24" s="19">
        <v>1450.0</v>
      </c>
      <c r="F24" s="19">
        <v>2593.0</v>
      </c>
      <c r="G24" s="19">
        <v>13911.0</v>
      </c>
      <c r="H24" s="21">
        <v>4533.4</v>
      </c>
      <c r="I24" s="22">
        <f t="shared" si="1"/>
        <v>4.852869811</v>
      </c>
      <c r="J24" s="23">
        <f>(Road_Policing_stats!D24/Road_Policing_stats!H24)*1000</f>
        <v>118.4541404</v>
      </c>
      <c r="K24" s="24">
        <f>(Road_Policing_stats!E24/Road_Policing_stats!H24)*1000</f>
        <v>319.8482375</v>
      </c>
      <c r="L24" s="24">
        <f>(Road_Policing_stats!F24/Road_Policing_stats!H24)*1000</f>
        <v>571.9768827</v>
      </c>
      <c r="M24" s="25">
        <f>(Road_Policing_stats!G24/Road_Policing_stats!H24)*1000</f>
        <v>3068.557815</v>
      </c>
      <c r="N24" s="28"/>
      <c r="O24" s="17"/>
      <c r="P24" s="17"/>
      <c r="Q24" s="17"/>
      <c r="R24" s="29"/>
      <c r="S24" s="32" t="s">
        <v>106</v>
      </c>
      <c r="T24" s="33">
        <v>0.05</v>
      </c>
    </row>
    <row r="25" ht="12.0" customHeight="1">
      <c r="A25" s="27">
        <v>2009.0</v>
      </c>
      <c r="B25" s="19" t="s">
        <v>117</v>
      </c>
      <c r="C25" s="20">
        <v>25.0</v>
      </c>
      <c r="D25" s="19">
        <v>483.0</v>
      </c>
      <c r="E25" s="19">
        <v>1174.0</v>
      </c>
      <c r="F25" s="19">
        <v>2335.0</v>
      </c>
      <c r="G25" s="19">
        <v>15218.0</v>
      </c>
      <c r="H25" s="21">
        <v>4533.4</v>
      </c>
      <c r="I25" s="22">
        <f t="shared" si="1"/>
        <v>5.514624785</v>
      </c>
      <c r="J25" s="23">
        <f>(Road_Policing_stats!D25/Road_Policing_stats!H25)*1000</f>
        <v>106.5425508</v>
      </c>
      <c r="K25" s="24">
        <f>(Road_Policing_stats!E25/Road_Policing_stats!H25)*1000</f>
        <v>258.9667799</v>
      </c>
      <c r="L25" s="24">
        <f>(Road_Policing_stats!F25/Road_Policing_stats!H25)*1000</f>
        <v>515.0659549</v>
      </c>
      <c r="M25" s="25">
        <f>(Road_Policing_stats!G25/Road_Policing_stats!H25)*1000</f>
        <v>3356.862399</v>
      </c>
      <c r="N25" s="28"/>
      <c r="O25" s="17"/>
      <c r="P25" s="17"/>
      <c r="Q25" s="17"/>
      <c r="R25" s="29"/>
      <c r="S25" s="32" t="s">
        <v>108</v>
      </c>
      <c r="T25" s="33" t="s">
        <v>127</v>
      </c>
    </row>
    <row r="26" ht="12.0" customHeight="1">
      <c r="A26" s="27">
        <v>2009.0</v>
      </c>
      <c r="B26" s="19" t="s">
        <v>119</v>
      </c>
      <c r="C26" s="20">
        <v>18.0</v>
      </c>
      <c r="D26" s="19">
        <v>435.0</v>
      </c>
      <c r="E26" s="19">
        <v>938.0</v>
      </c>
      <c r="F26" s="19">
        <v>2117.0</v>
      </c>
      <c r="G26" s="19">
        <v>8486.0</v>
      </c>
      <c r="H26" s="21">
        <v>4533.4</v>
      </c>
      <c r="I26" s="22">
        <f t="shared" si="1"/>
        <v>3.970529845</v>
      </c>
      <c r="J26" s="23">
        <f>(Road_Policing_stats!D26/Road_Policing_stats!H26)*1000</f>
        <v>95.95447126</v>
      </c>
      <c r="K26" s="24">
        <f>(Road_Policing_stats!E26/Road_Policing_stats!H26)*1000</f>
        <v>206.9087219</v>
      </c>
      <c r="L26" s="24">
        <f>(Road_Policing_stats!F26/Road_Policing_stats!H26)*1000</f>
        <v>466.9784268</v>
      </c>
      <c r="M26" s="25">
        <f>(Road_Policing_stats!G26/Road_Policing_stats!H26)*1000</f>
        <v>1871.884237</v>
      </c>
      <c r="N26" s="28"/>
      <c r="O26" s="17"/>
      <c r="P26" s="17"/>
      <c r="Q26" s="17"/>
      <c r="R26" s="29"/>
      <c r="S26" s="32" t="s">
        <v>111</v>
      </c>
      <c r="T26" s="33" t="s">
        <v>112</v>
      </c>
    </row>
    <row r="27" ht="12.0" customHeight="1">
      <c r="A27" s="27">
        <v>2010.0</v>
      </c>
      <c r="B27" s="19" t="s">
        <v>97</v>
      </c>
      <c r="C27" s="20">
        <v>15.0</v>
      </c>
      <c r="D27" s="19">
        <v>477.0</v>
      </c>
      <c r="E27" s="19">
        <v>1121.0</v>
      </c>
      <c r="F27" s="19">
        <v>2646.0</v>
      </c>
      <c r="G27" s="19">
        <v>7696.0</v>
      </c>
      <c r="H27" s="21">
        <v>4554.8</v>
      </c>
      <c r="I27" s="22">
        <f t="shared" si="1"/>
        <v>3.293229121</v>
      </c>
      <c r="J27" s="23">
        <f>(Road_Policing_stats!D27/Road_Policing_stats!H27)*1000</f>
        <v>104.724686</v>
      </c>
      <c r="K27" s="24">
        <f>(Road_Policing_stats!E27/Road_Policing_stats!H27)*1000</f>
        <v>246.1139896</v>
      </c>
      <c r="L27" s="24">
        <f>(Road_Policing_stats!F27/Road_Policing_stats!H27)*1000</f>
        <v>580.9256169</v>
      </c>
      <c r="M27" s="25">
        <f>(Road_Policing_stats!G27/Road_Policing_stats!H27)*1000</f>
        <v>1689.646088</v>
      </c>
      <c r="N27" s="28"/>
      <c r="O27" s="17"/>
      <c r="P27" s="17"/>
      <c r="Q27" s="17"/>
      <c r="R27" s="29"/>
      <c r="S27" s="32" t="s">
        <v>114</v>
      </c>
      <c r="T27" s="33">
        <v>15.0</v>
      </c>
    </row>
    <row r="28" ht="12.0" customHeight="1">
      <c r="A28" s="27">
        <v>2010.0</v>
      </c>
      <c r="B28" s="19" t="s">
        <v>98</v>
      </c>
      <c r="C28" s="20">
        <v>14.0</v>
      </c>
      <c r="D28" s="19">
        <v>430.0</v>
      </c>
      <c r="E28" s="19">
        <v>1592.0</v>
      </c>
      <c r="F28" s="19">
        <v>2819.0</v>
      </c>
      <c r="G28" s="19">
        <v>12083.0</v>
      </c>
      <c r="H28" s="21">
        <v>4554.8</v>
      </c>
      <c r="I28" s="22">
        <f t="shared" si="1"/>
        <v>3.073680513</v>
      </c>
      <c r="J28" s="23">
        <f>(Road_Policing_stats!D28/Road_Policing_stats!H28)*1000</f>
        <v>94.40590147</v>
      </c>
      <c r="K28" s="24">
        <f>(Road_Policing_stats!E28/Road_Policing_stats!H28)*1000</f>
        <v>349.521384</v>
      </c>
      <c r="L28" s="24">
        <f>(Road_Policing_stats!F28/Road_Policing_stats!H28)*1000</f>
        <v>618.9075261</v>
      </c>
      <c r="M28" s="25">
        <f>(Road_Policing_stats!G28/Road_Policing_stats!H28)*1000</f>
        <v>2652.805831</v>
      </c>
      <c r="N28" s="28"/>
      <c r="O28" s="17"/>
      <c r="P28" s="17"/>
      <c r="Q28" s="17"/>
      <c r="R28" s="29"/>
      <c r="S28" s="32" t="s">
        <v>116</v>
      </c>
      <c r="T28" s="35">
        <f>AVERAGE(Road_Policing_stats!K3:K189)</f>
        <v>224.8719257</v>
      </c>
    </row>
    <row r="29" ht="12.0" customHeight="1">
      <c r="A29" s="27">
        <v>2010.0</v>
      </c>
      <c r="B29" s="19" t="s">
        <v>99</v>
      </c>
      <c r="C29" s="20">
        <v>12.0</v>
      </c>
      <c r="D29" s="19">
        <v>532.0</v>
      </c>
      <c r="E29" s="19">
        <v>1564.0</v>
      </c>
      <c r="F29" s="19">
        <v>3305.0</v>
      </c>
      <c r="G29" s="19">
        <v>9581.0</v>
      </c>
      <c r="H29" s="21">
        <v>4554.8</v>
      </c>
      <c r="I29" s="22">
        <f t="shared" si="1"/>
        <v>2.634583297</v>
      </c>
      <c r="J29" s="23">
        <f>(Road_Policing_stats!D29/Road_Policing_stats!H29)*1000</f>
        <v>116.7998595</v>
      </c>
      <c r="K29" s="24">
        <f>(Road_Policing_stats!E29/Road_Policing_stats!H29)*1000</f>
        <v>343.374023</v>
      </c>
      <c r="L29" s="24">
        <f>(Road_Policing_stats!F29/Road_Policing_stats!H29)*1000</f>
        <v>725.6081496</v>
      </c>
      <c r="M29" s="25">
        <f>(Road_Policing_stats!G29/Road_Policing_stats!H29)*1000</f>
        <v>2103.495214</v>
      </c>
      <c r="N29" s="28"/>
      <c r="O29" s="17"/>
      <c r="P29" s="17"/>
      <c r="Q29" s="17"/>
      <c r="R29" s="29"/>
      <c r="S29" s="32" t="s">
        <v>118</v>
      </c>
      <c r="T29" s="33">
        <f>COUNT(Road_Policing_stats!K3:K189)</f>
        <v>187</v>
      </c>
    </row>
    <row r="30" ht="12.0" customHeight="1">
      <c r="A30" s="27">
        <v>2010.0</v>
      </c>
      <c r="B30" s="19" t="s">
        <v>100</v>
      </c>
      <c r="C30" s="20">
        <v>19.0</v>
      </c>
      <c r="D30" s="19">
        <v>467.0</v>
      </c>
      <c r="E30" s="19">
        <v>1689.0</v>
      </c>
      <c r="F30" s="19">
        <v>3521.0</v>
      </c>
      <c r="G30" s="19">
        <v>17171.0</v>
      </c>
      <c r="H30" s="21">
        <v>4554.8</v>
      </c>
      <c r="I30" s="22">
        <f t="shared" si="1"/>
        <v>4.171423553</v>
      </c>
      <c r="J30" s="23">
        <f>(Road_Policing_stats!D30/Road_Policing_stats!H30)*1000</f>
        <v>102.5292</v>
      </c>
      <c r="K30" s="24">
        <f>(Road_Policing_stats!E30/Road_Policing_stats!H30)*1000</f>
        <v>370.817599</v>
      </c>
      <c r="L30" s="24">
        <f>(Road_Policing_stats!F30/Road_Policing_stats!H30)*1000</f>
        <v>773.030649</v>
      </c>
      <c r="M30" s="25">
        <f>(Road_Policing_stats!G30/Road_Policing_stats!H30)*1000</f>
        <v>3769.869149</v>
      </c>
      <c r="N30" s="28"/>
      <c r="O30" s="17"/>
      <c r="P30" s="17"/>
      <c r="Q30" s="17"/>
      <c r="R30" s="29"/>
      <c r="S30" s="32" t="s">
        <v>120</v>
      </c>
      <c r="T30" s="33">
        <f>_xlfn.STDEV.P(Road_Policing_stats!K3:K189)</f>
        <v>126.8654198</v>
      </c>
    </row>
    <row r="31" ht="12.0" customHeight="1">
      <c r="A31" s="27">
        <v>2010.0</v>
      </c>
      <c r="B31" s="19" t="s">
        <v>102</v>
      </c>
      <c r="C31" s="20">
        <v>28.0</v>
      </c>
      <c r="D31" s="19">
        <v>558.0</v>
      </c>
      <c r="E31" s="19">
        <v>1731.0</v>
      </c>
      <c r="F31" s="19">
        <v>3254.0</v>
      </c>
      <c r="G31" s="19">
        <v>15027.0</v>
      </c>
      <c r="H31" s="21">
        <v>4554.8</v>
      </c>
      <c r="I31" s="22">
        <f t="shared" si="1"/>
        <v>6.147361026</v>
      </c>
      <c r="J31" s="23">
        <f>(Road_Policing_stats!D31/Road_Policing_stats!H31)*1000</f>
        <v>122.5081233</v>
      </c>
      <c r="K31" s="24">
        <f>(Road_Policing_stats!E31/Road_Policing_stats!H31)*1000</f>
        <v>380.0386406</v>
      </c>
      <c r="L31" s="24">
        <f>(Road_Policing_stats!F31/Road_Policing_stats!H31)*1000</f>
        <v>714.4111706</v>
      </c>
      <c r="M31" s="25">
        <f>(Road_Policing_stats!G31/Road_Policing_stats!H31)*1000</f>
        <v>3299.156933</v>
      </c>
      <c r="N31" s="28"/>
      <c r="O31" s="17"/>
      <c r="P31" s="17"/>
      <c r="Q31" s="17"/>
      <c r="R31" s="29"/>
      <c r="S31" s="32" t="s">
        <v>121</v>
      </c>
      <c r="T31" s="33">
        <f>T30/SQRT(T29)</f>
        <v>9.277318304</v>
      </c>
    </row>
    <row r="32" ht="12.0" customHeight="1">
      <c r="A32" s="27">
        <v>2010.0</v>
      </c>
      <c r="B32" s="19" t="s">
        <v>105</v>
      </c>
      <c r="C32" s="20">
        <v>11.0</v>
      </c>
      <c r="D32" s="19">
        <v>472.0</v>
      </c>
      <c r="E32" s="19">
        <v>1769.0</v>
      </c>
      <c r="F32" s="19">
        <v>3091.0</v>
      </c>
      <c r="G32" s="19">
        <v>18367.0</v>
      </c>
      <c r="H32" s="21">
        <v>4554.8</v>
      </c>
      <c r="I32" s="22">
        <f t="shared" si="1"/>
        <v>2.415034689</v>
      </c>
      <c r="J32" s="23">
        <f>(Road_Policing_stats!D32/Road_Policing_stats!H32)*1000</f>
        <v>103.626943</v>
      </c>
      <c r="K32" s="24">
        <f>(Road_Policing_stats!E32/Road_Policing_stats!H32)*1000</f>
        <v>388.3814877</v>
      </c>
      <c r="L32" s="24">
        <f>(Road_Policing_stats!F32/Road_Policing_stats!H32)*1000</f>
        <v>678.6247475</v>
      </c>
      <c r="M32" s="25">
        <f>(Road_Policing_stats!G32/Road_Policing_stats!H32)*1000</f>
        <v>4032.449284</v>
      </c>
      <c r="N32" s="28"/>
      <c r="O32" s="17"/>
      <c r="P32" s="17"/>
      <c r="Q32" s="17"/>
      <c r="R32" s="29"/>
      <c r="S32" s="32" t="s">
        <v>122</v>
      </c>
      <c r="T32" s="33">
        <f>(T28-T27)/T31</f>
        <v>22.62204646</v>
      </c>
    </row>
    <row r="33" ht="12.0" customHeight="1">
      <c r="A33" s="27">
        <v>2010.0</v>
      </c>
      <c r="B33" s="19" t="s">
        <v>107</v>
      </c>
      <c r="C33" s="20">
        <v>21.0</v>
      </c>
      <c r="D33" s="19">
        <v>565.0</v>
      </c>
      <c r="E33" s="19">
        <v>1503.0</v>
      </c>
      <c r="F33" s="19">
        <v>2821.0</v>
      </c>
      <c r="G33" s="19">
        <v>14625.0</v>
      </c>
      <c r="H33" s="21">
        <v>4554.8</v>
      </c>
      <c r="I33" s="22">
        <f t="shared" si="1"/>
        <v>4.610520769</v>
      </c>
      <c r="J33" s="23">
        <f>(Road_Policing_stats!D33/Road_Policing_stats!H33)*1000</f>
        <v>124.0449636</v>
      </c>
      <c r="K33" s="24">
        <f>(Road_Policing_stats!E33/Road_Policing_stats!H33)*1000</f>
        <v>329.9815579</v>
      </c>
      <c r="L33" s="24">
        <f>(Road_Policing_stats!F33/Road_Policing_stats!H33)*1000</f>
        <v>619.3466233</v>
      </c>
      <c r="M33" s="25">
        <f>(Road_Policing_stats!G33/Road_Policing_stats!H33)*1000</f>
        <v>3210.898393</v>
      </c>
      <c r="N33" s="28"/>
      <c r="O33" s="17"/>
      <c r="P33" s="17"/>
      <c r="Q33" s="17"/>
      <c r="R33" s="29"/>
      <c r="S33" s="32" t="s">
        <v>123</v>
      </c>
      <c r="T33" s="33" t="str">
        <f>_xlfn.NORM.S.DIST(T32, TRUE)</f>
        <v>#N/A</v>
      </c>
    </row>
    <row r="34" ht="12.0" customHeight="1">
      <c r="A34" s="27">
        <v>2010.0</v>
      </c>
      <c r="B34" s="19" t="s">
        <v>110</v>
      </c>
      <c r="C34" s="20">
        <v>19.0</v>
      </c>
      <c r="D34" s="19">
        <v>528.0</v>
      </c>
      <c r="E34" s="19">
        <v>1888.0</v>
      </c>
      <c r="F34" s="19">
        <v>2952.0</v>
      </c>
      <c r="G34" s="19">
        <v>15761.0</v>
      </c>
      <c r="H34" s="21">
        <v>4554.8</v>
      </c>
      <c r="I34" s="22">
        <f t="shared" si="1"/>
        <v>4.171423553</v>
      </c>
      <c r="J34" s="23">
        <f>(Road_Policing_stats!D34/Road_Policing_stats!H34)*1000</f>
        <v>115.9216651</v>
      </c>
      <c r="K34" s="24">
        <f>(Road_Policing_stats!E34/Road_Policing_stats!H34)*1000</f>
        <v>414.507772</v>
      </c>
      <c r="L34" s="24">
        <f>(Road_Policing_stats!F34/Road_Policing_stats!H34)*1000</f>
        <v>648.107491</v>
      </c>
      <c r="M34" s="25">
        <f>(Road_Policing_stats!G34/Road_Policing_stats!H34)*1000</f>
        <v>3460.305612</v>
      </c>
      <c r="N34" s="28"/>
      <c r="O34" s="17"/>
      <c r="P34" s="17"/>
      <c r="Q34" s="17"/>
      <c r="R34" s="29"/>
      <c r="S34" s="32" t="s">
        <v>124</v>
      </c>
      <c r="T34" s="33">
        <f>NORMSINV(T24)</f>
        <v>-1.644853625</v>
      </c>
    </row>
    <row r="35" ht="12.0" customHeight="1">
      <c r="A35" s="27">
        <v>2010.0</v>
      </c>
      <c r="B35" s="19" t="s">
        <v>113</v>
      </c>
      <c r="C35" s="20">
        <v>13.0</v>
      </c>
      <c r="D35" s="19">
        <v>501.0</v>
      </c>
      <c r="E35" s="19">
        <v>1615.0</v>
      </c>
      <c r="F35" s="19">
        <v>3004.0</v>
      </c>
      <c r="G35" s="19">
        <v>14767.0</v>
      </c>
      <c r="H35" s="21">
        <v>4554.8</v>
      </c>
      <c r="I35" s="22">
        <f t="shared" si="1"/>
        <v>2.854131905</v>
      </c>
      <c r="J35" s="23">
        <f>(Road_Policing_stats!D35/Road_Policing_stats!H35)*1000</f>
        <v>109.9938526</v>
      </c>
      <c r="K35" s="24">
        <f>(Road_Policing_stats!E35/Road_Policing_stats!H35)*1000</f>
        <v>354.571002</v>
      </c>
      <c r="L35" s="24">
        <f>(Road_Policing_stats!F35/Road_Policing_stats!H35)*1000</f>
        <v>659.5240186</v>
      </c>
      <c r="M35" s="25">
        <f>(Road_Policing_stats!G35/Road_Policing_stats!H35)*1000</f>
        <v>3242.074295</v>
      </c>
      <c r="N35" s="28"/>
      <c r="O35" s="17"/>
      <c r="P35" s="17"/>
      <c r="Q35" s="17"/>
      <c r="R35" s="29"/>
      <c r="S35" s="32" t="s">
        <v>125</v>
      </c>
      <c r="T35" s="33" t="s">
        <v>128</v>
      </c>
    </row>
    <row r="36" ht="12.0" customHeight="1">
      <c r="A36" s="27">
        <v>2010.0</v>
      </c>
      <c r="B36" s="19" t="s">
        <v>115</v>
      </c>
      <c r="C36" s="20">
        <v>36.0</v>
      </c>
      <c r="D36" s="19">
        <v>519.0</v>
      </c>
      <c r="E36" s="19">
        <v>1407.0</v>
      </c>
      <c r="F36" s="19">
        <v>3017.0</v>
      </c>
      <c r="G36" s="19">
        <v>17378.0</v>
      </c>
      <c r="H36" s="21">
        <v>4554.8</v>
      </c>
      <c r="I36" s="22">
        <f t="shared" si="1"/>
        <v>7.90374989</v>
      </c>
      <c r="J36" s="23">
        <f>(Road_Policing_stats!D36/Road_Policing_stats!H36)*1000</f>
        <v>113.9457276</v>
      </c>
      <c r="K36" s="24">
        <f>(Road_Policing_stats!E36/Road_Policing_stats!H36)*1000</f>
        <v>308.9048915</v>
      </c>
      <c r="L36" s="24">
        <f>(Road_Policing_stats!F36/Road_Policing_stats!H36)*1000</f>
        <v>662.3781505</v>
      </c>
      <c r="M36" s="25">
        <f>(Road_Policing_stats!G36/Road_Policing_stats!H36)*1000</f>
        <v>3815.315711</v>
      </c>
      <c r="N36" s="28"/>
      <c r="O36" s="17"/>
      <c r="P36" s="17"/>
      <c r="Q36" s="17"/>
      <c r="R36" s="17"/>
    </row>
    <row r="37" ht="12.0" customHeight="1">
      <c r="A37" s="27">
        <v>2010.0</v>
      </c>
      <c r="B37" s="19" t="s">
        <v>117</v>
      </c>
      <c r="C37" s="20">
        <v>14.0</v>
      </c>
      <c r="D37" s="19">
        <v>538.0</v>
      </c>
      <c r="E37" s="19">
        <v>1035.0</v>
      </c>
      <c r="F37" s="19">
        <v>2740.0</v>
      </c>
      <c r="G37" s="19">
        <v>11325.0</v>
      </c>
      <c r="H37" s="21">
        <v>4554.8</v>
      </c>
      <c r="I37" s="22">
        <f t="shared" si="1"/>
        <v>3.073680513</v>
      </c>
      <c r="J37" s="23">
        <f>(Road_Policing_stats!D37/Road_Policing_stats!H37)*1000</f>
        <v>118.1171511</v>
      </c>
      <c r="K37" s="24">
        <f>(Road_Policing_stats!E37/Road_Policing_stats!H37)*1000</f>
        <v>227.2328093</v>
      </c>
      <c r="L37" s="24">
        <f>(Road_Policing_stats!F37/Road_Policing_stats!H37)*1000</f>
        <v>601.5631861</v>
      </c>
      <c r="M37" s="25">
        <f>(Road_Policing_stats!G37/Road_Policing_stats!H37)*1000</f>
        <v>2486.387986</v>
      </c>
      <c r="N37" s="28"/>
      <c r="O37" s="17"/>
      <c r="P37" s="17"/>
      <c r="Q37" s="17"/>
      <c r="R37" s="17"/>
    </row>
    <row r="38" ht="12.0" customHeight="1">
      <c r="A38" s="27">
        <v>2010.0</v>
      </c>
      <c r="B38" s="19" t="s">
        <v>119</v>
      </c>
      <c r="C38" s="20">
        <v>10.0</v>
      </c>
      <c r="D38" s="19">
        <v>313.0</v>
      </c>
      <c r="E38" s="19">
        <v>469.0</v>
      </c>
      <c r="F38" s="19">
        <v>1465.0</v>
      </c>
      <c r="G38" s="19">
        <v>4342.0</v>
      </c>
      <c r="H38" s="21">
        <v>4554.8</v>
      </c>
      <c r="I38" s="22">
        <f t="shared" si="1"/>
        <v>2.195486081</v>
      </c>
      <c r="J38" s="23">
        <f>(Road_Policing_stats!D38/Road_Policing_stats!H38)*1000</f>
        <v>68.71871432</v>
      </c>
      <c r="K38" s="24">
        <f>(Road_Policing_stats!E38/Road_Policing_stats!H38)*1000</f>
        <v>102.9682972</v>
      </c>
      <c r="L38" s="24">
        <f>(Road_Policing_stats!F38/Road_Policing_stats!H38)*1000</f>
        <v>321.6387108</v>
      </c>
      <c r="M38" s="25">
        <f>(Road_Policing_stats!G38/Road_Policing_stats!H38)*1000</f>
        <v>953.2800562</v>
      </c>
      <c r="N38" s="28"/>
      <c r="O38" s="17"/>
      <c r="P38" s="17"/>
      <c r="Q38" s="17"/>
      <c r="R38" s="29"/>
      <c r="S38" s="30" t="s">
        <v>89</v>
      </c>
      <c r="T38" s="31"/>
    </row>
    <row r="39" ht="12.0" customHeight="1">
      <c r="A39" s="27">
        <v>2011.0</v>
      </c>
      <c r="B39" s="19" t="s">
        <v>97</v>
      </c>
      <c r="C39" s="20">
        <v>21.0</v>
      </c>
      <c r="D39" s="19">
        <v>409.0</v>
      </c>
      <c r="E39" s="19">
        <v>1233.0</v>
      </c>
      <c r="F39" s="19">
        <v>3078.0</v>
      </c>
      <c r="G39" s="19">
        <v>19548.0</v>
      </c>
      <c r="H39" s="21">
        <v>4574.9</v>
      </c>
      <c r="I39" s="22">
        <f t="shared" si="1"/>
        <v>4.590264268</v>
      </c>
      <c r="J39" s="23">
        <f>(Road_Policing_stats!D39/Road_Policing_stats!H39)*1000</f>
        <v>89.40086122</v>
      </c>
      <c r="K39" s="24">
        <f>(Road_Policing_stats!E39/Road_Policing_stats!H39)*1000</f>
        <v>269.5140877</v>
      </c>
      <c r="L39" s="24">
        <f>(Road_Policing_stats!F39/Road_Policing_stats!H39)*1000</f>
        <v>672.8015913</v>
      </c>
      <c r="M39" s="25">
        <f>(Road_Policing_stats!G39/Road_Policing_stats!H39)*1000</f>
        <v>4272.880282</v>
      </c>
      <c r="N39" s="28"/>
      <c r="O39" s="17"/>
      <c r="P39" s="17"/>
      <c r="Q39" s="17"/>
      <c r="R39" s="17"/>
      <c r="S39" s="32" t="s">
        <v>103</v>
      </c>
      <c r="T39" s="33" t="s">
        <v>104</v>
      </c>
    </row>
    <row r="40" ht="12.0" customHeight="1">
      <c r="A40" s="27">
        <v>2011.0</v>
      </c>
      <c r="B40" s="19" t="s">
        <v>98</v>
      </c>
      <c r="C40" s="20">
        <v>18.0</v>
      </c>
      <c r="D40" s="19">
        <v>430.0</v>
      </c>
      <c r="E40" s="19">
        <v>1193.0</v>
      </c>
      <c r="F40" s="19">
        <v>3032.0</v>
      </c>
      <c r="G40" s="19">
        <v>29941.0</v>
      </c>
      <c r="H40" s="21">
        <v>4574.9</v>
      </c>
      <c r="I40" s="22">
        <f t="shared" si="1"/>
        <v>3.93451223</v>
      </c>
      <c r="J40" s="23">
        <f>(Road_Policing_stats!D40/Road_Policing_stats!H40)*1000</f>
        <v>93.99112549</v>
      </c>
      <c r="K40" s="24">
        <f>(Road_Policing_stats!E40/Road_Policing_stats!H40)*1000</f>
        <v>260.7707272</v>
      </c>
      <c r="L40" s="24">
        <f>(Road_Policing_stats!F40/Road_Policing_stats!H40)*1000</f>
        <v>662.7467267</v>
      </c>
      <c r="M40" s="25">
        <f>(Road_Policing_stats!G40/Road_Policing_stats!H40)*1000</f>
        <v>6544.623926</v>
      </c>
      <c r="N40" s="28"/>
      <c r="O40" s="17"/>
      <c r="P40" s="17"/>
      <c r="Q40" s="17"/>
      <c r="R40" s="17"/>
      <c r="S40" s="32" t="s">
        <v>106</v>
      </c>
      <c r="T40" s="33">
        <v>0.05</v>
      </c>
    </row>
    <row r="41" ht="12.0" customHeight="1">
      <c r="A41" s="27">
        <v>2011.0</v>
      </c>
      <c r="B41" s="19" t="s">
        <v>99</v>
      </c>
      <c r="C41" s="20">
        <v>15.0</v>
      </c>
      <c r="D41" s="19">
        <v>463.0</v>
      </c>
      <c r="E41" s="19">
        <v>1726.0</v>
      </c>
      <c r="F41" s="19">
        <v>3095.0</v>
      </c>
      <c r="G41" s="19">
        <v>23786.0</v>
      </c>
      <c r="H41" s="21">
        <v>4574.9</v>
      </c>
      <c r="I41" s="22">
        <f t="shared" si="1"/>
        <v>3.278760191</v>
      </c>
      <c r="J41" s="23">
        <f>(Road_Policing_stats!D41/Road_Policing_stats!H41)*1000</f>
        <v>101.2043979</v>
      </c>
      <c r="K41" s="24">
        <f>(Road_Policing_stats!E41/Road_Policing_stats!H41)*1000</f>
        <v>377.276006</v>
      </c>
      <c r="L41" s="24">
        <f>(Road_Policing_stats!F41/Road_Policing_stats!H41)*1000</f>
        <v>676.5175195</v>
      </c>
      <c r="M41" s="25">
        <f>(Road_Policing_stats!G41/Road_Policing_stats!H41)*1000</f>
        <v>5199.239328</v>
      </c>
      <c r="N41" s="28"/>
      <c r="O41" s="17"/>
      <c r="P41" s="17"/>
      <c r="Q41" s="17"/>
      <c r="R41" s="17"/>
      <c r="S41" s="32" t="s">
        <v>108</v>
      </c>
      <c r="T41" s="33" t="s">
        <v>127</v>
      </c>
    </row>
    <row r="42" ht="12.0" customHeight="1">
      <c r="A42" s="27">
        <v>2011.0</v>
      </c>
      <c r="B42" s="19" t="s">
        <v>100</v>
      </c>
      <c r="C42" s="20">
        <v>8.0</v>
      </c>
      <c r="D42" s="19">
        <v>452.0</v>
      </c>
      <c r="E42" s="19">
        <v>1775.0</v>
      </c>
      <c r="F42" s="19">
        <v>3189.0</v>
      </c>
      <c r="G42" s="19">
        <v>23378.0</v>
      </c>
      <c r="H42" s="21">
        <v>4574.9</v>
      </c>
      <c r="I42" s="22">
        <f t="shared" si="1"/>
        <v>1.748672102</v>
      </c>
      <c r="J42" s="23">
        <f>(Road_Policing_stats!D42/Road_Policing_stats!H42)*1000</f>
        <v>98.79997377</v>
      </c>
      <c r="K42" s="24">
        <f>(Road_Policing_stats!E42/Road_Policing_stats!H42)*1000</f>
        <v>387.9866227</v>
      </c>
      <c r="L42" s="24">
        <f>(Road_Policing_stats!F42/Road_Policing_stats!H42)*1000</f>
        <v>697.0644167</v>
      </c>
      <c r="M42" s="25">
        <f>(Road_Policing_stats!G42/Road_Policing_stats!H42)*1000</f>
        <v>5110.05705</v>
      </c>
      <c r="N42" s="28"/>
      <c r="O42" s="17"/>
      <c r="P42" s="17"/>
      <c r="Q42" s="17"/>
      <c r="R42" s="17"/>
      <c r="S42" s="32" t="s">
        <v>111</v>
      </c>
      <c r="T42" s="33" t="s">
        <v>112</v>
      </c>
    </row>
    <row r="43" ht="12.0" customHeight="1">
      <c r="A43" s="27">
        <v>2011.0</v>
      </c>
      <c r="B43" s="19" t="s">
        <v>102</v>
      </c>
      <c r="C43" s="20">
        <v>11.0</v>
      </c>
      <c r="D43" s="19">
        <v>422.0</v>
      </c>
      <c r="E43" s="19">
        <v>1019.0</v>
      </c>
      <c r="F43" s="19">
        <v>2046.0</v>
      </c>
      <c r="G43" s="19">
        <v>19773.0</v>
      </c>
      <c r="H43" s="21">
        <v>4574.9</v>
      </c>
      <c r="I43" s="22">
        <f t="shared" si="1"/>
        <v>2.40442414</v>
      </c>
      <c r="J43" s="23">
        <f>(Road_Policing_stats!D43/Road_Policing_stats!H43)*1000</f>
        <v>92.24245339</v>
      </c>
      <c r="K43" s="24">
        <f>(Road_Policing_stats!E43/Road_Policing_stats!H43)*1000</f>
        <v>222.737109</v>
      </c>
      <c r="L43" s="24">
        <f>(Road_Policing_stats!F43/Road_Policing_stats!H43)*1000</f>
        <v>447.2228901</v>
      </c>
      <c r="M43" s="25">
        <f>(Road_Policing_stats!G43/Road_Policing_stats!H43)*1000</f>
        <v>4322.061684</v>
      </c>
      <c r="N43" s="28"/>
      <c r="O43" s="17"/>
      <c r="P43" s="17"/>
      <c r="Q43" s="17"/>
      <c r="R43" s="17"/>
      <c r="S43" s="32" t="s">
        <v>114</v>
      </c>
      <c r="T43" s="33">
        <v>15.0</v>
      </c>
    </row>
    <row r="44" ht="12.0" customHeight="1">
      <c r="A44" s="27">
        <v>2011.0</v>
      </c>
      <c r="B44" s="19" t="s">
        <v>105</v>
      </c>
      <c r="C44" s="20">
        <v>15.0</v>
      </c>
      <c r="D44" s="19">
        <v>436.0</v>
      </c>
      <c r="E44" s="19">
        <v>1412.0</v>
      </c>
      <c r="F44" s="19">
        <v>2792.0</v>
      </c>
      <c r="G44" s="19">
        <v>22457.0</v>
      </c>
      <c r="H44" s="21">
        <v>4574.9</v>
      </c>
      <c r="I44" s="22">
        <f t="shared" si="1"/>
        <v>3.278760191</v>
      </c>
      <c r="J44" s="23">
        <f>(Road_Policing_stats!D44/Road_Policing_stats!H44)*1000</f>
        <v>95.30262957</v>
      </c>
      <c r="K44" s="24">
        <f>(Road_Policing_stats!E44/Road_Policing_stats!H44)*1000</f>
        <v>308.640626</v>
      </c>
      <c r="L44" s="24">
        <f>(Road_Policing_stats!F44/Road_Policing_stats!H44)*1000</f>
        <v>610.2865636</v>
      </c>
      <c r="M44" s="25">
        <f>(Road_Policing_stats!G44/Road_Policing_stats!H44)*1000</f>
        <v>4908.741175</v>
      </c>
      <c r="N44" s="28"/>
      <c r="O44" s="17"/>
      <c r="P44" s="17"/>
      <c r="Q44" s="17"/>
      <c r="R44" s="17"/>
      <c r="S44" s="32" t="s">
        <v>116</v>
      </c>
      <c r="T44" s="35">
        <f>AVERAGE(Road_Policing_stats!L3:L189)</f>
        <v>510.9519411</v>
      </c>
    </row>
    <row r="45" ht="12.0" customHeight="1">
      <c r="A45" s="27">
        <v>2011.0</v>
      </c>
      <c r="B45" s="19" t="s">
        <v>107</v>
      </c>
      <c r="C45" s="20">
        <v>18.0</v>
      </c>
      <c r="D45" s="19">
        <v>567.0</v>
      </c>
      <c r="E45" s="19">
        <v>1488.0</v>
      </c>
      <c r="F45" s="19">
        <v>2842.0</v>
      </c>
      <c r="G45" s="19">
        <v>22513.0</v>
      </c>
      <c r="H45" s="21">
        <v>4574.9</v>
      </c>
      <c r="I45" s="22">
        <f t="shared" si="1"/>
        <v>3.93451223</v>
      </c>
      <c r="J45" s="23">
        <f>(Road_Policing_stats!D45/Road_Policing_stats!H45)*1000</f>
        <v>123.9371352</v>
      </c>
      <c r="K45" s="24">
        <f>(Road_Policing_stats!E45/Road_Policing_stats!H45)*1000</f>
        <v>325.253011</v>
      </c>
      <c r="L45" s="24">
        <f>(Road_Policing_stats!F45/Road_Policing_stats!H45)*1000</f>
        <v>621.2157643</v>
      </c>
      <c r="M45" s="25">
        <f>(Road_Policing_stats!G45/Road_Policing_stats!H45)*1000</f>
        <v>4920.981879</v>
      </c>
      <c r="N45" s="28"/>
      <c r="O45" s="17"/>
      <c r="P45" s="17"/>
      <c r="Q45" s="17"/>
      <c r="R45" s="17"/>
      <c r="S45" s="32" t="s">
        <v>118</v>
      </c>
      <c r="T45" s="33">
        <f>COUNT(Road_Policing_stats!L3:L188)</f>
        <v>186</v>
      </c>
    </row>
    <row r="46" ht="12.0" customHeight="1">
      <c r="A46" s="27">
        <v>2011.0</v>
      </c>
      <c r="B46" s="19" t="s">
        <v>110</v>
      </c>
      <c r="C46" s="20">
        <v>16.0</v>
      </c>
      <c r="D46" s="19">
        <v>484.0</v>
      </c>
      <c r="E46" s="19">
        <v>1497.0</v>
      </c>
      <c r="F46" s="19">
        <v>3125.0</v>
      </c>
      <c r="G46" s="19">
        <v>18580.0</v>
      </c>
      <c r="H46" s="21">
        <v>4574.9</v>
      </c>
      <c r="I46" s="22">
        <f t="shared" si="1"/>
        <v>3.497344204</v>
      </c>
      <c r="J46" s="23">
        <f>(Road_Policing_stats!D46/Road_Policing_stats!H46)*1000</f>
        <v>105.7946622</v>
      </c>
      <c r="K46" s="24">
        <f>(Road_Policing_stats!E46/Road_Policing_stats!H46)*1000</f>
        <v>327.2202671</v>
      </c>
      <c r="L46" s="24">
        <f>(Road_Policing_stats!F46/Road_Policing_stats!H46)*1000</f>
        <v>683.0750399</v>
      </c>
      <c r="M46" s="25">
        <f>(Road_Policing_stats!G46/Road_Policing_stats!H46)*1000</f>
        <v>4061.290957</v>
      </c>
      <c r="N46" s="28"/>
      <c r="O46" s="17"/>
      <c r="P46" s="17"/>
      <c r="Q46" s="17"/>
      <c r="R46" s="17"/>
      <c r="S46" s="32" t="s">
        <v>120</v>
      </c>
      <c r="T46" s="33">
        <f>_xlfn.STDEV.P(Road_Policing_stats!L3:L189)</f>
        <v>169.3134963</v>
      </c>
    </row>
    <row r="47" ht="12.0" customHeight="1">
      <c r="A47" s="27">
        <v>2011.0</v>
      </c>
      <c r="B47" s="19" t="s">
        <v>113</v>
      </c>
      <c r="C47" s="20">
        <v>13.0</v>
      </c>
      <c r="D47" s="19">
        <v>421.0</v>
      </c>
      <c r="E47" s="19">
        <v>1392.0</v>
      </c>
      <c r="F47" s="19">
        <v>2781.0</v>
      </c>
      <c r="G47" s="19">
        <v>22143.0</v>
      </c>
      <c r="H47" s="21">
        <v>4574.9</v>
      </c>
      <c r="I47" s="22">
        <f t="shared" si="1"/>
        <v>2.841592166</v>
      </c>
      <c r="J47" s="23">
        <f>(Road_Policing_stats!D47/Road_Policing_stats!H47)*1000</f>
        <v>92.02386937</v>
      </c>
      <c r="K47" s="24">
        <f>(Road_Policing_stats!E47/Road_Policing_stats!H47)*1000</f>
        <v>304.2689458</v>
      </c>
      <c r="L47" s="24">
        <f>(Road_Policing_stats!F47/Road_Policing_stats!H47)*1000</f>
        <v>607.8821395</v>
      </c>
      <c r="M47" s="25">
        <f>(Road_Policing_stats!G47/Road_Policing_stats!H47)*1000</f>
        <v>4840.105795</v>
      </c>
      <c r="N47" s="28"/>
      <c r="O47" s="17"/>
      <c r="P47" s="17"/>
      <c r="Q47" s="17"/>
      <c r="R47" s="17"/>
      <c r="S47" s="32" t="s">
        <v>121</v>
      </c>
      <c r="T47" s="33">
        <f>T46/SQRT(T45)</f>
        <v>12.41466789</v>
      </c>
    </row>
    <row r="48" ht="12.0" customHeight="1">
      <c r="A48" s="27">
        <v>2011.0</v>
      </c>
      <c r="B48" s="19" t="s">
        <v>115</v>
      </c>
      <c r="C48" s="20">
        <v>15.0</v>
      </c>
      <c r="D48" s="19">
        <v>456.0</v>
      </c>
      <c r="E48" s="19">
        <v>1276.0</v>
      </c>
      <c r="F48" s="19">
        <v>2844.0</v>
      </c>
      <c r="G48" s="19">
        <v>21182.0</v>
      </c>
      <c r="H48" s="21">
        <v>4574.9</v>
      </c>
      <c r="I48" s="22">
        <f t="shared" si="1"/>
        <v>3.278760191</v>
      </c>
      <c r="J48" s="23">
        <f>(Road_Policing_stats!D48/Road_Policing_stats!H48)*1000</f>
        <v>99.67430982</v>
      </c>
      <c r="K48" s="24">
        <f>(Road_Policing_stats!E48/Road_Policing_stats!H48)*1000</f>
        <v>278.9132003</v>
      </c>
      <c r="L48" s="24">
        <f>(Road_Policing_stats!F48/Road_Policing_stats!H48)*1000</f>
        <v>621.6529323</v>
      </c>
      <c r="M48" s="25">
        <f>(Road_Policing_stats!G48/Road_Policing_stats!H48)*1000</f>
        <v>4630.046558</v>
      </c>
      <c r="N48" s="28"/>
      <c r="O48" s="17"/>
      <c r="P48" s="17"/>
      <c r="Q48" s="17"/>
      <c r="R48" s="17"/>
      <c r="S48" s="32" t="s">
        <v>122</v>
      </c>
      <c r="T48" s="33">
        <f>(T44-T43)/T47</f>
        <v>39.948869</v>
      </c>
    </row>
    <row r="49" ht="12.0" customHeight="1">
      <c r="A49" s="27">
        <v>2011.0</v>
      </c>
      <c r="B49" s="19" t="s">
        <v>117</v>
      </c>
      <c r="C49" s="20">
        <v>18.0</v>
      </c>
      <c r="D49" s="19">
        <v>383.0</v>
      </c>
      <c r="E49" s="19">
        <v>1030.0</v>
      </c>
      <c r="F49" s="19">
        <v>2791.0</v>
      </c>
      <c r="G49" s="19">
        <v>25212.0</v>
      </c>
      <c r="H49" s="21">
        <v>4574.9</v>
      </c>
      <c r="I49" s="22">
        <f t="shared" si="1"/>
        <v>3.93451223</v>
      </c>
      <c r="J49" s="23">
        <f>(Road_Policing_stats!D49/Road_Policing_stats!H49)*1000</f>
        <v>83.71767689</v>
      </c>
      <c r="K49" s="24">
        <f>(Road_Policing_stats!E49/Road_Policing_stats!H49)*1000</f>
        <v>225.1415331</v>
      </c>
      <c r="L49" s="24">
        <f>(Road_Policing_stats!F49/Road_Policing_stats!H49)*1000</f>
        <v>610.0679796</v>
      </c>
      <c r="M49" s="25">
        <f>(Road_Policing_stats!G49/Road_Policing_stats!H49)*1000</f>
        <v>5510.94013</v>
      </c>
      <c r="N49" s="28"/>
      <c r="O49" s="17"/>
      <c r="P49" s="17"/>
      <c r="Q49" s="17"/>
      <c r="R49" s="17"/>
      <c r="S49" s="32" t="s">
        <v>123</v>
      </c>
      <c r="T49" s="33" t="str">
        <f>_xlfn.NORM.S.DIST(T48, TRUE)</f>
        <v>#N/A</v>
      </c>
    </row>
    <row r="50" ht="12.0" customHeight="1">
      <c r="A50" s="27">
        <v>2011.0</v>
      </c>
      <c r="B50" s="19" t="s">
        <v>119</v>
      </c>
      <c r="C50" s="20">
        <v>18.0</v>
      </c>
      <c r="D50" s="19">
        <v>373.0</v>
      </c>
      <c r="E50" s="19">
        <v>682.0</v>
      </c>
      <c r="F50" s="19">
        <v>1807.0</v>
      </c>
      <c r="G50" s="19">
        <v>14286.0</v>
      </c>
      <c r="H50" s="21">
        <v>4574.9</v>
      </c>
      <c r="I50" s="22">
        <f t="shared" si="1"/>
        <v>3.93451223</v>
      </c>
      <c r="J50" s="23">
        <f>(Road_Policing_stats!D50/Road_Policing_stats!H50)*1000</f>
        <v>81.53183676</v>
      </c>
      <c r="K50" s="24">
        <f>(Road_Policing_stats!E50/Road_Policing_stats!H50)*1000</f>
        <v>149.0742967</v>
      </c>
      <c r="L50" s="24">
        <f>(Road_Policing_stats!F50/Road_Policing_stats!H50)*1000</f>
        <v>394.9813111</v>
      </c>
      <c r="M50" s="25">
        <f>(Road_Policing_stats!G50/Road_Policing_stats!H50)*1000</f>
        <v>3122.691206</v>
      </c>
      <c r="N50" s="28"/>
      <c r="O50" s="17"/>
      <c r="P50" s="17"/>
      <c r="Q50" s="17"/>
      <c r="R50" s="17"/>
      <c r="S50" s="32" t="s">
        <v>124</v>
      </c>
      <c r="T50" s="33">
        <f>NORMSINV(T40)</f>
        <v>-1.644853625</v>
      </c>
    </row>
    <row r="51" ht="12.0" customHeight="1">
      <c r="A51" s="27">
        <v>2012.0</v>
      </c>
      <c r="B51" s="19" t="s">
        <v>97</v>
      </c>
      <c r="C51" s="20">
        <v>10.0</v>
      </c>
      <c r="D51" s="19">
        <v>399.0</v>
      </c>
      <c r="E51" s="19">
        <v>1072.0</v>
      </c>
      <c r="F51" s="19">
        <v>2521.0</v>
      </c>
      <c r="G51" s="19">
        <v>20387.0</v>
      </c>
      <c r="H51" s="21">
        <v>4593.7</v>
      </c>
      <c r="I51" s="22">
        <f t="shared" si="1"/>
        <v>2.176894442</v>
      </c>
      <c r="J51" s="23">
        <f>(Road_Policing_stats!D51/Road_Policing_stats!H51)*1000</f>
        <v>86.85808825</v>
      </c>
      <c r="K51" s="24">
        <f>(Road_Policing_stats!E51/Road_Policing_stats!H51)*1000</f>
        <v>233.3630842</v>
      </c>
      <c r="L51" s="24">
        <f>(Road_Policing_stats!F51/Road_Policing_stats!H51)*1000</f>
        <v>548.7950889</v>
      </c>
      <c r="M51" s="25">
        <f>(Road_Policing_stats!G51/Road_Policing_stats!H51)*1000</f>
        <v>4438.0347</v>
      </c>
      <c r="N51" s="28"/>
      <c r="O51" s="17"/>
      <c r="P51" s="17"/>
      <c r="Q51" s="17"/>
      <c r="R51" s="17"/>
      <c r="S51" s="32" t="s">
        <v>125</v>
      </c>
      <c r="T51" s="33" t="s">
        <v>129</v>
      </c>
    </row>
    <row r="52" ht="12.0" customHeight="1">
      <c r="A52" s="27">
        <v>2012.0</v>
      </c>
      <c r="B52" s="19" t="s">
        <v>98</v>
      </c>
      <c r="C52" s="20">
        <v>13.0</v>
      </c>
      <c r="D52" s="19">
        <v>376.0</v>
      </c>
      <c r="E52" s="19">
        <v>1201.0</v>
      </c>
      <c r="F52" s="19">
        <v>2646.0</v>
      </c>
      <c r="G52" s="19">
        <v>19339.0</v>
      </c>
      <c r="H52" s="21">
        <v>4593.7</v>
      </c>
      <c r="I52" s="22">
        <f t="shared" si="1"/>
        <v>2.829962775</v>
      </c>
      <c r="J52" s="23">
        <f>(Road_Policing_stats!D52/Road_Policing_stats!H52)*1000</f>
        <v>81.85123103</v>
      </c>
      <c r="K52" s="24">
        <f>(Road_Policing_stats!E52/Road_Policing_stats!H52)*1000</f>
        <v>261.4450225</v>
      </c>
      <c r="L52" s="24">
        <f>(Road_Policing_stats!F52/Road_Policing_stats!H52)*1000</f>
        <v>576.0062695</v>
      </c>
      <c r="M52" s="25">
        <f>(Road_Policing_stats!G52/Road_Policing_stats!H52)*1000</f>
        <v>4209.896162</v>
      </c>
      <c r="N52" s="28"/>
      <c r="O52" s="17"/>
      <c r="P52" s="17"/>
      <c r="Q52" s="17"/>
      <c r="R52" s="17"/>
    </row>
    <row r="53" ht="12.0" customHeight="1">
      <c r="A53" s="27">
        <v>2012.0</v>
      </c>
      <c r="B53" s="19" t="s">
        <v>99</v>
      </c>
      <c r="C53" s="20">
        <v>12.0</v>
      </c>
      <c r="D53" s="19">
        <v>382.0</v>
      </c>
      <c r="E53" s="19">
        <v>1287.0</v>
      </c>
      <c r="F53" s="19">
        <v>2742.0</v>
      </c>
      <c r="G53" s="19">
        <v>16843.0</v>
      </c>
      <c r="H53" s="21">
        <v>4593.7</v>
      </c>
      <c r="I53" s="22">
        <f t="shared" si="1"/>
        <v>2.612273331</v>
      </c>
      <c r="J53" s="23">
        <f>(Road_Policing_stats!D53/Road_Policing_stats!H53)*1000</f>
        <v>83.1573677</v>
      </c>
      <c r="K53" s="24">
        <f>(Road_Policing_stats!E53/Road_Policing_stats!H53)*1000</f>
        <v>280.1663147</v>
      </c>
      <c r="L53" s="24">
        <f>(Road_Policing_stats!F53/Road_Policing_stats!H53)*1000</f>
        <v>596.9044561</v>
      </c>
      <c r="M53" s="25">
        <f>(Road_Policing_stats!G53/Road_Policing_stats!H53)*1000</f>
        <v>3666.543309</v>
      </c>
      <c r="N53" s="28"/>
      <c r="O53" s="17"/>
      <c r="P53" s="17"/>
      <c r="Q53" s="17"/>
      <c r="R53" s="17"/>
    </row>
    <row r="54" ht="12.0" customHeight="1">
      <c r="A54" s="27">
        <v>2012.0</v>
      </c>
      <c r="B54" s="19" t="s">
        <v>100</v>
      </c>
      <c r="C54" s="20">
        <v>16.0</v>
      </c>
      <c r="D54" s="19">
        <v>368.0</v>
      </c>
      <c r="E54" s="19">
        <v>1246.0</v>
      </c>
      <c r="F54" s="19">
        <v>2624.0</v>
      </c>
      <c r="G54" s="19">
        <v>19914.0</v>
      </c>
      <c r="H54" s="21">
        <v>4593.7</v>
      </c>
      <c r="I54" s="22">
        <f t="shared" si="1"/>
        <v>3.483031108</v>
      </c>
      <c r="J54" s="23">
        <f>(Road_Policing_stats!D54/Road_Policing_stats!H54)*1000</f>
        <v>80.10971548</v>
      </c>
      <c r="K54" s="24">
        <f>(Road_Policing_stats!E54/Road_Policing_stats!H54)*1000</f>
        <v>271.2410475</v>
      </c>
      <c r="L54" s="24">
        <f>(Road_Policing_stats!F54/Road_Policing_stats!H54)*1000</f>
        <v>571.2171017</v>
      </c>
      <c r="M54" s="25">
        <f>(Road_Policing_stats!G54/Road_Policing_stats!H54)*1000</f>
        <v>4335.067593</v>
      </c>
      <c r="N54" s="28"/>
      <c r="O54" s="17"/>
      <c r="P54" s="17"/>
      <c r="Q54" s="17"/>
      <c r="R54" s="29"/>
      <c r="S54" s="30" t="s">
        <v>90</v>
      </c>
      <c r="T54" s="31"/>
    </row>
    <row r="55" ht="12.0" customHeight="1">
      <c r="A55" s="27">
        <v>2012.0</v>
      </c>
      <c r="B55" s="19" t="s">
        <v>102</v>
      </c>
      <c r="C55" s="20">
        <v>13.0</v>
      </c>
      <c r="D55" s="19">
        <v>433.0</v>
      </c>
      <c r="E55" s="19">
        <v>1701.0</v>
      </c>
      <c r="F55" s="19">
        <v>3336.0</v>
      </c>
      <c r="G55" s="19">
        <v>21639.0</v>
      </c>
      <c r="H55" s="21">
        <v>4593.7</v>
      </c>
      <c r="I55" s="22">
        <f t="shared" si="1"/>
        <v>2.829962775</v>
      </c>
      <c r="J55" s="23">
        <f>(Road_Policing_stats!D55/Road_Policing_stats!H55)*1000</f>
        <v>94.25952936</v>
      </c>
      <c r="K55" s="24">
        <f>(Road_Policing_stats!E55/Road_Policing_stats!H55)*1000</f>
        <v>370.2897447</v>
      </c>
      <c r="L55" s="24">
        <f>(Road_Policing_stats!F55/Road_Policing_stats!H55)*1000</f>
        <v>726.211986</v>
      </c>
      <c r="M55" s="25">
        <f>(Road_Policing_stats!G55/Road_Policing_stats!H55)*1000</f>
        <v>4710.581884</v>
      </c>
      <c r="N55" s="28"/>
      <c r="O55" s="17"/>
      <c r="P55" s="17"/>
      <c r="Q55" s="17"/>
      <c r="R55" s="29"/>
      <c r="S55" s="32" t="s">
        <v>103</v>
      </c>
      <c r="T55" s="33" t="s">
        <v>104</v>
      </c>
    </row>
    <row r="56" ht="12.0" customHeight="1">
      <c r="A56" s="27">
        <v>2012.0</v>
      </c>
      <c r="B56" s="19" t="s">
        <v>105</v>
      </c>
      <c r="C56" s="20">
        <v>26.0</v>
      </c>
      <c r="D56" s="19">
        <v>383.0</v>
      </c>
      <c r="E56" s="19">
        <v>1138.0</v>
      </c>
      <c r="F56" s="19">
        <v>2401.0</v>
      </c>
      <c r="G56" s="19">
        <v>18994.0</v>
      </c>
      <c r="H56" s="21">
        <v>4593.7</v>
      </c>
      <c r="I56" s="22">
        <f t="shared" si="1"/>
        <v>5.65992555</v>
      </c>
      <c r="J56" s="23">
        <f>(Road_Policing_stats!D56/Road_Policing_stats!H56)*1000</f>
        <v>83.37505714</v>
      </c>
      <c r="K56" s="24">
        <f>(Road_Policing_stats!E56/Road_Policing_stats!H56)*1000</f>
        <v>247.7305875</v>
      </c>
      <c r="L56" s="24">
        <f>(Road_Policing_stats!F56/Road_Policing_stats!H56)*1000</f>
        <v>522.6723556</v>
      </c>
      <c r="M56" s="25">
        <f>(Road_Policing_stats!G56/Road_Policing_stats!H56)*1000</f>
        <v>4134.793304</v>
      </c>
      <c r="N56" s="28"/>
      <c r="O56" s="17"/>
      <c r="P56" s="17"/>
      <c r="Q56" s="17"/>
      <c r="R56" s="29"/>
      <c r="S56" s="32" t="s">
        <v>106</v>
      </c>
      <c r="T56" s="33">
        <v>0.05</v>
      </c>
    </row>
    <row r="57" ht="12.0" customHeight="1">
      <c r="A57" s="27">
        <v>2012.0</v>
      </c>
      <c r="B57" s="19" t="s">
        <v>107</v>
      </c>
      <c r="C57" s="20">
        <v>15.0</v>
      </c>
      <c r="D57" s="19">
        <v>372.0</v>
      </c>
      <c r="E57" s="19">
        <v>1168.0</v>
      </c>
      <c r="F57" s="19">
        <v>2431.0</v>
      </c>
      <c r="G57" s="19">
        <v>17939.0</v>
      </c>
      <c r="H57" s="21">
        <v>4593.7</v>
      </c>
      <c r="I57" s="22">
        <f t="shared" si="1"/>
        <v>3.265341664</v>
      </c>
      <c r="J57" s="23">
        <f>(Road_Policing_stats!D57/Road_Policing_stats!H57)*1000</f>
        <v>80.98047326</v>
      </c>
      <c r="K57" s="24">
        <f>(Road_Policing_stats!E57/Road_Policing_stats!H57)*1000</f>
        <v>254.2612709</v>
      </c>
      <c r="L57" s="24">
        <f>(Road_Policing_stats!F57/Road_Policing_stats!H57)*1000</f>
        <v>529.2030389</v>
      </c>
      <c r="M57" s="25">
        <f>(Road_Policing_stats!G57/Road_Policing_stats!H57)*1000</f>
        <v>3905.13094</v>
      </c>
      <c r="N57" s="28"/>
      <c r="O57" s="17"/>
      <c r="P57" s="17"/>
      <c r="Q57" s="17"/>
      <c r="R57" s="29"/>
      <c r="S57" s="32" t="s">
        <v>108</v>
      </c>
      <c r="T57" s="33" t="s">
        <v>127</v>
      </c>
    </row>
    <row r="58" ht="12.0" customHeight="1">
      <c r="A58" s="27">
        <v>2012.0</v>
      </c>
      <c r="B58" s="19" t="s">
        <v>110</v>
      </c>
      <c r="C58" s="20">
        <v>12.0</v>
      </c>
      <c r="D58" s="19">
        <v>365.0</v>
      </c>
      <c r="E58" s="19">
        <v>1393.0</v>
      </c>
      <c r="F58" s="19">
        <v>2575.0</v>
      </c>
      <c r="G58" s="19">
        <v>19166.0</v>
      </c>
      <c r="H58" s="21">
        <v>4593.7</v>
      </c>
      <c r="I58" s="22">
        <f t="shared" si="1"/>
        <v>2.612273331</v>
      </c>
      <c r="J58" s="23">
        <f>(Road_Policing_stats!D58/Road_Policing_stats!H58)*1000</f>
        <v>79.45664715</v>
      </c>
      <c r="K58" s="24">
        <f>(Road_Policing_stats!E58/Road_Policing_stats!H58)*1000</f>
        <v>303.2413958</v>
      </c>
      <c r="L58" s="24">
        <f>(Road_Policing_stats!F58/Road_Policing_stats!H58)*1000</f>
        <v>560.5503189</v>
      </c>
      <c r="M58" s="25">
        <f>(Road_Policing_stats!G58/Road_Policing_stats!H58)*1000</f>
        <v>4172.235888</v>
      </c>
      <c r="N58" s="28"/>
      <c r="O58" s="17"/>
      <c r="P58" s="17"/>
      <c r="Q58" s="17"/>
      <c r="R58" s="29"/>
      <c r="S58" s="32" t="s">
        <v>111</v>
      </c>
      <c r="T58" s="33" t="s">
        <v>112</v>
      </c>
    </row>
    <row r="59" ht="12.0" customHeight="1">
      <c r="A59" s="27">
        <v>2012.0</v>
      </c>
      <c r="B59" s="19" t="s">
        <v>113</v>
      </c>
      <c r="C59" s="20">
        <v>10.0</v>
      </c>
      <c r="D59" s="19">
        <v>351.0</v>
      </c>
      <c r="E59" s="19">
        <v>1092.0</v>
      </c>
      <c r="F59" s="19">
        <v>2630.0</v>
      </c>
      <c r="G59" s="19">
        <v>23007.0</v>
      </c>
      <c r="H59" s="21">
        <v>4593.7</v>
      </c>
      <c r="I59" s="22">
        <f t="shared" si="1"/>
        <v>2.176894442</v>
      </c>
      <c r="J59" s="23">
        <f>(Road_Policing_stats!D59/Road_Policing_stats!H59)*1000</f>
        <v>76.40899493</v>
      </c>
      <c r="K59" s="24">
        <f>(Road_Policing_stats!E59/Road_Policing_stats!H59)*1000</f>
        <v>237.7168731</v>
      </c>
      <c r="L59" s="24">
        <f>(Road_Policing_stats!F59/Road_Policing_stats!H59)*1000</f>
        <v>572.5232383</v>
      </c>
      <c r="M59" s="25">
        <f>(Road_Policing_stats!G59/Road_Policing_stats!H59)*1000</f>
        <v>5008.381044</v>
      </c>
      <c r="N59" s="28"/>
      <c r="O59" s="17"/>
      <c r="P59" s="17"/>
      <c r="Q59" s="17"/>
      <c r="R59" s="29"/>
      <c r="S59" s="32" t="s">
        <v>114</v>
      </c>
      <c r="T59" s="33">
        <v>15.0</v>
      </c>
    </row>
    <row r="60" ht="12.0" customHeight="1">
      <c r="A60" s="27">
        <v>2012.0</v>
      </c>
      <c r="B60" s="19" t="s">
        <v>115</v>
      </c>
      <c r="C60" s="20">
        <v>15.0</v>
      </c>
      <c r="D60" s="19">
        <v>346.0</v>
      </c>
      <c r="E60" s="19">
        <v>1082.0</v>
      </c>
      <c r="F60" s="19">
        <v>2618.0</v>
      </c>
      <c r="G60" s="19">
        <v>19663.0</v>
      </c>
      <c r="H60" s="21">
        <v>4593.7</v>
      </c>
      <c r="I60" s="22">
        <f t="shared" si="1"/>
        <v>3.265341664</v>
      </c>
      <c r="J60" s="23">
        <f>(Road_Policing_stats!D60/Road_Policing_stats!H60)*1000</f>
        <v>75.32054771</v>
      </c>
      <c r="K60" s="24">
        <f>(Road_Policing_stats!E60/Road_Policing_stats!H60)*1000</f>
        <v>235.5399787</v>
      </c>
      <c r="L60" s="24">
        <f>(Road_Policing_stats!F60/Road_Policing_stats!H60)*1000</f>
        <v>569.910965</v>
      </c>
      <c r="M60" s="25">
        <f>(Road_Policing_stats!G60/Road_Policing_stats!H60)*1000</f>
        <v>4280.427542</v>
      </c>
      <c r="N60" s="28"/>
      <c r="O60" s="17"/>
      <c r="P60" s="17"/>
      <c r="Q60" s="17"/>
      <c r="R60" s="29"/>
      <c r="S60" s="32" t="s">
        <v>116</v>
      </c>
      <c r="T60" s="36">
        <f>AVERAGE(Road_Policing_stats!M3:M189)</f>
        <v>3175.169313</v>
      </c>
    </row>
    <row r="61" ht="12.0" customHeight="1">
      <c r="A61" s="27">
        <v>2012.0</v>
      </c>
      <c r="B61" s="19" t="s">
        <v>117</v>
      </c>
      <c r="C61" s="20">
        <v>8.0</v>
      </c>
      <c r="D61" s="19">
        <v>298.0</v>
      </c>
      <c r="E61" s="19">
        <v>927.0</v>
      </c>
      <c r="F61" s="19">
        <v>2699.0</v>
      </c>
      <c r="G61" s="19">
        <v>17349.0</v>
      </c>
      <c r="H61" s="21">
        <v>4593.7</v>
      </c>
      <c r="I61" s="22">
        <f t="shared" si="1"/>
        <v>1.741515554</v>
      </c>
      <c r="J61" s="23">
        <f>(Road_Policing_stats!D61/Road_Policing_stats!H61)*1000</f>
        <v>64.87145438</v>
      </c>
      <c r="K61" s="24">
        <f>(Road_Policing_stats!E61/Road_Policing_stats!H61)*1000</f>
        <v>201.7981148</v>
      </c>
      <c r="L61" s="24">
        <f>(Road_Policing_stats!F61/Road_Policing_stats!H61)*1000</f>
        <v>587.54381</v>
      </c>
      <c r="M61" s="25">
        <f>(Road_Policing_stats!G61/Road_Policing_stats!H61)*1000</f>
        <v>3776.694168</v>
      </c>
      <c r="N61" s="28"/>
      <c r="O61" s="17"/>
      <c r="P61" s="17"/>
      <c r="Q61" s="17"/>
      <c r="R61" s="29"/>
      <c r="S61" s="32" t="s">
        <v>118</v>
      </c>
      <c r="T61" s="32">
        <f>COUNT(Road_Policing_stats!M3:M189)</f>
        <v>187</v>
      </c>
    </row>
    <row r="62" ht="12.0" customHeight="1">
      <c r="A62" s="27">
        <v>2012.0</v>
      </c>
      <c r="B62" s="19" t="s">
        <v>119</v>
      </c>
      <c r="C62" s="20">
        <v>12.0</v>
      </c>
      <c r="D62" s="19">
        <v>266.0</v>
      </c>
      <c r="E62" s="19">
        <v>527.0</v>
      </c>
      <c r="F62" s="19">
        <v>1560.0</v>
      </c>
      <c r="G62" s="19">
        <v>10801.0</v>
      </c>
      <c r="H62" s="21">
        <v>4593.7</v>
      </c>
      <c r="I62" s="22">
        <f t="shared" si="1"/>
        <v>2.612273331</v>
      </c>
      <c r="J62" s="23">
        <f>(Road_Policing_stats!D62/Road_Policing_stats!H62)*1000</f>
        <v>57.90539217</v>
      </c>
      <c r="K62" s="24">
        <f>(Road_Policing_stats!E62/Road_Policing_stats!H62)*1000</f>
        <v>114.7223371</v>
      </c>
      <c r="L62" s="24">
        <f>(Road_Policing_stats!F62/Road_Policing_stats!H62)*1000</f>
        <v>339.595533</v>
      </c>
      <c r="M62" s="25">
        <f>(Road_Policing_stats!G62/Road_Policing_stats!H62)*1000</f>
        <v>2351.263687</v>
      </c>
      <c r="N62" s="28"/>
      <c r="O62" s="17"/>
      <c r="P62" s="17"/>
      <c r="Q62" s="17"/>
      <c r="R62" s="29"/>
      <c r="S62" s="32" t="s">
        <v>120</v>
      </c>
      <c r="T62" s="32">
        <f>_xlfn.STDEV.P(Road_Policing_stats!M3:M189)</f>
        <v>986.8532057</v>
      </c>
    </row>
    <row r="63" ht="12.0" customHeight="1">
      <c r="A63" s="27">
        <v>2013.0</v>
      </c>
      <c r="B63" s="19" t="s">
        <v>97</v>
      </c>
      <c r="C63" s="20">
        <v>19.0</v>
      </c>
      <c r="D63" s="19">
        <v>332.0</v>
      </c>
      <c r="E63" s="19">
        <v>734.0</v>
      </c>
      <c r="F63" s="19">
        <v>2210.0</v>
      </c>
      <c r="G63" s="19">
        <v>13641.0</v>
      </c>
      <c r="H63" s="21">
        <v>4614.7</v>
      </c>
      <c r="I63" s="22">
        <f t="shared" si="1"/>
        <v>4.117277396</v>
      </c>
      <c r="J63" s="23">
        <f>(Road_Policing_stats!D63/Road_Policing_stats!H63)*1000</f>
        <v>71.94400503</v>
      </c>
      <c r="K63" s="24">
        <f>(Road_Policing_stats!E63/Road_Policing_stats!H63)*1000</f>
        <v>159.0569268</v>
      </c>
      <c r="L63" s="24">
        <f>(Road_Policing_stats!F63/Road_Policing_stats!H63)*1000</f>
        <v>478.9043708</v>
      </c>
      <c r="M63" s="25">
        <f>(Road_Policing_stats!G63/Road_Policing_stats!H63)*1000</f>
        <v>2955.988472</v>
      </c>
      <c r="N63" s="28"/>
      <c r="O63" s="17"/>
      <c r="P63" s="17"/>
      <c r="Q63" s="17"/>
      <c r="R63" s="29"/>
      <c r="S63" s="32" t="s">
        <v>121</v>
      </c>
      <c r="T63" s="32">
        <f>T62/SQRT(T61)</f>
        <v>72.1658536</v>
      </c>
    </row>
    <row r="64" ht="12.0" customHeight="1">
      <c r="A64" s="27">
        <v>2013.0</v>
      </c>
      <c r="B64" s="19" t="s">
        <v>98</v>
      </c>
      <c r="C64" s="20">
        <v>14.0</v>
      </c>
      <c r="D64" s="19">
        <v>286.0</v>
      </c>
      <c r="E64" s="19">
        <v>865.0</v>
      </c>
      <c r="F64" s="19">
        <v>2100.0</v>
      </c>
      <c r="G64" s="19">
        <v>12553.0</v>
      </c>
      <c r="H64" s="21">
        <v>4614.7</v>
      </c>
      <c r="I64" s="22">
        <f t="shared" si="1"/>
        <v>3.033783345</v>
      </c>
      <c r="J64" s="23">
        <f>(Road_Policing_stats!D64/Road_Policing_stats!H64)*1000</f>
        <v>61.97585975</v>
      </c>
      <c r="K64" s="24">
        <f>(Road_Policing_stats!E64/Road_Policing_stats!H64)*1000</f>
        <v>187.4444709</v>
      </c>
      <c r="L64" s="24">
        <f>(Road_Policing_stats!F64/Road_Policing_stats!H64)*1000</f>
        <v>455.0675017</v>
      </c>
      <c r="M64" s="25">
        <f>(Road_Policing_stats!G64/Road_Policing_stats!H64)*1000</f>
        <v>2720.220166</v>
      </c>
      <c r="N64" s="28"/>
      <c r="O64" s="17"/>
      <c r="P64" s="17"/>
      <c r="Q64" s="17"/>
      <c r="R64" s="29"/>
      <c r="S64" s="32" t="s">
        <v>122</v>
      </c>
      <c r="T64" s="32">
        <f>(T60-T59)/T63</f>
        <v>43.79036837</v>
      </c>
    </row>
    <row r="65" ht="12.0" customHeight="1">
      <c r="A65" s="27">
        <v>2013.0</v>
      </c>
      <c r="B65" s="19" t="s">
        <v>99</v>
      </c>
      <c r="C65" s="20">
        <v>15.0</v>
      </c>
      <c r="D65" s="19">
        <v>275.0</v>
      </c>
      <c r="E65" s="19">
        <v>892.0</v>
      </c>
      <c r="F65" s="19">
        <v>1525.0</v>
      </c>
      <c r="G65" s="19">
        <v>12119.0</v>
      </c>
      <c r="H65" s="21">
        <v>4614.7</v>
      </c>
      <c r="I65" s="22">
        <f t="shared" si="1"/>
        <v>3.250482155</v>
      </c>
      <c r="J65" s="23">
        <f>(Road_Policing_stats!D65/Road_Policing_stats!H65)*1000</f>
        <v>59.59217284</v>
      </c>
      <c r="K65" s="24">
        <f>(Road_Policing_stats!E65/Road_Policing_stats!H65)*1000</f>
        <v>193.2953388</v>
      </c>
      <c r="L65" s="24">
        <f>(Road_Policing_stats!F65/Road_Policing_stats!H65)*1000</f>
        <v>330.4656857</v>
      </c>
      <c r="M65" s="25">
        <f>(Road_Policing_stats!G65/Road_Policing_stats!H65)*1000</f>
        <v>2626.172882</v>
      </c>
      <c r="N65" s="28"/>
      <c r="O65" s="17"/>
      <c r="P65" s="17"/>
      <c r="Q65" s="17"/>
      <c r="R65" s="29"/>
      <c r="S65" s="32" t="s">
        <v>123</v>
      </c>
      <c r="T65" s="32" t="str">
        <f>_xlfn.NORM.S.DIST(T64, TRUE)</f>
        <v>#N/A</v>
      </c>
    </row>
    <row r="66" ht="12.0" customHeight="1">
      <c r="A66" s="27">
        <v>2013.0</v>
      </c>
      <c r="B66" s="19" t="s">
        <v>100</v>
      </c>
      <c r="C66" s="20">
        <v>12.0</v>
      </c>
      <c r="D66" s="19">
        <v>353.0</v>
      </c>
      <c r="E66" s="19">
        <v>1088.0</v>
      </c>
      <c r="F66" s="19">
        <v>2535.0</v>
      </c>
      <c r="G66" s="19">
        <v>18712.0</v>
      </c>
      <c r="H66" s="21">
        <v>4614.7</v>
      </c>
      <c r="I66" s="22">
        <f t="shared" si="1"/>
        <v>2.600385724</v>
      </c>
      <c r="J66" s="23">
        <f>(Road_Policing_stats!D66/Road_Policing_stats!H66)*1000</f>
        <v>76.49468004</v>
      </c>
      <c r="K66" s="24">
        <f>(Road_Policing_stats!E66/Road_Policing_stats!H66)*1000</f>
        <v>235.7683056</v>
      </c>
      <c r="L66" s="24">
        <f>(Road_Policing_stats!F66/Road_Policing_stats!H66)*1000</f>
        <v>549.3314842</v>
      </c>
      <c r="M66" s="25">
        <f>(Road_Policing_stats!G66/Road_Policing_stats!H66)*1000</f>
        <v>4054.868139</v>
      </c>
      <c r="N66" s="28"/>
      <c r="O66" s="17"/>
      <c r="P66" s="17"/>
      <c r="Q66" s="17"/>
      <c r="R66" s="29"/>
      <c r="S66" s="32" t="s">
        <v>124</v>
      </c>
      <c r="T66" s="32">
        <f>NORMSINV(T56)</f>
        <v>-1.644853625</v>
      </c>
    </row>
    <row r="67" ht="12.0" customHeight="1">
      <c r="A67" s="27">
        <v>2013.0</v>
      </c>
      <c r="B67" s="19" t="s">
        <v>102</v>
      </c>
      <c r="C67" s="20">
        <v>17.0</v>
      </c>
      <c r="D67" s="19">
        <v>383.0</v>
      </c>
      <c r="E67" s="19">
        <v>1320.0</v>
      </c>
      <c r="F67" s="19">
        <v>2480.0</v>
      </c>
      <c r="G67" s="19">
        <v>19421.0</v>
      </c>
      <c r="H67" s="21">
        <v>4614.7</v>
      </c>
      <c r="I67" s="22">
        <f t="shared" si="1"/>
        <v>3.683879776</v>
      </c>
      <c r="J67" s="23">
        <f>(Road_Policing_stats!D67/Road_Policing_stats!H67)*1000</f>
        <v>82.99564435</v>
      </c>
      <c r="K67" s="24">
        <f>(Road_Policing_stats!E67/Road_Policing_stats!H67)*1000</f>
        <v>286.0424296</v>
      </c>
      <c r="L67" s="24">
        <f>(Road_Policing_stats!F67/Road_Policing_stats!H67)*1000</f>
        <v>537.4130496</v>
      </c>
      <c r="M67" s="25">
        <f>(Road_Policing_stats!G67/Road_Policing_stats!H67)*1000</f>
        <v>4208.507595</v>
      </c>
      <c r="N67" s="28"/>
      <c r="O67" s="17"/>
      <c r="P67" s="17"/>
      <c r="Q67" s="17"/>
      <c r="R67" s="29"/>
      <c r="S67" s="32" t="s">
        <v>125</v>
      </c>
      <c r="T67" s="33" t="s">
        <v>130</v>
      </c>
    </row>
    <row r="68" ht="12.0" customHeight="1">
      <c r="A68" s="27">
        <v>2013.0</v>
      </c>
      <c r="B68" s="19" t="s">
        <v>105</v>
      </c>
      <c r="C68" s="20">
        <v>13.0</v>
      </c>
      <c r="D68" s="19">
        <v>359.0</v>
      </c>
      <c r="E68" s="19">
        <v>1213.0</v>
      </c>
      <c r="F68" s="19">
        <v>2220.0</v>
      </c>
      <c r="G68" s="19">
        <v>19733.0</v>
      </c>
      <c r="H68" s="21">
        <v>4614.7</v>
      </c>
      <c r="I68" s="22">
        <f t="shared" si="1"/>
        <v>2.817084534</v>
      </c>
      <c r="J68" s="23">
        <f>(Road_Policing_stats!D68/Road_Policing_stats!H68)*1000</f>
        <v>77.79487291</v>
      </c>
      <c r="K68" s="24">
        <f>(Road_Policing_stats!E68/Road_Policing_stats!H68)*1000</f>
        <v>262.8556569</v>
      </c>
      <c r="L68" s="24">
        <f>(Road_Policing_stats!F68/Road_Policing_stats!H68)*1000</f>
        <v>481.0713589</v>
      </c>
      <c r="M68" s="25">
        <f>(Road_Policing_stats!G68/Road_Policing_stats!H68)*1000</f>
        <v>4276.117624</v>
      </c>
      <c r="N68" s="28"/>
      <c r="O68" s="17"/>
      <c r="P68" s="17"/>
      <c r="Q68" s="17"/>
      <c r="R68" s="17"/>
    </row>
    <row r="69" ht="12.0" customHeight="1">
      <c r="A69" s="27">
        <v>2013.0</v>
      </c>
      <c r="B69" s="19" t="s">
        <v>107</v>
      </c>
      <c r="C69" s="20">
        <v>18.0</v>
      </c>
      <c r="D69" s="19">
        <v>297.0</v>
      </c>
      <c r="E69" s="19">
        <v>1166.0</v>
      </c>
      <c r="F69" s="19">
        <v>2219.0</v>
      </c>
      <c r="G69" s="19">
        <v>18905.0</v>
      </c>
      <c r="H69" s="21">
        <v>4614.7</v>
      </c>
      <c r="I69" s="22">
        <f t="shared" si="1"/>
        <v>3.900578586</v>
      </c>
      <c r="J69" s="23">
        <f>(Road_Policing_stats!D69/Road_Policing_stats!H69)*1000</f>
        <v>64.35954667</v>
      </c>
      <c r="K69" s="24">
        <f>(Road_Policing_stats!E69/Road_Policing_stats!H69)*1000</f>
        <v>252.6708128</v>
      </c>
      <c r="L69" s="24">
        <f>(Road_Policing_stats!F69/Road_Policing_stats!H69)*1000</f>
        <v>480.8546601</v>
      </c>
      <c r="M69" s="25">
        <f>(Road_Policing_stats!G69/Road_Policing_stats!H69)*1000</f>
        <v>4096.691009</v>
      </c>
      <c r="N69" s="28"/>
      <c r="O69" s="17"/>
      <c r="P69" s="17"/>
      <c r="Q69" s="17"/>
      <c r="R69" s="17"/>
    </row>
    <row r="70" ht="12.0" customHeight="1">
      <c r="A70" s="27">
        <v>2013.0</v>
      </c>
      <c r="B70" s="19" t="s">
        <v>110</v>
      </c>
      <c r="C70" s="20">
        <v>18.0</v>
      </c>
      <c r="D70" s="19">
        <v>270.0</v>
      </c>
      <c r="E70" s="19">
        <v>1073.0</v>
      </c>
      <c r="F70" s="19">
        <v>2257.0</v>
      </c>
      <c r="G70" s="19">
        <v>20276.0</v>
      </c>
      <c r="H70" s="21">
        <v>4614.7</v>
      </c>
      <c r="I70" s="22">
        <f t="shared" si="1"/>
        <v>3.900578586</v>
      </c>
      <c r="J70" s="23">
        <f>(Road_Policing_stats!D70/Road_Policing_stats!H70)*1000</f>
        <v>58.50867879</v>
      </c>
      <c r="K70" s="24">
        <f>(Road_Policing_stats!E70/Road_Policing_stats!H70)*1000</f>
        <v>232.5178235</v>
      </c>
      <c r="L70" s="24">
        <f>(Road_Policing_stats!F70/Road_Policing_stats!H70)*1000</f>
        <v>489.0892149</v>
      </c>
      <c r="M70" s="25">
        <f>(Road_Policing_stats!G70/Road_Policing_stats!H70)*1000</f>
        <v>4393.785078</v>
      </c>
      <c r="N70" s="28"/>
      <c r="O70" s="17"/>
      <c r="P70" s="17"/>
      <c r="Q70" s="17"/>
      <c r="R70" s="17"/>
    </row>
    <row r="71" ht="12.0" customHeight="1">
      <c r="A71" s="27">
        <v>2013.0</v>
      </c>
      <c r="B71" s="19" t="s">
        <v>113</v>
      </c>
      <c r="C71" s="20">
        <v>17.0</v>
      </c>
      <c r="D71" s="19">
        <v>277.0</v>
      </c>
      <c r="E71" s="19">
        <v>1140.0</v>
      </c>
      <c r="F71" s="19">
        <v>3154.0</v>
      </c>
      <c r="G71" s="19">
        <v>17126.0</v>
      </c>
      <c r="H71" s="21">
        <v>4614.7</v>
      </c>
      <c r="I71" s="22">
        <f t="shared" si="1"/>
        <v>3.683879776</v>
      </c>
      <c r="J71" s="23">
        <f>(Road_Policing_stats!D71/Road_Policing_stats!H71)*1000</f>
        <v>60.02557046</v>
      </c>
      <c r="K71" s="24">
        <f>(Road_Policing_stats!E71/Road_Policing_stats!H71)*1000</f>
        <v>247.0366438</v>
      </c>
      <c r="L71" s="24">
        <f>(Road_Policing_stats!F71/Road_Policing_stats!H71)*1000</f>
        <v>683.4680478</v>
      </c>
      <c r="M71" s="25">
        <f>(Road_Policing_stats!G71/Road_Policing_stats!H71)*1000</f>
        <v>3711.183826</v>
      </c>
      <c r="N71" s="28"/>
      <c r="O71" s="17"/>
      <c r="P71" s="17"/>
      <c r="Q71" s="17"/>
      <c r="R71" s="17"/>
    </row>
    <row r="72" ht="12.0" customHeight="1">
      <c r="A72" s="27">
        <v>2013.0</v>
      </c>
      <c r="B72" s="19" t="s">
        <v>115</v>
      </c>
      <c r="C72" s="20">
        <v>13.0</v>
      </c>
      <c r="D72" s="19">
        <v>265.0</v>
      </c>
      <c r="E72" s="19">
        <v>1050.0</v>
      </c>
      <c r="F72" s="19">
        <v>3167.0</v>
      </c>
      <c r="G72" s="19">
        <v>21790.0</v>
      </c>
      <c r="H72" s="21">
        <v>4614.7</v>
      </c>
      <c r="I72" s="22">
        <f t="shared" si="1"/>
        <v>2.817084534</v>
      </c>
      <c r="J72" s="23">
        <f>(Road_Policing_stats!D72/Road_Policing_stats!H72)*1000</f>
        <v>57.42518474</v>
      </c>
      <c r="K72" s="24">
        <f>(Road_Policing_stats!E72/Road_Policing_stats!H72)*1000</f>
        <v>227.5337508</v>
      </c>
      <c r="L72" s="24">
        <f>(Road_Policing_stats!F72/Road_Policing_stats!H72)*1000</f>
        <v>686.2851323</v>
      </c>
      <c r="M72" s="25">
        <f>(Road_Policing_stats!G72/Road_Policing_stats!H72)*1000</f>
        <v>4721.867077</v>
      </c>
      <c r="N72" s="28"/>
      <c r="O72" s="17"/>
      <c r="P72" s="17"/>
      <c r="Q72" s="17"/>
      <c r="R72" s="17"/>
    </row>
    <row r="73" ht="12.0" customHeight="1">
      <c r="A73" s="27">
        <v>2013.0</v>
      </c>
      <c r="B73" s="19" t="s">
        <v>117</v>
      </c>
      <c r="C73" s="20">
        <v>16.0</v>
      </c>
      <c r="D73" s="19">
        <v>181.0</v>
      </c>
      <c r="E73" s="19">
        <v>846.0</v>
      </c>
      <c r="F73" s="19">
        <v>2741.0</v>
      </c>
      <c r="G73" s="19">
        <v>17090.0</v>
      </c>
      <c r="H73" s="21">
        <v>4614.7</v>
      </c>
      <c r="I73" s="22">
        <f t="shared" si="1"/>
        <v>3.467180965</v>
      </c>
      <c r="J73" s="23">
        <f>(Road_Policing_stats!D73/Road_Policing_stats!H73)*1000</f>
        <v>39.22248467</v>
      </c>
      <c r="K73" s="24">
        <f>(Road_Policing_stats!E73/Road_Policing_stats!H73)*1000</f>
        <v>183.3271935</v>
      </c>
      <c r="L73" s="24">
        <f>(Road_Policing_stats!F73/Road_Policing_stats!H73)*1000</f>
        <v>593.9714391</v>
      </c>
      <c r="M73" s="25">
        <f>(Road_Policing_stats!G73/Road_Policing_stats!H73)*1000</f>
        <v>3703.382668</v>
      </c>
      <c r="N73" s="28"/>
      <c r="O73" s="17"/>
      <c r="P73" s="17"/>
      <c r="Q73" s="17"/>
      <c r="R73" s="17"/>
    </row>
    <row r="74" ht="12.0" customHeight="1">
      <c r="A74" s="27">
        <v>2013.0</v>
      </c>
      <c r="B74" s="19" t="s">
        <v>119</v>
      </c>
      <c r="C74" s="20">
        <v>16.0</v>
      </c>
      <c r="D74" s="19">
        <v>160.0</v>
      </c>
      <c r="E74" s="19">
        <v>637.0</v>
      </c>
      <c r="F74" s="19">
        <v>2330.0</v>
      </c>
      <c r="G74" s="19">
        <v>14353.0</v>
      </c>
      <c r="H74" s="21">
        <v>4614.7</v>
      </c>
      <c r="I74" s="22">
        <f t="shared" si="1"/>
        <v>3.467180965</v>
      </c>
      <c r="J74" s="23">
        <f>(Road_Policing_stats!D74/Road_Policing_stats!H74)*1000</f>
        <v>34.67180965</v>
      </c>
      <c r="K74" s="24">
        <f>(Road_Policing_stats!E74/Road_Policing_stats!H74)*1000</f>
        <v>138.0371422</v>
      </c>
      <c r="L74" s="24">
        <f>(Road_Policing_stats!F74/Road_Policing_stats!H74)*1000</f>
        <v>504.9082281</v>
      </c>
      <c r="M74" s="25">
        <f>(Road_Policing_stats!G74/Road_Policing_stats!H74)*1000</f>
        <v>3110.278025</v>
      </c>
      <c r="N74" s="28"/>
      <c r="O74" s="17"/>
      <c r="P74" s="17"/>
      <c r="Q74" s="17"/>
      <c r="R74" s="17"/>
    </row>
    <row r="75" ht="12.0" customHeight="1">
      <c r="A75" s="37">
        <v>2014.0</v>
      </c>
      <c r="B75" s="38" t="s">
        <v>97</v>
      </c>
      <c r="C75" s="20">
        <v>16.0</v>
      </c>
      <c r="D75" s="19">
        <v>188.0</v>
      </c>
      <c r="E75" s="19">
        <v>868.0</v>
      </c>
      <c r="F75" s="39">
        <v>2914.0</v>
      </c>
      <c r="G75" s="39">
        <v>15803.0</v>
      </c>
      <c r="H75" s="21">
        <v>4645.4</v>
      </c>
      <c r="I75" s="22">
        <f t="shared" si="1"/>
        <v>3.444267447</v>
      </c>
      <c r="J75" s="23">
        <f>(Road_Policing_stats!D75/Road_Policing_stats!H75)*1000</f>
        <v>40.47014251</v>
      </c>
      <c r="K75" s="24">
        <f>(Road_Policing_stats!E75/Road_Policing_stats!H75)*1000</f>
        <v>186.851509</v>
      </c>
      <c r="L75" s="24">
        <f>(Road_Policing_stats!F75/Road_Policing_stats!H75)*1000</f>
        <v>627.2872089</v>
      </c>
      <c r="M75" s="25">
        <f>(Road_Policing_stats!G75/Road_Policing_stats!H75)*1000</f>
        <v>3401.859904</v>
      </c>
      <c r="N75" s="40"/>
      <c r="O75" s="41"/>
      <c r="P75" s="41"/>
      <c r="Q75" s="41"/>
      <c r="R75" s="41"/>
    </row>
    <row r="76" ht="12.0" customHeight="1">
      <c r="A76" s="37">
        <v>2014.0</v>
      </c>
      <c r="B76" s="38" t="s">
        <v>98</v>
      </c>
      <c r="C76" s="20">
        <v>13.0</v>
      </c>
      <c r="D76" s="19">
        <v>176.0</v>
      </c>
      <c r="E76" s="19">
        <v>844.0</v>
      </c>
      <c r="F76" s="39">
        <v>3072.0</v>
      </c>
      <c r="G76" s="39">
        <v>14354.0</v>
      </c>
      <c r="H76" s="21">
        <v>4645.4</v>
      </c>
      <c r="I76" s="22">
        <f t="shared" si="1"/>
        <v>2.798467301</v>
      </c>
      <c r="J76" s="23">
        <f>(Road_Policing_stats!D76/Road_Policing_stats!H76)*1000</f>
        <v>37.88694192</v>
      </c>
      <c r="K76" s="24">
        <f>(Road_Policing_stats!E76/Road_Policing_stats!H76)*1000</f>
        <v>181.6851078</v>
      </c>
      <c r="L76" s="24">
        <f>(Road_Policing_stats!F76/Road_Policing_stats!H76)*1000</f>
        <v>661.2993499</v>
      </c>
      <c r="M76" s="25">
        <f>(Road_Policing_stats!G76/Road_Policing_stats!H76)*1000</f>
        <v>3089.938434</v>
      </c>
      <c r="N76" s="40"/>
      <c r="O76" s="41"/>
      <c r="P76" s="41"/>
      <c r="Q76" s="41"/>
      <c r="R76" s="41"/>
    </row>
    <row r="77" ht="12.0" customHeight="1">
      <c r="A77" s="37">
        <v>2014.0</v>
      </c>
      <c r="B77" s="38" t="s">
        <v>99</v>
      </c>
      <c r="C77" s="20">
        <v>15.0</v>
      </c>
      <c r="D77" s="19">
        <v>214.0</v>
      </c>
      <c r="E77" s="39">
        <v>1240.0</v>
      </c>
      <c r="F77" s="39">
        <v>3922.0</v>
      </c>
      <c r="G77" s="39">
        <v>16306.0</v>
      </c>
      <c r="H77" s="21">
        <v>4645.4</v>
      </c>
      <c r="I77" s="22">
        <f t="shared" si="1"/>
        <v>3.229000732</v>
      </c>
      <c r="J77" s="23">
        <f>(Road_Policing_stats!D77/Road_Policing_stats!H77)*1000</f>
        <v>46.06707711</v>
      </c>
      <c r="K77" s="24">
        <f>(Road_Policing_stats!E77/Road_Policing_stats!H77)*1000</f>
        <v>266.9307272</v>
      </c>
      <c r="L77" s="24">
        <f>(Road_Policing_stats!F77/Road_Policing_stats!H77)*1000</f>
        <v>844.276058</v>
      </c>
      <c r="M77" s="25">
        <f>(Road_Policing_stats!G77/Road_Policing_stats!H77)*1000</f>
        <v>3510.139062</v>
      </c>
      <c r="N77" s="40"/>
      <c r="O77" s="41"/>
      <c r="P77" s="41"/>
      <c r="Q77" s="41"/>
      <c r="R77" s="41"/>
    </row>
    <row r="78" ht="12.0" customHeight="1">
      <c r="A78" s="37">
        <v>2014.0</v>
      </c>
      <c r="B78" s="38" t="s">
        <v>100</v>
      </c>
      <c r="C78" s="20">
        <v>14.0</v>
      </c>
      <c r="D78" s="19">
        <v>249.0</v>
      </c>
      <c r="E78" s="39">
        <v>1273.0</v>
      </c>
      <c r="F78" s="39">
        <v>5031.0</v>
      </c>
      <c r="G78" s="39">
        <v>23397.0</v>
      </c>
      <c r="H78" s="21">
        <v>4645.4</v>
      </c>
      <c r="I78" s="22">
        <f t="shared" si="1"/>
        <v>3.013734016</v>
      </c>
      <c r="J78" s="23">
        <f>(Road_Policing_stats!D78/Road_Policing_stats!H78)*1000</f>
        <v>53.60141215</v>
      </c>
      <c r="K78" s="24">
        <f>(Road_Policing_stats!E78/Road_Policing_stats!H78)*1000</f>
        <v>274.0345288</v>
      </c>
      <c r="L78" s="24">
        <f>(Road_Policing_stats!F78/Road_Policing_stats!H78)*1000</f>
        <v>1083.006845</v>
      </c>
      <c r="M78" s="25">
        <f>(Road_Policing_stats!G78/Road_Policing_stats!H78)*1000</f>
        <v>5036.595342</v>
      </c>
      <c r="N78" s="40"/>
      <c r="O78" s="41"/>
      <c r="P78" s="41"/>
      <c r="Q78" s="41"/>
      <c r="R78" s="41"/>
    </row>
    <row r="79" ht="12.0" customHeight="1">
      <c r="A79" s="37">
        <v>2014.0</v>
      </c>
      <c r="B79" s="38" t="s">
        <v>102</v>
      </c>
      <c r="C79" s="20">
        <v>18.0</v>
      </c>
      <c r="D79" s="19">
        <v>201.0</v>
      </c>
      <c r="E79" s="39">
        <v>1019.0</v>
      </c>
      <c r="F79" s="39">
        <v>2104.0</v>
      </c>
      <c r="G79" s="39">
        <v>24370.0</v>
      </c>
      <c r="H79" s="21">
        <v>4645.4</v>
      </c>
      <c r="I79" s="22">
        <f t="shared" si="1"/>
        <v>3.874800878</v>
      </c>
      <c r="J79" s="23">
        <f>(Road_Policing_stats!D79/Road_Policing_stats!H79)*1000</f>
        <v>43.26860981</v>
      </c>
      <c r="K79" s="24">
        <f>(Road_Policing_stats!E79/Road_Policing_stats!H79)*1000</f>
        <v>219.3567831</v>
      </c>
      <c r="L79" s="24">
        <f>(Road_Policing_stats!F79/Road_Policing_stats!H79)*1000</f>
        <v>452.9211693</v>
      </c>
      <c r="M79" s="25">
        <f>(Road_Policing_stats!G79/Road_Policing_stats!H79)*1000</f>
        <v>5246.049856</v>
      </c>
      <c r="N79" s="40"/>
      <c r="O79" s="41"/>
      <c r="P79" s="41"/>
      <c r="Q79" s="41"/>
      <c r="R79" s="41"/>
    </row>
    <row r="80" ht="12.0" customHeight="1">
      <c r="A80" s="37">
        <v>2014.0</v>
      </c>
      <c r="B80" s="38" t="s">
        <v>105</v>
      </c>
      <c r="C80" s="20">
        <v>18.0</v>
      </c>
      <c r="D80" s="19">
        <v>222.0</v>
      </c>
      <c r="E80" s="39">
        <v>1020.0</v>
      </c>
      <c r="F80" s="39">
        <v>1781.0</v>
      </c>
      <c r="G80" s="39">
        <v>19600.0</v>
      </c>
      <c r="H80" s="21">
        <v>4645.4</v>
      </c>
      <c r="I80" s="22">
        <f t="shared" si="1"/>
        <v>3.874800878</v>
      </c>
      <c r="J80" s="23">
        <f>(Road_Policing_stats!D80/Road_Policing_stats!H80)*1000</f>
        <v>47.78921083</v>
      </c>
      <c r="K80" s="24">
        <f>(Road_Policing_stats!E80/Road_Policing_stats!H80)*1000</f>
        <v>219.5720498</v>
      </c>
      <c r="L80" s="24">
        <f>(Road_Policing_stats!F80/Road_Policing_stats!H80)*1000</f>
        <v>383.3900202</v>
      </c>
      <c r="M80" s="25">
        <f>(Road_Policing_stats!G80/Road_Policing_stats!H80)*1000</f>
        <v>4219.227623</v>
      </c>
      <c r="N80" s="40"/>
      <c r="O80" s="41"/>
      <c r="P80" s="41"/>
      <c r="Q80" s="41"/>
      <c r="R80" s="41"/>
    </row>
    <row r="81" ht="12.0" customHeight="1">
      <c r="A81" s="37">
        <v>2014.0</v>
      </c>
      <c r="B81" s="38" t="s">
        <v>107</v>
      </c>
      <c r="C81" s="20">
        <v>18.0</v>
      </c>
      <c r="D81" s="19">
        <v>186.0</v>
      </c>
      <c r="E81" s="39">
        <v>1129.0</v>
      </c>
      <c r="F81" s="39">
        <v>1860.0</v>
      </c>
      <c r="G81" s="39">
        <v>19264.0</v>
      </c>
      <c r="H81" s="21">
        <v>4645.4</v>
      </c>
      <c r="I81" s="22">
        <f t="shared" si="1"/>
        <v>3.874800878</v>
      </c>
      <c r="J81" s="23">
        <f>(Road_Policing_stats!D81/Road_Policing_stats!H81)*1000</f>
        <v>40.03960908</v>
      </c>
      <c r="K81" s="24">
        <f>(Road_Policing_stats!E81/Road_Policing_stats!H81)*1000</f>
        <v>243.0361218</v>
      </c>
      <c r="L81" s="24">
        <f>(Road_Policing_stats!F81/Road_Policing_stats!H81)*1000</f>
        <v>400.3960908</v>
      </c>
      <c r="M81" s="25">
        <f>(Road_Policing_stats!G81/Road_Policing_stats!H81)*1000</f>
        <v>4146.898007</v>
      </c>
      <c r="N81" s="40"/>
      <c r="O81" s="41"/>
      <c r="P81" s="41"/>
      <c r="Q81" s="41"/>
      <c r="R81" s="41"/>
    </row>
    <row r="82" ht="12.0" customHeight="1">
      <c r="A82" s="37">
        <v>2014.0</v>
      </c>
      <c r="B82" s="38" t="s">
        <v>110</v>
      </c>
      <c r="C82" s="20">
        <v>15.0</v>
      </c>
      <c r="D82" s="19">
        <v>191.0</v>
      </c>
      <c r="E82" s="39">
        <v>1059.0</v>
      </c>
      <c r="F82" s="39">
        <v>1916.0</v>
      </c>
      <c r="G82" s="39">
        <v>19013.0</v>
      </c>
      <c r="H82" s="21">
        <v>4645.4</v>
      </c>
      <c r="I82" s="22">
        <f t="shared" si="1"/>
        <v>3.229000732</v>
      </c>
      <c r="J82" s="23">
        <f>(Road_Policing_stats!D82/Road_Policing_stats!H82)*1000</f>
        <v>41.11594265</v>
      </c>
      <c r="K82" s="24">
        <f>(Road_Policing_stats!E82/Road_Policing_stats!H82)*1000</f>
        <v>227.9674517</v>
      </c>
      <c r="L82" s="24">
        <f>(Road_Policing_stats!F82/Road_Policing_stats!H82)*1000</f>
        <v>412.4510268</v>
      </c>
      <c r="M82" s="25">
        <f>(Road_Policing_stats!G82/Road_Policing_stats!H82)*1000</f>
        <v>4092.866061</v>
      </c>
      <c r="N82" s="40"/>
      <c r="O82" s="41"/>
      <c r="P82" s="41"/>
      <c r="Q82" s="41"/>
      <c r="R82" s="41"/>
    </row>
    <row r="83" ht="12.0" customHeight="1">
      <c r="A83" s="37">
        <v>2014.0</v>
      </c>
      <c r="B83" s="38" t="s">
        <v>113</v>
      </c>
      <c r="C83" s="20">
        <v>11.0</v>
      </c>
      <c r="D83" s="19">
        <v>214.0</v>
      </c>
      <c r="E83" s="39">
        <v>1110.0</v>
      </c>
      <c r="F83" s="39">
        <v>2067.0</v>
      </c>
      <c r="G83" s="39">
        <v>19703.0</v>
      </c>
      <c r="H83" s="21">
        <v>4645.4</v>
      </c>
      <c r="I83" s="22">
        <f t="shared" si="1"/>
        <v>2.36793387</v>
      </c>
      <c r="J83" s="23">
        <f>(Road_Policing_stats!D83/Road_Policing_stats!H83)*1000</f>
        <v>46.06707711</v>
      </c>
      <c r="K83" s="24">
        <f>(Road_Policing_stats!E83/Road_Policing_stats!H83)*1000</f>
        <v>238.9460542</v>
      </c>
      <c r="L83" s="24">
        <f>(Road_Policing_stats!F83/Road_Policing_stats!H83)*1000</f>
        <v>444.9563009</v>
      </c>
      <c r="M83" s="25">
        <f>(Road_Policing_stats!G83/Road_Policing_stats!H83)*1000</f>
        <v>4241.400095</v>
      </c>
      <c r="N83" s="40"/>
      <c r="O83" s="41"/>
      <c r="P83" s="41"/>
      <c r="Q83" s="41"/>
      <c r="R83" s="41"/>
    </row>
    <row r="84" ht="12.0" customHeight="1">
      <c r="A84" s="37">
        <v>2014.0</v>
      </c>
      <c r="B84" s="38" t="s">
        <v>115</v>
      </c>
      <c r="C84" s="20">
        <v>17.0</v>
      </c>
      <c r="D84" s="19">
        <v>202.0</v>
      </c>
      <c r="E84" s="19">
        <v>790.0</v>
      </c>
      <c r="F84" s="39">
        <v>1815.0</v>
      </c>
      <c r="G84" s="39">
        <v>19810.0</v>
      </c>
      <c r="H84" s="21">
        <v>4645.4</v>
      </c>
      <c r="I84" s="22">
        <f t="shared" si="1"/>
        <v>3.659534163</v>
      </c>
      <c r="J84" s="23">
        <f>(Road_Policing_stats!D84/Road_Policing_stats!H84)*1000</f>
        <v>43.48387652</v>
      </c>
      <c r="K84" s="24">
        <f>(Road_Policing_stats!E84/Road_Policing_stats!H84)*1000</f>
        <v>170.0607052</v>
      </c>
      <c r="L84" s="24">
        <f>(Road_Policing_stats!F84/Road_Policing_stats!H84)*1000</f>
        <v>390.7090886</v>
      </c>
      <c r="M84" s="25">
        <f>(Road_Policing_stats!G84/Road_Policing_stats!H84)*1000</f>
        <v>4264.433633</v>
      </c>
      <c r="N84" s="40"/>
      <c r="O84" s="41"/>
      <c r="P84" s="41"/>
      <c r="Q84" s="41"/>
      <c r="R84" s="41"/>
    </row>
    <row r="85" ht="12.0" customHeight="1">
      <c r="A85" s="37">
        <v>2014.0</v>
      </c>
      <c r="B85" s="38" t="s">
        <v>117</v>
      </c>
      <c r="C85" s="20">
        <v>20.0</v>
      </c>
      <c r="D85" s="19">
        <v>168.0</v>
      </c>
      <c r="E85" s="19">
        <v>666.0</v>
      </c>
      <c r="F85" s="39">
        <v>2067.0</v>
      </c>
      <c r="G85" s="39">
        <v>16399.0</v>
      </c>
      <c r="H85" s="21">
        <v>4645.4</v>
      </c>
      <c r="I85" s="22">
        <f t="shared" si="1"/>
        <v>4.305334309</v>
      </c>
      <c r="J85" s="23">
        <f>(Road_Policing_stats!D85/Road_Policing_stats!H85)*1000</f>
        <v>36.1648082</v>
      </c>
      <c r="K85" s="24">
        <f>(Road_Policing_stats!E85/Road_Policing_stats!H85)*1000</f>
        <v>143.3676325</v>
      </c>
      <c r="L85" s="24">
        <f>(Road_Policing_stats!F85/Road_Policing_stats!H85)*1000</f>
        <v>444.9563009</v>
      </c>
      <c r="M85" s="25">
        <f>(Road_Policing_stats!G85/Road_Policing_stats!H85)*1000</f>
        <v>3530.158867</v>
      </c>
      <c r="N85" s="40"/>
      <c r="O85" s="41"/>
      <c r="P85" s="41"/>
      <c r="Q85" s="41"/>
      <c r="R85" s="41"/>
    </row>
    <row r="86" ht="12.0" customHeight="1">
      <c r="A86" s="37">
        <v>2014.0</v>
      </c>
      <c r="B86" s="38" t="s">
        <v>119</v>
      </c>
      <c r="C86" s="20">
        <v>17.0</v>
      </c>
      <c r="D86" s="19">
        <v>173.0</v>
      </c>
      <c r="E86" s="19">
        <v>495.0</v>
      </c>
      <c r="F86" s="39">
        <v>1975.0</v>
      </c>
      <c r="G86" s="39">
        <v>15172.0</v>
      </c>
      <c r="H86" s="21">
        <v>4645.4</v>
      </c>
      <c r="I86" s="22">
        <f t="shared" si="1"/>
        <v>3.659534163</v>
      </c>
      <c r="J86" s="23">
        <f>(Road_Policing_stats!D86/Road_Policing_stats!H86)*1000</f>
        <v>37.24114177</v>
      </c>
      <c r="K86" s="24">
        <f>(Road_Policing_stats!E86/Road_Policing_stats!H86)*1000</f>
        <v>106.5570242</v>
      </c>
      <c r="L86" s="24">
        <f>(Road_Policing_stats!F86/Road_Policing_stats!H86)*1000</f>
        <v>425.151763</v>
      </c>
      <c r="M86" s="25">
        <f>(Road_Policing_stats!G86/Road_Policing_stats!H86)*1000</f>
        <v>3266.026607</v>
      </c>
      <c r="N86" s="40"/>
      <c r="O86" s="41"/>
      <c r="P86" s="41"/>
      <c r="Q86" s="41"/>
      <c r="R86" s="41"/>
    </row>
    <row r="87" ht="12.0" customHeight="1">
      <c r="A87" s="37">
        <v>2015.0</v>
      </c>
      <c r="B87" s="38" t="s">
        <v>97</v>
      </c>
      <c r="C87" s="42">
        <v>12.0</v>
      </c>
      <c r="D87" s="19">
        <v>198.0</v>
      </c>
      <c r="E87" s="19">
        <v>666.0</v>
      </c>
      <c r="F87" s="39">
        <v>2217.0</v>
      </c>
      <c r="G87" s="39">
        <v>13088.0</v>
      </c>
      <c r="H87" s="21">
        <v>4687.8</v>
      </c>
      <c r="I87" s="22">
        <f t="shared" si="1"/>
        <v>2.55983617</v>
      </c>
      <c r="J87" s="23">
        <f>(Road_Policing_stats!D87/Road_Policing_stats!H87)*1000</f>
        <v>42.23729681</v>
      </c>
      <c r="K87" s="24">
        <f>(Road_Policing_stats!E87/Road_Policing_stats!H87)*1000</f>
        <v>142.0709075</v>
      </c>
      <c r="L87" s="24">
        <f>(Road_Policing_stats!F87/Road_Policing_stats!H87)*1000</f>
        <v>472.9297325</v>
      </c>
      <c r="M87" s="25">
        <f>(Road_Policing_stats!G87/Road_Policing_stats!H87)*1000</f>
        <v>2791.927983</v>
      </c>
      <c r="N87" s="40"/>
      <c r="O87" s="41"/>
      <c r="P87" s="41"/>
      <c r="Q87" s="41"/>
      <c r="R87" s="41"/>
    </row>
    <row r="88" ht="12.0" customHeight="1">
      <c r="A88" s="37">
        <v>2015.0</v>
      </c>
      <c r="B88" s="38" t="s">
        <v>98</v>
      </c>
      <c r="C88" s="20">
        <v>13.0</v>
      </c>
      <c r="D88" s="19">
        <v>163.0</v>
      </c>
      <c r="E88" s="19">
        <v>854.0</v>
      </c>
      <c r="F88" s="39">
        <v>2549.0</v>
      </c>
      <c r="G88" s="39">
        <v>15149.0</v>
      </c>
      <c r="H88" s="21">
        <v>4687.8</v>
      </c>
      <c r="I88" s="22">
        <f t="shared" si="1"/>
        <v>2.773155851</v>
      </c>
      <c r="J88" s="23">
        <f>(Road_Policing_stats!D88/Road_Policing_stats!H88)*1000</f>
        <v>34.77110798</v>
      </c>
      <c r="K88" s="24">
        <f>(Road_Policing_stats!E88/Road_Policing_stats!H88)*1000</f>
        <v>182.1750075</v>
      </c>
      <c r="L88" s="24">
        <f>(Road_Policing_stats!F88/Road_Policing_stats!H88)*1000</f>
        <v>543.7518665</v>
      </c>
      <c r="M88" s="25">
        <f>(Road_Policing_stats!G88/Road_Policing_stats!H88)*1000</f>
        <v>3231.579846</v>
      </c>
      <c r="N88" s="40"/>
      <c r="O88" s="41"/>
      <c r="P88" s="41"/>
      <c r="Q88" s="41"/>
      <c r="R88" s="41"/>
    </row>
    <row r="89" ht="12.0" customHeight="1">
      <c r="A89" s="37">
        <v>2015.0</v>
      </c>
      <c r="B89" s="38" t="s">
        <v>99</v>
      </c>
      <c r="C89" s="20">
        <v>11.0</v>
      </c>
      <c r="D89" s="19">
        <v>217.0</v>
      </c>
      <c r="E89" s="39">
        <v>1069.0</v>
      </c>
      <c r="F89" s="39">
        <v>2513.0</v>
      </c>
      <c r="G89" s="39">
        <v>19632.0</v>
      </c>
      <c r="H89" s="21">
        <v>4687.8</v>
      </c>
      <c r="I89" s="22">
        <f t="shared" si="1"/>
        <v>2.34651649</v>
      </c>
      <c r="J89" s="23">
        <f>(Road_Policing_stats!D89/Road_Policing_stats!H89)*1000</f>
        <v>46.29037075</v>
      </c>
      <c r="K89" s="24">
        <f>(Road_Policing_stats!E89/Road_Policing_stats!H89)*1000</f>
        <v>228.0387389</v>
      </c>
      <c r="L89" s="24">
        <f>(Road_Policing_stats!F89/Road_Policing_stats!H89)*1000</f>
        <v>536.072358</v>
      </c>
      <c r="M89" s="25">
        <f>(Road_Policing_stats!G89/Road_Policing_stats!H89)*1000</f>
        <v>4187.891975</v>
      </c>
      <c r="N89" s="40"/>
      <c r="O89" s="41"/>
      <c r="P89" s="41"/>
      <c r="Q89" s="41"/>
      <c r="R89" s="41"/>
    </row>
    <row r="90" ht="12.0" customHeight="1">
      <c r="A90" s="37">
        <v>2015.0</v>
      </c>
      <c r="B90" s="38" t="s">
        <v>100</v>
      </c>
      <c r="C90" s="20">
        <v>7.0</v>
      </c>
      <c r="D90" s="19">
        <v>259.0</v>
      </c>
      <c r="E90" s="39">
        <v>1238.0</v>
      </c>
      <c r="F90" s="39">
        <v>3707.0</v>
      </c>
      <c r="G90" s="39">
        <v>20796.0</v>
      </c>
      <c r="H90" s="21">
        <v>4687.8</v>
      </c>
      <c r="I90" s="22">
        <f t="shared" si="1"/>
        <v>1.493237766</v>
      </c>
      <c r="J90" s="23">
        <f>(Road_Policing_stats!D90/Road_Policing_stats!H90)*1000</f>
        <v>55.24979735</v>
      </c>
      <c r="K90" s="24">
        <f>(Road_Policing_stats!E90/Road_Policing_stats!H90)*1000</f>
        <v>264.0897649</v>
      </c>
      <c r="L90" s="24">
        <f>(Road_Policing_stats!F90/Road_Policing_stats!H90)*1000</f>
        <v>790.776057</v>
      </c>
      <c r="M90" s="25">
        <f>(Road_Policing_stats!G90/Road_Policing_stats!H90)*1000</f>
        <v>4436.196083</v>
      </c>
      <c r="N90" s="40"/>
      <c r="O90" s="41"/>
      <c r="P90" s="41"/>
      <c r="Q90" s="41"/>
      <c r="R90" s="41"/>
    </row>
    <row r="91" ht="12.0" customHeight="1">
      <c r="A91" s="37">
        <v>2015.0</v>
      </c>
      <c r="B91" s="38" t="s">
        <v>102</v>
      </c>
      <c r="C91" s="20">
        <v>12.0</v>
      </c>
      <c r="D91" s="19">
        <v>256.0</v>
      </c>
      <c r="E91" s="39">
        <v>1008.0</v>
      </c>
      <c r="F91" s="39">
        <v>2874.0</v>
      </c>
      <c r="G91" s="39">
        <v>20227.0</v>
      </c>
      <c r="H91" s="21">
        <v>4687.8</v>
      </c>
      <c r="I91" s="22">
        <f t="shared" si="1"/>
        <v>2.55983617</v>
      </c>
      <c r="J91" s="23">
        <f>(Road_Policing_stats!D91/Road_Policing_stats!H91)*1000</f>
        <v>54.6098383</v>
      </c>
      <c r="K91" s="24">
        <f>(Road_Policing_stats!E91/Road_Policing_stats!H91)*1000</f>
        <v>215.0262383</v>
      </c>
      <c r="L91" s="24">
        <f>(Road_Policing_stats!F91/Road_Policing_stats!H91)*1000</f>
        <v>613.0807628</v>
      </c>
      <c r="M91" s="25">
        <f>(Road_Policing_stats!G91/Road_Policing_stats!H91)*1000</f>
        <v>4314.817185</v>
      </c>
      <c r="N91" s="40"/>
      <c r="O91" s="41"/>
      <c r="P91" s="41"/>
      <c r="Q91" s="41"/>
      <c r="R91" s="41"/>
    </row>
    <row r="92" ht="12.0" customHeight="1">
      <c r="A92" s="37">
        <v>2015.0</v>
      </c>
      <c r="B92" s="38" t="s">
        <v>105</v>
      </c>
      <c r="C92" s="20">
        <v>13.0</v>
      </c>
      <c r="D92" s="19">
        <v>263.0</v>
      </c>
      <c r="E92" s="39">
        <v>1067.0</v>
      </c>
      <c r="F92" s="39">
        <v>2431.0</v>
      </c>
      <c r="G92" s="39">
        <v>20320.0</v>
      </c>
      <c r="H92" s="21">
        <v>4687.8</v>
      </c>
      <c r="I92" s="22">
        <f t="shared" si="1"/>
        <v>2.773155851</v>
      </c>
      <c r="J92" s="23">
        <f>(Road_Policing_stats!D92/Road_Policing_stats!H92)*1000</f>
        <v>56.10307607</v>
      </c>
      <c r="K92" s="24">
        <f>(Road_Policing_stats!E92/Road_Policing_stats!H92)*1000</f>
        <v>227.6120995</v>
      </c>
      <c r="L92" s="24">
        <f>(Road_Policing_stats!F92/Road_Policing_stats!H92)*1000</f>
        <v>518.5801442</v>
      </c>
      <c r="M92" s="25">
        <f>(Road_Policing_stats!G92/Road_Policing_stats!H92)*1000</f>
        <v>4334.655915</v>
      </c>
      <c r="N92" s="40"/>
      <c r="O92" s="41"/>
      <c r="P92" s="41"/>
      <c r="Q92" s="41"/>
      <c r="R92" s="41"/>
    </row>
    <row r="93" ht="12.0" customHeight="1">
      <c r="A93" s="37">
        <v>2015.0</v>
      </c>
      <c r="B93" s="38" t="s">
        <v>107</v>
      </c>
      <c r="C93" s="20">
        <v>19.0</v>
      </c>
      <c r="D93" s="19">
        <v>205.0</v>
      </c>
      <c r="E93" s="19">
        <v>918.0</v>
      </c>
      <c r="F93" s="39">
        <v>2381.0</v>
      </c>
      <c r="G93" s="39">
        <v>21252.0</v>
      </c>
      <c r="H93" s="21">
        <v>4687.8</v>
      </c>
      <c r="I93" s="22">
        <f t="shared" si="1"/>
        <v>4.053073937</v>
      </c>
      <c r="J93" s="23">
        <f>(Road_Policing_stats!D93/Road_Policing_stats!H93)*1000</f>
        <v>43.73053458</v>
      </c>
      <c r="K93" s="24">
        <f>(Road_Policing_stats!E93/Road_Policing_stats!H93)*1000</f>
        <v>195.827467</v>
      </c>
      <c r="L93" s="24">
        <f>(Road_Policing_stats!F93/Road_Policing_stats!H93)*1000</f>
        <v>507.9141602</v>
      </c>
      <c r="M93" s="25">
        <f>(Road_Policing_stats!G93/Road_Policing_stats!H93)*1000</f>
        <v>4533.469858</v>
      </c>
      <c r="N93" s="40"/>
      <c r="O93" s="41"/>
      <c r="P93" s="41"/>
      <c r="Q93" s="41"/>
      <c r="R93" s="41"/>
    </row>
    <row r="94" ht="12.0" customHeight="1">
      <c r="A94" s="37">
        <v>2015.0</v>
      </c>
      <c r="B94" s="38" t="s">
        <v>110</v>
      </c>
      <c r="C94" s="20">
        <v>14.0</v>
      </c>
      <c r="D94" s="19">
        <v>193.0</v>
      </c>
      <c r="E94" s="19">
        <v>976.0</v>
      </c>
      <c r="F94" s="39">
        <v>2160.0</v>
      </c>
      <c r="G94" s="39">
        <v>20597.0</v>
      </c>
      <c r="H94" s="21">
        <v>4687.8</v>
      </c>
      <c r="I94" s="22">
        <f t="shared" si="1"/>
        <v>2.986475532</v>
      </c>
      <c r="J94" s="23">
        <f>(Road_Policing_stats!D94/Road_Policing_stats!H94)*1000</f>
        <v>41.17069841</v>
      </c>
      <c r="K94" s="24">
        <f>(Road_Policing_stats!E94/Road_Policing_stats!H94)*1000</f>
        <v>208.2000085</v>
      </c>
      <c r="L94" s="24">
        <f>(Road_Policing_stats!F94/Road_Policing_stats!H94)*1000</f>
        <v>460.7705107</v>
      </c>
      <c r="M94" s="25">
        <f>(Road_Policing_stats!G94/Road_Policing_stats!H94)*1000</f>
        <v>4393.745467</v>
      </c>
      <c r="N94" s="40"/>
      <c r="O94" s="41"/>
      <c r="P94" s="41"/>
      <c r="Q94" s="41"/>
      <c r="R94" s="41"/>
    </row>
    <row r="95" ht="12.0" customHeight="1">
      <c r="A95" s="37">
        <v>2015.0</v>
      </c>
      <c r="B95" s="38" t="s">
        <v>113</v>
      </c>
      <c r="C95" s="20">
        <v>16.0</v>
      </c>
      <c r="D95" s="19">
        <v>201.0</v>
      </c>
      <c r="E95" s="19">
        <v>998.0</v>
      </c>
      <c r="F95" s="39">
        <v>2345.0</v>
      </c>
      <c r="G95" s="39">
        <v>19792.0</v>
      </c>
      <c r="H95" s="21">
        <v>4687.8</v>
      </c>
      <c r="I95" s="22">
        <f t="shared" si="1"/>
        <v>3.413114894</v>
      </c>
      <c r="J95" s="23">
        <f>(Road_Policing_stats!D95/Road_Policing_stats!H95)*1000</f>
        <v>42.87725586</v>
      </c>
      <c r="K95" s="24">
        <f>(Road_Policing_stats!E95/Road_Policing_stats!H95)*1000</f>
        <v>212.8930415</v>
      </c>
      <c r="L95" s="24">
        <f>(Road_Policing_stats!F95/Road_Policing_stats!H95)*1000</f>
        <v>500.2346516</v>
      </c>
      <c r="M95" s="25">
        <f>(Road_Policing_stats!G95/Road_Policing_stats!H95)*1000</f>
        <v>4222.023124</v>
      </c>
      <c r="N95" s="40"/>
      <c r="O95" s="41"/>
      <c r="P95" s="41"/>
      <c r="Q95" s="41"/>
      <c r="R95" s="41"/>
    </row>
    <row r="96" ht="12.0" customHeight="1">
      <c r="A96" s="37">
        <v>2015.0</v>
      </c>
      <c r="B96" s="38" t="s">
        <v>115</v>
      </c>
      <c r="C96" s="20">
        <v>11.0</v>
      </c>
      <c r="D96" s="19">
        <v>209.0</v>
      </c>
      <c r="E96" s="19">
        <v>841.0</v>
      </c>
      <c r="F96" s="39">
        <v>2183.0</v>
      </c>
      <c r="G96" s="39">
        <v>17740.0</v>
      </c>
      <c r="H96" s="21">
        <v>4687.8</v>
      </c>
      <c r="I96" s="22">
        <f t="shared" si="1"/>
        <v>2.34651649</v>
      </c>
      <c r="J96" s="23">
        <f>(Road_Policing_stats!D96/Road_Policing_stats!H96)*1000</f>
        <v>44.5838133</v>
      </c>
      <c r="K96" s="24">
        <f>(Road_Policing_stats!E96/Road_Policing_stats!H96)*1000</f>
        <v>179.4018516</v>
      </c>
      <c r="L96" s="24">
        <f>(Road_Policing_stats!F96/Road_Policing_stats!H96)*1000</f>
        <v>465.6768633</v>
      </c>
      <c r="M96" s="25">
        <f>(Road_Policing_stats!G96/Road_Policing_stats!H96)*1000</f>
        <v>3784.291139</v>
      </c>
      <c r="N96" s="40"/>
      <c r="O96" s="41"/>
      <c r="P96" s="41"/>
      <c r="Q96" s="41"/>
      <c r="R96" s="41"/>
    </row>
    <row r="97" ht="12.0" customHeight="1">
      <c r="A97" s="37">
        <v>2015.0</v>
      </c>
      <c r="B97" s="38" t="s">
        <v>117</v>
      </c>
      <c r="C97" s="20">
        <v>14.0</v>
      </c>
      <c r="D97" s="19">
        <v>187.0</v>
      </c>
      <c r="E97" s="19">
        <v>779.0</v>
      </c>
      <c r="F97" s="39">
        <v>2148.0</v>
      </c>
      <c r="G97" s="39">
        <v>14902.0</v>
      </c>
      <c r="H97" s="21">
        <v>4687.8</v>
      </c>
      <c r="I97" s="22">
        <f t="shared" si="1"/>
        <v>2.986475532</v>
      </c>
      <c r="J97" s="23">
        <f>(Road_Policing_stats!D97/Road_Policing_stats!H97)*1000</f>
        <v>39.89078032</v>
      </c>
      <c r="K97" s="24">
        <f>(Road_Policing_stats!E97/Road_Policing_stats!H97)*1000</f>
        <v>166.1760314</v>
      </c>
      <c r="L97" s="24">
        <f>(Road_Policing_stats!F97/Road_Policing_stats!H97)*1000</f>
        <v>458.2106745</v>
      </c>
      <c r="M97" s="25">
        <f>(Road_Policing_stats!G97/Road_Policing_stats!H97)*1000</f>
        <v>3178.889884</v>
      </c>
      <c r="N97" s="40"/>
      <c r="O97" s="41"/>
      <c r="P97" s="41"/>
      <c r="Q97" s="41"/>
      <c r="R97" s="41"/>
    </row>
    <row r="98" ht="12.0" customHeight="1">
      <c r="A98" s="37">
        <v>2015.0</v>
      </c>
      <c r="B98" s="38" t="s">
        <v>119</v>
      </c>
      <c r="C98" s="20">
        <v>20.0</v>
      </c>
      <c r="D98" s="19">
        <v>165.0</v>
      </c>
      <c r="E98" s="19">
        <v>417.0</v>
      </c>
      <c r="F98" s="39">
        <v>1263.0</v>
      </c>
      <c r="G98" s="39">
        <v>14393.0</v>
      </c>
      <c r="H98" s="21">
        <v>4687.8</v>
      </c>
      <c r="I98" s="22">
        <f t="shared" si="1"/>
        <v>4.266393617</v>
      </c>
      <c r="J98" s="23">
        <f>(Road_Policing_stats!D98/Road_Policing_stats!H98)*1000</f>
        <v>35.19774734</v>
      </c>
      <c r="K98" s="24">
        <f>(Road_Policing_stats!E98/Road_Policing_stats!H98)*1000</f>
        <v>88.95430692</v>
      </c>
      <c r="L98" s="24">
        <f>(Road_Policing_stats!F98/Road_Policing_stats!H98)*1000</f>
        <v>269.4227569</v>
      </c>
      <c r="M98" s="25">
        <f>(Road_Policing_stats!G98/Road_Policing_stats!H98)*1000</f>
        <v>3070.310167</v>
      </c>
      <c r="N98" s="40"/>
      <c r="O98" s="41"/>
      <c r="P98" s="41"/>
      <c r="Q98" s="41"/>
      <c r="R98" s="41"/>
    </row>
    <row r="99" ht="12.0" customHeight="1">
      <c r="A99" s="37">
        <v>2016.0</v>
      </c>
      <c r="B99" s="38" t="s">
        <v>97</v>
      </c>
      <c r="C99" s="42">
        <v>15.0</v>
      </c>
      <c r="D99" s="19">
        <v>461.0</v>
      </c>
      <c r="E99" s="19">
        <v>636.0</v>
      </c>
      <c r="F99" s="39">
        <v>1908.0</v>
      </c>
      <c r="G99" s="39">
        <v>11497.0</v>
      </c>
      <c r="H99" s="21">
        <v>4739.6</v>
      </c>
      <c r="I99" s="22">
        <f t="shared" si="1"/>
        <v>3.164824036</v>
      </c>
      <c r="J99" s="23">
        <f>(Road_Policing_stats!D99/Road_Policing_stats!H99)*1000</f>
        <v>97.26559203</v>
      </c>
      <c r="K99" s="24">
        <f>(Road_Policing_stats!E99/Road_Policing_stats!H99)*1000</f>
        <v>134.1885391</v>
      </c>
      <c r="L99" s="24">
        <f>(Road_Policing_stats!F99/Road_Policing_stats!H99)*1000</f>
        <v>402.5656174</v>
      </c>
      <c r="M99" s="25">
        <f>(Road_Policing_stats!G99/Road_Policing_stats!H99)*1000</f>
        <v>2425.732129</v>
      </c>
      <c r="N99" s="40"/>
      <c r="O99" s="41"/>
      <c r="P99" s="41"/>
      <c r="Q99" s="41"/>
      <c r="R99" s="41"/>
    </row>
    <row r="100" ht="12.0" customHeight="1">
      <c r="A100" s="37">
        <v>2016.0</v>
      </c>
      <c r="B100" s="38" t="s">
        <v>98</v>
      </c>
      <c r="C100" s="20">
        <v>9.0</v>
      </c>
      <c r="D100" s="19">
        <v>433.0</v>
      </c>
      <c r="E100" s="19">
        <v>731.0</v>
      </c>
      <c r="F100" s="39">
        <v>2468.0</v>
      </c>
      <c r="G100" s="39">
        <v>13092.0</v>
      </c>
      <c r="H100" s="21">
        <v>4739.6</v>
      </c>
      <c r="I100" s="22">
        <f t="shared" si="1"/>
        <v>1.898894421</v>
      </c>
      <c r="J100" s="23">
        <f>(Road_Policing_stats!D100/Road_Policing_stats!H100)*1000</f>
        <v>91.3579205</v>
      </c>
      <c r="K100" s="24">
        <f>(Road_Policing_stats!E100/Road_Policing_stats!H100)*1000</f>
        <v>154.2324247</v>
      </c>
      <c r="L100" s="24">
        <f>(Road_Policing_stats!F100/Road_Policing_stats!H100)*1000</f>
        <v>520.719048</v>
      </c>
      <c r="M100" s="25">
        <f>(Road_Policing_stats!G100/Road_Policing_stats!H100)*1000</f>
        <v>2762.258418</v>
      </c>
      <c r="N100" s="40"/>
      <c r="O100" s="41"/>
      <c r="P100" s="41"/>
      <c r="Q100" s="41"/>
      <c r="R100" s="41"/>
    </row>
    <row r="101" ht="12.0" customHeight="1">
      <c r="A101" s="37">
        <v>2016.0</v>
      </c>
      <c r="B101" s="38" t="s">
        <v>99</v>
      </c>
      <c r="C101" s="20">
        <v>17.0</v>
      </c>
      <c r="D101" s="19">
        <v>467.0</v>
      </c>
      <c r="E101" s="39">
        <v>1058.0</v>
      </c>
      <c r="F101" s="39">
        <v>2399.0</v>
      </c>
      <c r="G101" s="39">
        <v>16349.0</v>
      </c>
      <c r="H101" s="21">
        <v>4739.6</v>
      </c>
      <c r="I101" s="22">
        <f t="shared" si="1"/>
        <v>3.586800574</v>
      </c>
      <c r="J101" s="23">
        <f>(Road_Policing_stats!D101/Road_Policing_stats!H101)*1000</f>
        <v>98.53152165</v>
      </c>
      <c r="K101" s="24">
        <f>(Road_Policing_stats!E101/Road_Policing_stats!H101)*1000</f>
        <v>223.2255887</v>
      </c>
      <c r="L101" s="24">
        <f>(Road_Policing_stats!F101/Road_Policing_stats!H101)*1000</f>
        <v>506.1608575</v>
      </c>
      <c r="M101" s="25">
        <f>(Road_Policing_stats!G101/Road_Policing_stats!H101)*1000</f>
        <v>3449.447211</v>
      </c>
      <c r="N101" s="40"/>
      <c r="O101" s="41"/>
      <c r="P101" s="41"/>
      <c r="Q101" s="41"/>
      <c r="R101" s="41"/>
    </row>
    <row r="102" ht="12.0" customHeight="1">
      <c r="A102" s="37">
        <v>2016.0</v>
      </c>
      <c r="B102" s="38" t="s">
        <v>100</v>
      </c>
      <c r="C102" s="20">
        <v>14.0</v>
      </c>
      <c r="D102" s="19">
        <v>376.0</v>
      </c>
      <c r="E102" s="19">
        <v>971.0</v>
      </c>
      <c r="F102" s="39">
        <v>2897.0</v>
      </c>
      <c r="G102" s="39">
        <v>14988.0</v>
      </c>
      <c r="H102" s="21">
        <v>4739.6</v>
      </c>
      <c r="I102" s="22">
        <f t="shared" si="1"/>
        <v>2.953835767</v>
      </c>
      <c r="J102" s="23">
        <f>(Road_Policing_stats!D102/Road_Policing_stats!H102)*1000</f>
        <v>79.33158916</v>
      </c>
      <c r="K102" s="24">
        <f>(Road_Policing_stats!E102/Road_Policing_stats!H102)*1000</f>
        <v>204.8696092</v>
      </c>
      <c r="L102" s="24">
        <f>(Road_Policing_stats!F102/Road_Policing_stats!H102)*1000</f>
        <v>611.2330154</v>
      </c>
      <c r="M102" s="25">
        <f>(Road_Policing_stats!G102/Road_Policing_stats!H102)*1000</f>
        <v>3162.292177</v>
      </c>
      <c r="N102" s="40"/>
      <c r="O102" s="41"/>
      <c r="P102" s="41"/>
      <c r="Q102" s="41"/>
      <c r="R102" s="41"/>
    </row>
    <row r="103" ht="12.0" customHeight="1">
      <c r="A103" s="37">
        <v>2016.0</v>
      </c>
      <c r="B103" s="38" t="s">
        <v>102</v>
      </c>
      <c r="C103" s="20">
        <v>20.0</v>
      </c>
      <c r="D103" s="19">
        <v>396.0</v>
      </c>
      <c r="E103" s="39">
        <v>1023.0</v>
      </c>
      <c r="F103" s="39">
        <v>3359.0</v>
      </c>
      <c r="G103" s="39">
        <v>16362.0</v>
      </c>
      <c r="H103" s="21">
        <v>4739.6</v>
      </c>
      <c r="I103" s="22">
        <f t="shared" si="1"/>
        <v>4.219765381</v>
      </c>
      <c r="J103" s="23">
        <f>(Road_Policing_stats!D103/Road_Policing_stats!H103)*1000</f>
        <v>83.55135454</v>
      </c>
      <c r="K103" s="24">
        <f>(Road_Policing_stats!E103/Road_Policing_stats!H103)*1000</f>
        <v>215.8409992</v>
      </c>
      <c r="L103" s="24">
        <f>(Road_Policing_stats!F103/Road_Policing_stats!H103)*1000</f>
        <v>708.7095957</v>
      </c>
      <c r="M103" s="25">
        <f>(Road_Policing_stats!G103/Road_Policing_stats!H103)*1000</f>
        <v>3452.190058</v>
      </c>
      <c r="N103" s="40"/>
      <c r="O103" s="41"/>
      <c r="P103" s="41"/>
      <c r="Q103" s="41"/>
      <c r="R103" s="41"/>
    </row>
    <row r="104" ht="12.0" customHeight="1">
      <c r="A104" s="37">
        <v>2016.0</v>
      </c>
      <c r="B104" s="38" t="s">
        <v>105</v>
      </c>
      <c r="C104" s="20">
        <v>11.0</v>
      </c>
      <c r="D104" s="19">
        <v>246.0</v>
      </c>
      <c r="E104" s="19">
        <v>775.0</v>
      </c>
      <c r="F104" s="39">
        <v>1892.0</v>
      </c>
      <c r="G104" s="39">
        <v>13605.0</v>
      </c>
      <c r="H104" s="21">
        <v>4739.6</v>
      </c>
      <c r="I104" s="22">
        <f t="shared" si="1"/>
        <v>2.32087096</v>
      </c>
      <c r="J104" s="23">
        <f>(Road_Policing_stats!D104/Road_Policing_stats!H104)*1000</f>
        <v>51.90311419</v>
      </c>
      <c r="K104" s="24">
        <f>(Road_Policing_stats!E104/Road_Policing_stats!H104)*1000</f>
        <v>163.5159085</v>
      </c>
      <c r="L104" s="24">
        <f>(Road_Policing_stats!F104/Road_Policing_stats!H104)*1000</f>
        <v>399.189805</v>
      </c>
      <c r="M104" s="25">
        <f>(Road_Policing_stats!G104/Road_Policing_stats!H104)*1000</f>
        <v>2870.4954</v>
      </c>
      <c r="N104" s="40"/>
      <c r="O104" s="41"/>
      <c r="P104" s="41"/>
      <c r="Q104" s="41"/>
      <c r="R104" s="41"/>
    </row>
    <row r="105" ht="12.0" customHeight="1">
      <c r="A105" s="37">
        <v>2016.0</v>
      </c>
      <c r="B105" s="38" t="s">
        <v>107</v>
      </c>
      <c r="C105" s="20">
        <v>19.0</v>
      </c>
      <c r="D105" s="19">
        <v>235.0</v>
      </c>
      <c r="E105" s="19">
        <v>803.0</v>
      </c>
      <c r="F105" s="39">
        <v>1984.0</v>
      </c>
      <c r="G105" s="39">
        <v>13750.0</v>
      </c>
      <c r="H105" s="21">
        <v>4739.6</v>
      </c>
      <c r="I105" s="22">
        <f t="shared" si="1"/>
        <v>4.008777112</v>
      </c>
      <c r="J105" s="23">
        <f>(Road_Policing_stats!D105/Road_Policing_stats!H105)*1000</f>
        <v>49.58224323</v>
      </c>
      <c r="K105" s="24">
        <f>(Road_Policing_stats!E105/Road_Policing_stats!H105)*1000</f>
        <v>169.42358</v>
      </c>
      <c r="L105" s="24">
        <f>(Road_Policing_stats!F105/Road_Policing_stats!H105)*1000</f>
        <v>418.6007258</v>
      </c>
      <c r="M105" s="25">
        <f>(Road_Policing_stats!G105/Road_Policing_stats!H105)*1000</f>
        <v>2901.088699</v>
      </c>
      <c r="N105" s="40"/>
      <c r="O105" s="41"/>
      <c r="P105" s="41"/>
      <c r="Q105" s="41"/>
      <c r="R105" s="41"/>
    </row>
    <row r="106" ht="12.0" customHeight="1">
      <c r="A106" s="37">
        <v>2016.0</v>
      </c>
      <c r="B106" s="38" t="s">
        <v>110</v>
      </c>
      <c r="C106" s="20">
        <v>13.0</v>
      </c>
      <c r="D106" s="19">
        <v>263.0</v>
      </c>
      <c r="E106" s="19">
        <v>699.0</v>
      </c>
      <c r="F106" s="39">
        <v>2142.0</v>
      </c>
      <c r="G106" s="39">
        <v>14872.0</v>
      </c>
      <c r="H106" s="21">
        <v>4739.6</v>
      </c>
      <c r="I106" s="22">
        <f t="shared" si="1"/>
        <v>2.742847498</v>
      </c>
      <c r="J106" s="23">
        <f>(Road_Policing_stats!D106/Road_Policing_stats!H106)*1000</f>
        <v>55.48991476</v>
      </c>
      <c r="K106" s="24">
        <f>(Road_Policing_stats!E106/Road_Policing_stats!H106)*1000</f>
        <v>147.4808001</v>
      </c>
      <c r="L106" s="24">
        <f>(Road_Policing_stats!F106/Road_Policing_stats!H106)*1000</f>
        <v>451.9368723</v>
      </c>
      <c r="M106" s="25">
        <f>(Road_Policing_stats!G106/Road_Policing_stats!H106)*1000</f>
        <v>3137.817537</v>
      </c>
      <c r="N106" s="40"/>
      <c r="O106" s="41"/>
      <c r="P106" s="41"/>
      <c r="Q106" s="41"/>
      <c r="R106" s="41"/>
    </row>
    <row r="107" ht="12.0" customHeight="1">
      <c r="A107" s="37">
        <v>2016.0</v>
      </c>
      <c r="B107" s="38" t="s">
        <v>113</v>
      </c>
      <c r="C107" s="20">
        <v>17.0</v>
      </c>
      <c r="D107" s="19">
        <v>253.0</v>
      </c>
      <c r="E107" s="19">
        <v>735.0</v>
      </c>
      <c r="F107" s="39">
        <v>2122.0</v>
      </c>
      <c r="G107" s="39">
        <v>13329.0</v>
      </c>
      <c r="H107" s="21">
        <v>4739.6</v>
      </c>
      <c r="I107" s="22">
        <f t="shared" si="1"/>
        <v>3.586800574</v>
      </c>
      <c r="J107" s="23">
        <f>(Road_Policing_stats!D107/Road_Policing_stats!H107)*1000</f>
        <v>53.38003207</v>
      </c>
      <c r="K107" s="24">
        <f>(Road_Policing_stats!E107/Road_Policing_stats!H107)*1000</f>
        <v>155.0763778</v>
      </c>
      <c r="L107" s="24">
        <f>(Road_Policing_stats!F107/Road_Policing_stats!H107)*1000</f>
        <v>447.7171069</v>
      </c>
      <c r="M107" s="25">
        <f>(Road_Policing_stats!G107/Road_Policing_stats!H107)*1000</f>
        <v>2812.262638</v>
      </c>
      <c r="N107" s="40"/>
      <c r="O107" s="41"/>
      <c r="P107" s="41"/>
      <c r="Q107" s="41"/>
      <c r="R107" s="41"/>
    </row>
    <row r="108" ht="12.0" customHeight="1">
      <c r="A108" s="37">
        <v>2016.0</v>
      </c>
      <c r="B108" s="38" t="s">
        <v>115</v>
      </c>
      <c r="C108" s="20">
        <v>20.0</v>
      </c>
      <c r="D108" s="19">
        <v>237.0</v>
      </c>
      <c r="E108" s="19"/>
      <c r="F108" s="19"/>
      <c r="G108" s="19"/>
      <c r="H108" s="21">
        <v>4739.6</v>
      </c>
      <c r="I108" s="22">
        <f t="shared" si="1"/>
        <v>4.219765381</v>
      </c>
      <c r="J108" s="23">
        <f>(Road_Policing_stats!D108/Road_Policing_stats!H108)*1000</f>
        <v>50.00421977</v>
      </c>
      <c r="K108" s="24">
        <f>(Road_Policing_stats!E108/Road_Policing_stats!H108)*1000</f>
        <v>0</v>
      </c>
      <c r="L108" s="24">
        <f>(Road_Policing_stats!F108/Road_Policing_stats!H108)*1000</f>
        <v>0</v>
      </c>
      <c r="M108" s="25">
        <f>(Road_Policing_stats!G108/Road_Policing_stats!H108)*1000</f>
        <v>0</v>
      </c>
      <c r="N108" s="40"/>
      <c r="O108" s="41"/>
      <c r="P108" s="41"/>
      <c r="Q108" s="41"/>
      <c r="R108" s="41"/>
    </row>
    <row r="109" ht="12.0" customHeight="1">
      <c r="A109" s="37">
        <v>2016.0</v>
      </c>
      <c r="B109" s="38" t="s">
        <v>117</v>
      </c>
      <c r="C109" s="20">
        <v>9.0</v>
      </c>
      <c r="D109" s="19"/>
      <c r="E109" s="19"/>
      <c r="F109" s="19"/>
      <c r="G109" s="19"/>
      <c r="H109" s="21">
        <v>4739.6</v>
      </c>
      <c r="I109" s="22">
        <f t="shared" si="1"/>
        <v>1.898894421</v>
      </c>
      <c r="J109" s="23">
        <f>(Road_Policing_stats!D109/Road_Policing_stats!H109)*1000</f>
        <v>0</v>
      </c>
      <c r="K109" s="24">
        <f>(Road_Policing_stats!E109/Road_Policing_stats!H109)*1000</f>
        <v>0</v>
      </c>
      <c r="L109" s="24">
        <f>(Road_Policing_stats!F109/Road_Policing_stats!H109)*1000</f>
        <v>0</v>
      </c>
      <c r="M109" s="25">
        <f>(Road_Policing_stats!G109/Road_Policing_stats!H109)*1000</f>
        <v>0</v>
      </c>
      <c r="N109" s="40"/>
      <c r="O109" s="41"/>
      <c r="P109" s="41"/>
      <c r="Q109" s="41"/>
      <c r="R109" s="41"/>
    </row>
    <row r="110" ht="12.0" customHeight="1">
      <c r="A110" s="37">
        <v>2016.0</v>
      </c>
      <c r="B110" s="38" t="s">
        <v>119</v>
      </c>
      <c r="C110" s="20">
        <v>18.0</v>
      </c>
      <c r="D110" s="19"/>
      <c r="E110" s="19"/>
      <c r="F110" s="19"/>
      <c r="G110" s="19"/>
      <c r="H110" s="21">
        <v>4739.6</v>
      </c>
      <c r="I110" s="22">
        <f t="shared" si="1"/>
        <v>3.797788843</v>
      </c>
      <c r="J110" s="23">
        <f>(Road_Policing_stats!D110/Road_Policing_stats!H110)*1000</f>
        <v>0</v>
      </c>
      <c r="K110" s="24">
        <f>(Road_Policing_stats!E110/Road_Policing_stats!H110)*1000</f>
        <v>0</v>
      </c>
      <c r="L110" s="24">
        <f>(Road_Policing_stats!F110/Road_Policing_stats!H110)*1000</f>
        <v>0</v>
      </c>
      <c r="M110" s="25">
        <f>(Road_Policing_stats!G110/Road_Policing_stats!H110)*1000</f>
        <v>0</v>
      </c>
      <c r="N110" s="40"/>
      <c r="O110" s="41"/>
      <c r="P110" s="41"/>
      <c r="Q110" s="41"/>
      <c r="R110" s="41"/>
    </row>
    <row r="111" ht="12.0" customHeight="1">
      <c r="A111" s="37">
        <v>2017.0</v>
      </c>
      <c r="B111" s="38" t="s">
        <v>97</v>
      </c>
      <c r="C111" s="20">
        <v>17.0</v>
      </c>
      <c r="D111" s="39">
        <v>453.0</v>
      </c>
      <c r="E111" s="19">
        <v>798.0</v>
      </c>
      <c r="F111" s="39">
        <v>2095.0</v>
      </c>
      <c r="G111" s="39">
        <v>13523.0</v>
      </c>
      <c r="H111" s="21">
        <v>4810.9</v>
      </c>
      <c r="I111" s="22">
        <f t="shared" si="1"/>
        <v>3.533642354</v>
      </c>
      <c r="J111" s="23">
        <f>(Road_Policing_stats!D111/Road_Policing_stats!H111)*1000</f>
        <v>94.16117566</v>
      </c>
      <c r="K111" s="24">
        <f>(Road_Policing_stats!E111/Road_Policing_stats!H111)*1000</f>
        <v>165.8733293</v>
      </c>
      <c r="L111" s="24">
        <f>(Road_Policing_stats!F111/Road_Policing_stats!H111)*1000</f>
        <v>435.4694548</v>
      </c>
      <c r="M111" s="25">
        <f>(Road_Policing_stats!G111/Road_Policing_stats!H111)*1000</f>
        <v>2810.908562</v>
      </c>
      <c r="N111" s="43"/>
      <c r="O111" s="44"/>
      <c r="P111" s="44"/>
      <c r="Q111" s="44"/>
      <c r="R111" s="44"/>
    </row>
    <row r="112" ht="12.0" customHeight="1">
      <c r="A112" s="37">
        <v>2017.0</v>
      </c>
      <c r="B112" s="38" t="s">
        <v>98</v>
      </c>
      <c r="C112" s="20">
        <v>11.0</v>
      </c>
      <c r="D112" s="39">
        <v>444.0</v>
      </c>
      <c r="E112" s="19">
        <v>788.0</v>
      </c>
      <c r="F112" s="39">
        <v>2309.0</v>
      </c>
      <c r="G112" s="39">
        <v>11434.0</v>
      </c>
      <c r="H112" s="21">
        <v>4810.9</v>
      </c>
      <c r="I112" s="22">
        <f t="shared" si="1"/>
        <v>2.286474464</v>
      </c>
      <c r="J112" s="23">
        <f>(Road_Policing_stats!D112/Road_Policing_stats!H112)*1000</f>
        <v>92.29042383</v>
      </c>
      <c r="K112" s="24">
        <f>(Road_Policing_stats!E112/Road_Policing_stats!H112)*1000</f>
        <v>163.7947162</v>
      </c>
      <c r="L112" s="24">
        <f>(Road_Policing_stats!F112/Road_Policing_stats!H112)*1000</f>
        <v>479.9517762</v>
      </c>
      <c r="M112" s="25">
        <f>(Road_Policing_stats!G112/Road_Policing_stats!H112)*1000</f>
        <v>2376.686275</v>
      </c>
      <c r="N112" s="43"/>
      <c r="O112" s="44"/>
      <c r="P112" s="44"/>
      <c r="Q112" s="44"/>
      <c r="R112" s="44"/>
    </row>
    <row r="113" ht="12.0" customHeight="1">
      <c r="A113" s="37">
        <v>2017.0</v>
      </c>
      <c r="B113" s="38" t="s">
        <v>99</v>
      </c>
      <c r="C113" s="20">
        <v>20.0</v>
      </c>
      <c r="D113" s="39">
        <v>554.0</v>
      </c>
      <c r="E113" s="39">
        <v>1042.0</v>
      </c>
      <c r="F113" s="39">
        <v>2948.0</v>
      </c>
      <c r="G113" s="39">
        <v>13913.0</v>
      </c>
      <c r="H113" s="21">
        <v>4810.9</v>
      </c>
      <c r="I113" s="22">
        <f t="shared" si="1"/>
        <v>4.157226299</v>
      </c>
      <c r="J113" s="23">
        <f>(Road_Policing_stats!D113/Road_Policing_stats!H113)*1000</f>
        <v>115.1551685</v>
      </c>
      <c r="K113" s="24">
        <f>(Road_Policing_stats!E113/Road_Policing_stats!H113)*1000</f>
        <v>216.5914902</v>
      </c>
      <c r="L113" s="24">
        <f>(Road_Policing_stats!F113/Road_Policing_stats!H113)*1000</f>
        <v>612.7751564</v>
      </c>
      <c r="M113" s="25">
        <f>(Road_Policing_stats!G113/Road_Policing_stats!H113)*1000</f>
        <v>2891.974475</v>
      </c>
      <c r="N113" s="43"/>
      <c r="O113" s="44"/>
      <c r="P113" s="44"/>
      <c r="Q113" s="44"/>
      <c r="R113" s="44"/>
    </row>
    <row r="114" ht="12.0" customHeight="1">
      <c r="A114" s="37">
        <v>2017.0</v>
      </c>
      <c r="B114" s="38" t="s">
        <v>100</v>
      </c>
      <c r="C114" s="20">
        <v>7.0</v>
      </c>
      <c r="D114" s="39">
        <v>543.0</v>
      </c>
      <c r="E114" s="39">
        <v>1304.0</v>
      </c>
      <c r="F114" s="39">
        <v>2876.0</v>
      </c>
      <c r="G114" s="39">
        <v>12832.0</v>
      </c>
      <c r="H114" s="21">
        <v>4810.9</v>
      </c>
      <c r="I114" s="22">
        <f t="shared" si="1"/>
        <v>1.455029205</v>
      </c>
      <c r="J114" s="23">
        <f>(Road_Policing_stats!D114/Road_Policing_stats!H114)*1000</f>
        <v>112.868694</v>
      </c>
      <c r="K114" s="24">
        <f>(Road_Policing_stats!E114/Road_Policing_stats!H114)*1000</f>
        <v>271.0511547</v>
      </c>
      <c r="L114" s="24">
        <f>(Road_Policing_stats!F114/Road_Policing_stats!H114)*1000</f>
        <v>597.8091417</v>
      </c>
      <c r="M114" s="25">
        <f>(Road_Policing_stats!G114/Road_Policing_stats!H114)*1000</f>
        <v>2667.276393</v>
      </c>
      <c r="N114" s="43"/>
      <c r="O114" s="44"/>
      <c r="P114" s="44"/>
      <c r="Q114" s="44"/>
      <c r="R114" s="44"/>
    </row>
    <row r="115" ht="12.0" customHeight="1">
      <c r="A115" s="37">
        <v>2017.0</v>
      </c>
      <c r="B115" s="38" t="s">
        <v>102</v>
      </c>
      <c r="C115" s="20">
        <v>8.0</v>
      </c>
      <c r="D115" s="39">
        <v>518.0</v>
      </c>
      <c r="E115" s="39">
        <v>1113.0</v>
      </c>
      <c r="F115" s="39">
        <v>2672.0</v>
      </c>
      <c r="G115" s="39">
        <v>13601.0</v>
      </c>
      <c r="H115" s="21">
        <v>4810.9</v>
      </c>
      <c r="I115" s="22">
        <f t="shared" si="1"/>
        <v>1.662890519</v>
      </c>
      <c r="J115" s="23">
        <f>(Road_Policing_stats!D115/Road_Policing_stats!H115)*1000</f>
        <v>107.6721611</v>
      </c>
      <c r="K115" s="24">
        <f>(Road_Policing_stats!E115/Road_Policing_stats!H115)*1000</f>
        <v>231.3496435</v>
      </c>
      <c r="L115" s="24">
        <f>(Road_Policing_stats!F115/Road_Policing_stats!H115)*1000</f>
        <v>555.4054335</v>
      </c>
      <c r="M115" s="25">
        <f>(Road_Policing_stats!G115/Road_Policing_stats!H115)*1000</f>
        <v>2827.121744</v>
      </c>
      <c r="N115" s="43"/>
      <c r="O115" s="44"/>
      <c r="P115" s="44"/>
      <c r="Q115" s="44"/>
      <c r="R115" s="44"/>
    </row>
    <row r="116" ht="12.0" customHeight="1">
      <c r="A116" s="37">
        <v>2017.0</v>
      </c>
      <c r="B116" s="38" t="s">
        <v>105</v>
      </c>
      <c r="C116" s="20">
        <v>13.0</v>
      </c>
      <c r="D116" s="19">
        <v>604.0</v>
      </c>
      <c r="E116" s="39">
        <v>1219.0</v>
      </c>
      <c r="F116" s="39">
        <v>2620.0</v>
      </c>
      <c r="G116" s="39">
        <v>12149.0</v>
      </c>
      <c r="H116" s="21">
        <v>4810.9</v>
      </c>
      <c r="I116" s="22">
        <f t="shared" si="1"/>
        <v>2.702197094</v>
      </c>
      <c r="J116" s="23">
        <f>(Road_Policing_stats!D116/Road_Policing_stats!H116)*1000</f>
        <v>125.5482342</v>
      </c>
      <c r="K116" s="24">
        <f>(Road_Policing_stats!E116/Road_Policing_stats!H116)*1000</f>
        <v>253.3829429</v>
      </c>
      <c r="L116" s="24">
        <f>(Road_Policing_stats!F116/Road_Policing_stats!H116)*1000</f>
        <v>544.5966451</v>
      </c>
      <c r="M116" s="25">
        <f>(Road_Policing_stats!G116/Road_Policing_stats!H116)*1000</f>
        <v>2525.307115</v>
      </c>
      <c r="N116" s="43"/>
      <c r="O116" s="44"/>
      <c r="P116" s="44"/>
      <c r="Q116" s="44"/>
      <c r="R116" s="44"/>
    </row>
    <row r="117" ht="12.0" customHeight="1">
      <c r="A117" s="37">
        <v>2017.0</v>
      </c>
      <c r="B117" s="38" t="s">
        <v>107</v>
      </c>
      <c r="C117" s="20">
        <v>16.0</v>
      </c>
      <c r="D117" s="39">
        <v>466.0</v>
      </c>
      <c r="E117" s="39">
        <v>1176.0</v>
      </c>
      <c r="F117" s="39">
        <v>2377.0</v>
      </c>
      <c r="G117" s="39">
        <v>15352.0</v>
      </c>
      <c r="H117" s="21">
        <v>4810.9</v>
      </c>
      <c r="I117" s="22">
        <f t="shared" si="1"/>
        <v>3.325781039</v>
      </c>
      <c r="J117" s="23">
        <f>(Road_Policing_stats!D117/Road_Policing_stats!H117)*1000</f>
        <v>96.86337276</v>
      </c>
      <c r="K117" s="24">
        <f>(Road_Policing_stats!E117/Road_Policing_stats!H117)*1000</f>
        <v>244.4449064</v>
      </c>
      <c r="L117" s="24">
        <f>(Road_Policing_stats!F117/Road_Policing_stats!H117)*1000</f>
        <v>494.0863456</v>
      </c>
      <c r="M117" s="25">
        <f>(Road_Policing_stats!G117/Road_Policing_stats!H117)*1000</f>
        <v>3191.086907</v>
      </c>
      <c r="N117" s="43"/>
      <c r="O117" s="44"/>
      <c r="P117" s="44"/>
      <c r="Q117" s="44"/>
      <c r="R117" s="44"/>
    </row>
    <row r="118" ht="12.0" customHeight="1">
      <c r="A118" s="37">
        <v>2017.0</v>
      </c>
      <c r="B118" s="38" t="s">
        <v>110</v>
      </c>
      <c r="C118" s="20">
        <v>10.0</v>
      </c>
      <c r="D118" s="39">
        <v>465.0</v>
      </c>
      <c r="E118" s="39">
        <v>1045.0</v>
      </c>
      <c r="F118" s="39">
        <v>2639.0</v>
      </c>
      <c r="G118" s="39">
        <v>14227.0</v>
      </c>
      <c r="H118" s="21">
        <v>4810.9</v>
      </c>
      <c r="I118" s="22">
        <f t="shared" si="1"/>
        <v>2.078613149</v>
      </c>
      <c r="J118" s="23">
        <f>(Road_Policing_stats!D118/Road_Policing_stats!H118)*1000</f>
        <v>96.65551144</v>
      </c>
      <c r="K118" s="24">
        <f>(Road_Policing_stats!E118/Road_Policing_stats!H118)*1000</f>
        <v>217.2150741</v>
      </c>
      <c r="L118" s="24">
        <f>(Road_Policing_stats!F118/Road_Policing_stats!H118)*1000</f>
        <v>548.5460101</v>
      </c>
      <c r="M118" s="25">
        <f>(Road_Policing_stats!G118/Road_Policing_stats!H118)*1000</f>
        <v>2957.242928</v>
      </c>
      <c r="N118" s="43"/>
      <c r="O118" s="44"/>
      <c r="P118" s="44"/>
      <c r="Q118" s="44"/>
      <c r="R118" s="44"/>
    </row>
    <row r="119" ht="12.0" customHeight="1">
      <c r="A119" s="37">
        <v>2017.0</v>
      </c>
      <c r="B119" s="38" t="s">
        <v>113</v>
      </c>
      <c r="C119" s="20">
        <v>13.0</v>
      </c>
      <c r="D119" s="39">
        <v>329.0</v>
      </c>
      <c r="E119" s="19">
        <v>755.0</v>
      </c>
      <c r="F119" s="39">
        <v>2344.0</v>
      </c>
      <c r="G119" s="39">
        <v>12080.0</v>
      </c>
      <c r="H119" s="21">
        <v>4810.9</v>
      </c>
      <c r="I119" s="22">
        <f t="shared" si="1"/>
        <v>2.702197094</v>
      </c>
      <c r="J119" s="23">
        <f>(Road_Policing_stats!D119/Road_Policing_stats!H119)*1000</f>
        <v>68.38637261</v>
      </c>
      <c r="K119" s="24">
        <f>(Road_Policing_stats!E119/Road_Policing_stats!H119)*1000</f>
        <v>156.9352928</v>
      </c>
      <c r="L119" s="24">
        <f>(Road_Policing_stats!F119/Road_Policing_stats!H119)*1000</f>
        <v>487.2269222</v>
      </c>
      <c r="M119" s="25">
        <f>(Road_Policing_stats!G119/Road_Policing_stats!H119)*1000</f>
        <v>2510.964684</v>
      </c>
      <c r="N119" s="43"/>
      <c r="O119" s="44"/>
      <c r="P119" s="44"/>
      <c r="Q119" s="44"/>
      <c r="R119" s="44"/>
    </row>
    <row r="120" ht="12.0" customHeight="1">
      <c r="A120" s="37">
        <v>2017.0</v>
      </c>
      <c r="B120" s="38" t="s">
        <v>115</v>
      </c>
      <c r="C120" s="20">
        <v>10.0</v>
      </c>
      <c r="D120" s="39">
        <v>373.0</v>
      </c>
      <c r="E120" s="19">
        <v>768.0</v>
      </c>
      <c r="F120" s="39">
        <v>2423.0</v>
      </c>
      <c r="G120" s="39">
        <v>12486.0</v>
      </c>
      <c r="H120" s="21">
        <v>4810.9</v>
      </c>
      <c r="I120" s="22">
        <f t="shared" si="1"/>
        <v>2.078613149</v>
      </c>
      <c r="J120" s="23">
        <f>(Road_Policing_stats!D120/Road_Policing_stats!H120)*1000</f>
        <v>77.53227047</v>
      </c>
      <c r="K120" s="24">
        <f>(Road_Policing_stats!E120/Road_Policing_stats!H120)*1000</f>
        <v>159.6374899</v>
      </c>
      <c r="L120" s="24">
        <f>(Road_Policing_stats!F120/Road_Policing_stats!H120)*1000</f>
        <v>503.6479661</v>
      </c>
      <c r="M120" s="25">
        <f>(Road_Policing_stats!G120/Road_Policing_stats!H120)*1000</f>
        <v>2595.356378</v>
      </c>
      <c r="N120" s="43"/>
      <c r="O120" s="44"/>
      <c r="P120" s="44"/>
      <c r="Q120" s="44"/>
      <c r="R120" s="44"/>
    </row>
    <row r="121" ht="12.0" customHeight="1">
      <c r="A121" s="37">
        <v>2017.0</v>
      </c>
      <c r="B121" s="38" t="s">
        <v>117</v>
      </c>
      <c r="C121" s="20">
        <v>14.0</v>
      </c>
      <c r="D121" s="19">
        <v>241.0</v>
      </c>
      <c r="E121" s="19">
        <v>588.0</v>
      </c>
      <c r="F121" s="39">
        <v>1899.0</v>
      </c>
      <c r="G121" s="39">
        <v>8950.0</v>
      </c>
      <c r="H121" s="21">
        <v>4810.9</v>
      </c>
      <c r="I121" s="22">
        <f t="shared" si="1"/>
        <v>2.910058409</v>
      </c>
      <c r="J121" s="23">
        <f>(Road_Policing_stats!D121/Road_Policing_stats!H121)*1000</f>
        <v>50.0945769</v>
      </c>
      <c r="K121" s="24">
        <f>(Road_Policing_stats!E121/Road_Policing_stats!H121)*1000</f>
        <v>122.2224532</v>
      </c>
      <c r="L121" s="24">
        <f>(Road_Policing_stats!F121/Road_Policing_stats!H121)*1000</f>
        <v>394.7286371</v>
      </c>
      <c r="M121" s="25">
        <f>(Road_Policing_stats!G121/Road_Policing_stats!H121)*1000</f>
        <v>1860.358769</v>
      </c>
      <c r="N121" s="43"/>
      <c r="O121" s="44"/>
      <c r="P121" s="44"/>
      <c r="Q121" s="44"/>
      <c r="R121" s="44"/>
    </row>
    <row r="122" ht="12.0" customHeight="1">
      <c r="A122" s="37">
        <v>2017.0</v>
      </c>
      <c r="B122" s="38" t="s">
        <v>119</v>
      </c>
      <c r="C122" s="20">
        <v>16.0</v>
      </c>
      <c r="D122" s="19">
        <v>225.0</v>
      </c>
      <c r="E122" s="19">
        <v>381.0</v>
      </c>
      <c r="F122" s="39">
        <v>1093.0</v>
      </c>
      <c r="G122" s="45">
        <v>7101.0</v>
      </c>
      <c r="H122" s="21">
        <v>4810.9</v>
      </c>
      <c r="I122" s="22">
        <f t="shared" si="1"/>
        <v>3.325781039</v>
      </c>
      <c r="J122" s="23">
        <f>(Road_Policing_stats!D122/Road_Policing_stats!H122)*1000</f>
        <v>46.76879586</v>
      </c>
      <c r="K122" s="24">
        <f>(Road_Policing_stats!E122/Road_Policing_stats!H122)*1000</f>
        <v>79.19516099</v>
      </c>
      <c r="L122" s="24">
        <f>(Road_Policing_stats!F122/Road_Policing_stats!H122)*1000</f>
        <v>227.1924172</v>
      </c>
      <c r="M122" s="25">
        <f>(Road_Policing_stats!G122/Road_Policing_stats!H122)*1000</f>
        <v>1476.023197</v>
      </c>
      <c r="N122" s="43"/>
      <c r="O122" s="44"/>
      <c r="P122" s="44"/>
      <c r="Q122" s="44"/>
      <c r="R122" s="44"/>
    </row>
    <row r="123" ht="12.0" customHeight="1">
      <c r="A123" s="37">
        <v>2018.0</v>
      </c>
      <c r="B123" s="38" t="s">
        <v>97</v>
      </c>
      <c r="C123" s="20">
        <v>12.0</v>
      </c>
      <c r="D123" s="19">
        <v>474.0</v>
      </c>
      <c r="E123" s="39">
        <v>525.0</v>
      </c>
      <c r="F123" s="46">
        <v>1888.0</v>
      </c>
      <c r="G123" s="47">
        <v>8236.0</v>
      </c>
      <c r="H123" s="21">
        <v>4884.9</v>
      </c>
      <c r="I123" s="22">
        <f t="shared" si="1"/>
        <v>2.456549776</v>
      </c>
      <c r="J123" s="23">
        <f>(Road_Policing_stats!D123/Road_Policing_stats!H123)*1000</f>
        <v>97.03371615</v>
      </c>
      <c r="K123" s="24">
        <f>(Road_Policing_stats!E123/Road_Policing_stats!H123)*1000</f>
        <v>107.4740527</v>
      </c>
      <c r="L123" s="24">
        <f>(Road_Policing_stats!F123/Road_Policing_stats!H123)*1000</f>
        <v>386.4971647</v>
      </c>
      <c r="M123" s="25">
        <f>(Road_Policing_stats!G123/Road_Policing_stats!H123)*1000</f>
        <v>1686.011996</v>
      </c>
      <c r="N123" s="40"/>
      <c r="O123" s="41"/>
      <c r="P123" s="41"/>
      <c r="Q123" s="41"/>
      <c r="R123" s="41"/>
    </row>
    <row r="124" ht="12.0" customHeight="1">
      <c r="A124" s="37">
        <v>2018.0</v>
      </c>
      <c r="B124" s="38" t="s">
        <v>98</v>
      </c>
      <c r="C124" s="20">
        <v>10.0</v>
      </c>
      <c r="D124" s="19">
        <v>420.0</v>
      </c>
      <c r="E124" s="39">
        <v>719.0</v>
      </c>
      <c r="F124" s="46">
        <v>2075.0</v>
      </c>
      <c r="G124" s="47">
        <v>7948.0</v>
      </c>
      <c r="H124" s="21">
        <v>4884.9</v>
      </c>
      <c r="I124" s="22">
        <f t="shared" si="1"/>
        <v>2.047124813</v>
      </c>
      <c r="J124" s="23">
        <f>(Road_Policing_stats!D124/Road_Policing_stats!H124)*1000</f>
        <v>85.97924215</v>
      </c>
      <c r="K124" s="24">
        <f>(Road_Policing_stats!E124/Road_Policing_stats!H124)*1000</f>
        <v>147.1882741</v>
      </c>
      <c r="L124" s="24">
        <f>(Road_Policing_stats!F124/Road_Policing_stats!H124)*1000</f>
        <v>424.7783987</v>
      </c>
      <c r="M124" s="25">
        <f>(Road_Policing_stats!G124/Road_Policing_stats!H124)*1000</f>
        <v>1627.054802</v>
      </c>
      <c r="N124" s="40"/>
      <c r="O124" s="41"/>
      <c r="P124" s="41"/>
      <c r="Q124" s="41"/>
      <c r="R124" s="41"/>
    </row>
    <row r="125" ht="12.0" customHeight="1">
      <c r="A125" s="37">
        <v>2018.0</v>
      </c>
      <c r="B125" s="38" t="s">
        <v>99</v>
      </c>
      <c r="C125" s="20">
        <v>12.0</v>
      </c>
      <c r="D125" s="39">
        <v>518.0</v>
      </c>
      <c r="E125" s="39">
        <v>720.0</v>
      </c>
      <c r="F125" s="46">
        <v>2225.0</v>
      </c>
      <c r="G125" s="47">
        <v>8429.0</v>
      </c>
      <c r="H125" s="21">
        <v>4884.9</v>
      </c>
      <c r="I125" s="22">
        <f t="shared" si="1"/>
        <v>2.456549776</v>
      </c>
      <c r="J125" s="23">
        <f>(Road_Policing_stats!D125/Road_Policing_stats!H125)*1000</f>
        <v>106.0410653</v>
      </c>
      <c r="K125" s="24">
        <f>(Road_Policing_stats!E125/Road_Policing_stats!H125)*1000</f>
        <v>147.3929866</v>
      </c>
      <c r="L125" s="24">
        <f>(Road_Policing_stats!F125/Road_Policing_stats!H125)*1000</f>
        <v>455.4852709</v>
      </c>
      <c r="M125" s="25">
        <f>(Road_Policing_stats!G125/Road_Policing_stats!H125)*1000</f>
        <v>1725.521505</v>
      </c>
      <c r="N125" s="40"/>
      <c r="O125" s="41"/>
      <c r="P125" s="41"/>
      <c r="Q125" s="41"/>
      <c r="R125" s="41"/>
    </row>
    <row r="126" ht="12.0" customHeight="1">
      <c r="A126" s="37">
        <v>2018.0</v>
      </c>
      <c r="B126" s="38" t="s">
        <v>100</v>
      </c>
      <c r="C126" s="20">
        <v>17.0</v>
      </c>
      <c r="D126" s="39">
        <v>591.0</v>
      </c>
      <c r="E126" s="39">
        <v>1003.0</v>
      </c>
      <c r="F126" s="46">
        <v>3006.0</v>
      </c>
      <c r="G126" s="47">
        <v>11439.0</v>
      </c>
      <c r="H126" s="21">
        <v>4884.9</v>
      </c>
      <c r="I126" s="22">
        <f t="shared" si="1"/>
        <v>3.480112182</v>
      </c>
      <c r="J126" s="23">
        <f>(Road_Policing_stats!D126/Road_Policing_stats!H126)*1000</f>
        <v>120.9850765</v>
      </c>
      <c r="K126" s="24">
        <f>(Road_Policing_stats!E126/Road_Policing_stats!H126)*1000</f>
        <v>205.3266188</v>
      </c>
      <c r="L126" s="24">
        <f>(Road_Policing_stats!F126/Road_Policing_stats!H126)*1000</f>
        <v>615.3657188</v>
      </c>
      <c r="M126" s="25">
        <f>(Road_Policing_stats!G126/Road_Policing_stats!H126)*1000</f>
        <v>2341.706074</v>
      </c>
      <c r="N126" s="40"/>
      <c r="O126" s="41"/>
      <c r="P126" s="41"/>
      <c r="Q126" s="41"/>
      <c r="R126" s="41"/>
    </row>
    <row r="127" ht="12.0" customHeight="1">
      <c r="A127" s="37">
        <v>2018.0</v>
      </c>
      <c r="B127" s="38" t="s">
        <v>102</v>
      </c>
      <c r="C127" s="20">
        <v>4.0</v>
      </c>
      <c r="D127" s="39">
        <v>635.0</v>
      </c>
      <c r="E127" s="39">
        <v>1144.0</v>
      </c>
      <c r="F127" s="46">
        <v>3058.0</v>
      </c>
      <c r="G127" s="47">
        <v>12989.0</v>
      </c>
      <c r="H127" s="21">
        <v>4884.9</v>
      </c>
      <c r="I127" s="22">
        <f t="shared" si="1"/>
        <v>0.8188499253</v>
      </c>
      <c r="J127" s="23">
        <f>(Road_Policing_stats!D127/Road_Policing_stats!H127)*1000</f>
        <v>129.9924256</v>
      </c>
      <c r="K127" s="24">
        <f>(Road_Policing_stats!E127/Road_Policing_stats!H127)*1000</f>
        <v>234.1910786</v>
      </c>
      <c r="L127" s="24">
        <f>(Road_Policing_stats!F127/Road_Policing_stats!H127)*1000</f>
        <v>626.0107679</v>
      </c>
      <c r="M127" s="25">
        <f>(Road_Policing_stats!G127/Road_Policing_stats!H127)*1000</f>
        <v>2659.01042</v>
      </c>
      <c r="N127" s="40"/>
      <c r="O127" s="41"/>
      <c r="P127" s="41"/>
      <c r="Q127" s="41"/>
      <c r="R127" s="41"/>
    </row>
    <row r="128" ht="12.0" customHeight="1">
      <c r="A128" s="37">
        <v>2018.0</v>
      </c>
      <c r="B128" s="38" t="s">
        <v>105</v>
      </c>
      <c r="C128" s="20">
        <v>17.0</v>
      </c>
      <c r="D128" s="39">
        <v>554.0</v>
      </c>
      <c r="E128" s="39">
        <v>1172.0</v>
      </c>
      <c r="F128" s="46">
        <v>2278.0</v>
      </c>
      <c r="G128" s="47">
        <v>11934.0</v>
      </c>
      <c r="H128" s="21">
        <v>4884.9</v>
      </c>
      <c r="I128" s="22">
        <f t="shared" si="1"/>
        <v>3.480112182</v>
      </c>
      <c r="J128" s="23">
        <f>(Road_Policing_stats!D128/Road_Policing_stats!H128)*1000</f>
        <v>113.4107147</v>
      </c>
      <c r="K128" s="24">
        <f>(Road_Policing_stats!E128/Road_Policing_stats!H128)*1000</f>
        <v>239.9230281</v>
      </c>
      <c r="L128" s="24">
        <f>(Road_Policing_stats!F128/Road_Policing_stats!H128)*1000</f>
        <v>466.3350324</v>
      </c>
      <c r="M128" s="25">
        <f>(Road_Policing_stats!G128/Road_Policing_stats!H128)*1000</f>
        <v>2443.038752</v>
      </c>
      <c r="N128" s="40"/>
      <c r="O128" s="41"/>
      <c r="P128" s="41"/>
      <c r="Q128" s="41"/>
      <c r="R128" s="41"/>
    </row>
    <row r="129" ht="12.0" customHeight="1">
      <c r="A129" s="37">
        <v>2018.0</v>
      </c>
      <c r="B129" s="38" t="s">
        <v>107</v>
      </c>
      <c r="C129" s="20">
        <v>8.0</v>
      </c>
      <c r="D129" s="39">
        <v>557.0</v>
      </c>
      <c r="E129" s="39">
        <v>1244.0</v>
      </c>
      <c r="F129" s="46">
        <v>2271.0</v>
      </c>
      <c r="G129" s="47">
        <v>12366.0</v>
      </c>
      <c r="H129" s="21">
        <v>4884.9</v>
      </c>
      <c r="I129" s="22">
        <f t="shared" si="1"/>
        <v>1.637699851</v>
      </c>
      <c r="J129" s="23">
        <f>(Road_Policing_stats!D129/Road_Policing_stats!H129)*1000</f>
        <v>114.0248521</v>
      </c>
      <c r="K129" s="24">
        <f>(Road_Policing_stats!E129/Road_Policing_stats!H129)*1000</f>
        <v>254.6623268</v>
      </c>
      <c r="L129" s="24">
        <f>(Road_Policing_stats!F129/Road_Policing_stats!H129)*1000</f>
        <v>464.9020451</v>
      </c>
      <c r="M129" s="25">
        <f>(Road_Policing_stats!G129/Road_Policing_stats!H129)*1000</f>
        <v>2531.474544</v>
      </c>
      <c r="N129" s="40"/>
      <c r="O129" s="41"/>
      <c r="P129" s="41"/>
      <c r="Q129" s="41"/>
      <c r="R129" s="41"/>
    </row>
    <row r="130" ht="12.0" customHeight="1">
      <c r="A130" s="37">
        <v>2018.0</v>
      </c>
      <c r="B130" s="38" t="s">
        <v>110</v>
      </c>
      <c r="C130" s="20">
        <v>12.0</v>
      </c>
      <c r="D130" s="39">
        <v>541.0</v>
      </c>
      <c r="E130" s="39">
        <v>989.0</v>
      </c>
      <c r="F130" s="46">
        <v>2648.0</v>
      </c>
      <c r="G130" s="47">
        <v>12721.0</v>
      </c>
      <c r="H130" s="21">
        <v>4884.9</v>
      </c>
      <c r="I130" s="22">
        <f t="shared" si="1"/>
        <v>2.456549776</v>
      </c>
      <c r="J130" s="23">
        <f>(Road_Policing_stats!D130/Road_Policing_stats!H130)*1000</f>
        <v>110.7494524</v>
      </c>
      <c r="K130" s="24">
        <f>(Road_Policing_stats!E130/Road_Policing_stats!H130)*1000</f>
        <v>202.460644</v>
      </c>
      <c r="L130" s="24">
        <f>(Road_Policing_stats!F130/Road_Policing_stats!H130)*1000</f>
        <v>542.0786505</v>
      </c>
      <c r="M130" s="25">
        <f>(Road_Policing_stats!G130/Road_Policing_stats!H130)*1000</f>
        <v>2604.147475</v>
      </c>
      <c r="N130" s="40"/>
      <c r="O130" s="41"/>
      <c r="P130" s="41"/>
      <c r="Q130" s="41"/>
      <c r="R130" s="41"/>
    </row>
    <row r="131" ht="12.0" customHeight="1">
      <c r="A131" s="37">
        <v>2018.0</v>
      </c>
      <c r="B131" s="38" t="s">
        <v>113</v>
      </c>
      <c r="C131" s="20">
        <v>10.0</v>
      </c>
      <c r="D131" s="19">
        <v>616.0</v>
      </c>
      <c r="E131" s="39">
        <v>1204.0</v>
      </c>
      <c r="F131" s="46">
        <v>3359.0</v>
      </c>
      <c r="G131" s="47">
        <v>12197.0</v>
      </c>
      <c r="H131" s="21">
        <v>4884.9</v>
      </c>
      <c r="I131" s="22">
        <f t="shared" si="1"/>
        <v>2.047124813</v>
      </c>
      <c r="J131" s="23">
        <f>(Road_Policing_stats!D131/Road_Policing_stats!H131)*1000</f>
        <v>126.1028885</v>
      </c>
      <c r="K131" s="24">
        <f>(Road_Policing_stats!E131/Road_Policing_stats!H131)*1000</f>
        <v>246.4738275</v>
      </c>
      <c r="L131" s="24">
        <f>(Road_Policing_stats!F131/Road_Policing_stats!H131)*1000</f>
        <v>687.6292248</v>
      </c>
      <c r="M131" s="25">
        <f>(Road_Policing_stats!G131/Road_Policing_stats!H131)*1000</f>
        <v>2496.878135</v>
      </c>
      <c r="N131" s="40"/>
      <c r="O131" s="41"/>
      <c r="P131" s="41"/>
      <c r="Q131" s="41"/>
      <c r="R131" s="41"/>
    </row>
    <row r="132" ht="12.0" customHeight="1">
      <c r="A132" s="37">
        <v>2018.0</v>
      </c>
      <c r="B132" s="38" t="s">
        <v>115</v>
      </c>
      <c r="C132" s="20">
        <v>8.0</v>
      </c>
      <c r="D132" s="19">
        <v>589.0</v>
      </c>
      <c r="E132" s="39">
        <v>1240.0</v>
      </c>
      <c r="F132" s="46">
        <v>3588.0</v>
      </c>
      <c r="G132" s="47">
        <v>13593.0</v>
      </c>
      <c r="H132" s="21">
        <v>4884.9</v>
      </c>
      <c r="I132" s="22">
        <f t="shared" si="1"/>
        <v>1.637699851</v>
      </c>
      <c r="J132" s="23">
        <f>(Road_Policing_stats!D132/Road_Policing_stats!H132)*1000</f>
        <v>120.5756515</v>
      </c>
      <c r="K132" s="24">
        <f>(Road_Policing_stats!E132/Road_Policing_stats!H132)*1000</f>
        <v>253.8434768</v>
      </c>
      <c r="L132" s="24">
        <f>(Road_Policing_stats!F132/Road_Policing_stats!H132)*1000</f>
        <v>734.508383</v>
      </c>
      <c r="M132" s="25">
        <f>(Road_Policing_stats!G132/Road_Policing_stats!H132)*1000</f>
        <v>2782.656759</v>
      </c>
      <c r="N132" s="40"/>
      <c r="O132" s="41"/>
      <c r="P132" s="41"/>
      <c r="Q132" s="41"/>
      <c r="R132" s="41"/>
    </row>
    <row r="133" ht="12.0" customHeight="1">
      <c r="A133" s="37">
        <v>2018.0</v>
      </c>
      <c r="B133" s="38" t="s">
        <v>117</v>
      </c>
      <c r="C133" s="20">
        <v>11.0</v>
      </c>
      <c r="D133" s="19">
        <v>575.0</v>
      </c>
      <c r="E133" s="39">
        <v>891.0</v>
      </c>
      <c r="F133" s="48">
        <v>2834.0</v>
      </c>
      <c r="G133" s="47">
        <v>11912.0</v>
      </c>
      <c r="H133" s="21">
        <v>4884.9</v>
      </c>
      <c r="I133" s="22">
        <f t="shared" si="1"/>
        <v>2.251837295</v>
      </c>
      <c r="J133" s="23">
        <f>(Road_Policing_stats!D133/Road_Policing_stats!H133)*1000</f>
        <v>117.7096768</v>
      </c>
      <c r="K133" s="24">
        <f>(Road_Policing_stats!E133/Road_Policing_stats!H133)*1000</f>
        <v>182.3988209</v>
      </c>
      <c r="L133" s="24">
        <f>(Road_Policing_stats!F133/Road_Policing_stats!H133)*1000</f>
        <v>580.1551721</v>
      </c>
      <c r="M133" s="25">
        <f>(Road_Policing_stats!G133/Road_Policing_stats!H133)*1000</f>
        <v>2438.535077</v>
      </c>
      <c r="N133" s="40"/>
      <c r="O133" s="41"/>
      <c r="P133" s="41"/>
      <c r="Q133" s="41"/>
      <c r="R133" s="41"/>
    </row>
    <row r="134" ht="12.0" customHeight="1">
      <c r="A134" s="37">
        <v>2018.0</v>
      </c>
      <c r="B134" s="38" t="s">
        <v>119</v>
      </c>
      <c r="C134" s="20">
        <v>15.0</v>
      </c>
      <c r="D134" s="19">
        <v>528.0</v>
      </c>
      <c r="E134" s="39">
        <v>786.0</v>
      </c>
      <c r="F134" s="46">
        <v>1944.0</v>
      </c>
      <c r="G134" s="47">
        <v>12358.0</v>
      </c>
      <c r="H134" s="21">
        <v>4884.9</v>
      </c>
      <c r="I134" s="22">
        <f t="shared" si="1"/>
        <v>3.07068722</v>
      </c>
      <c r="J134" s="23">
        <f>(Road_Policing_stats!D134/Road_Policing_stats!H134)*1000</f>
        <v>108.0881901</v>
      </c>
      <c r="K134" s="24">
        <f>(Road_Policing_stats!E134/Road_Policing_stats!H134)*1000</f>
        <v>160.9040103</v>
      </c>
      <c r="L134" s="24">
        <f>(Road_Policing_stats!F134/Road_Policing_stats!H134)*1000</f>
        <v>397.9610637</v>
      </c>
      <c r="M134" s="25">
        <f>(Road_Policing_stats!G134/Road_Policing_stats!H134)*1000</f>
        <v>2529.836844</v>
      </c>
      <c r="N134" s="40"/>
      <c r="O134" s="41"/>
      <c r="P134" s="41"/>
      <c r="Q134" s="41"/>
      <c r="R134" s="41"/>
    </row>
    <row r="135" ht="12.0" customHeight="1">
      <c r="A135" s="37">
        <v>2019.0</v>
      </c>
      <c r="B135" s="38" t="s">
        <v>97</v>
      </c>
      <c r="C135" s="20">
        <v>15.0</v>
      </c>
      <c r="D135" s="19">
        <v>499.0</v>
      </c>
      <c r="E135" s="39">
        <v>911.0</v>
      </c>
      <c r="F135" s="39">
        <v>2445.0</v>
      </c>
      <c r="G135" s="49">
        <v>13445.0</v>
      </c>
      <c r="H135" s="21">
        <v>4958.5</v>
      </c>
      <c r="I135" s="22">
        <f t="shared" si="1"/>
        <v>3.0251084</v>
      </c>
      <c r="J135" s="23">
        <f>(Road_Policing_stats!D135/Road_Policing_stats!H135)*1000</f>
        <v>100.6352728</v>
      </c>
      <c r="K135" s="24">
        <f>(Road_Policing_stats!E135/Road_Policing_stats!H135)*1000</f>
        <v>183.7249168</v>
      </c>
      <c r="L135" s="24">
        <f>(Road_Policing_stats!F135/Road_Policing_stats!H135)*1000</f>
        <v>493.0926692</v>
      </c>
      <c r="M135" s="25">
        <f>(Road_Policing_stats!G135/Road_Policing_stats!H135)*1000</f>
        <v>2711.505496</v>
      </c>
      <c r="N135" s="40"/>
      <c r="O135" s="41"/>
      <c r="P135" s="41"/>
      <c r="Q135" s="41"/>
      <c r="R135" s="41"/>
    </row>
    <row r="136" ht="12.0" customHeight="1">
      <c r="A136" s="37">
        <v>2019.0</v>
      </c>
      <c r="B136" s="38" t="s">
        <v>98</v>
      </c>
      <c r="C136" s="20">
        <v>14.0</v>
      </c>
      <c r="D136" s="19">
        <v>587.0</v>
      </c>
      <c r="E136" s="39">
        <v>1020.0</v>
      </c>
      <c r="F136" s="39">
        <v>2723.0</v>
      </c>
      <c r="G136" s="50">
        <v>11776.0</v>
      </c>
      <c r="H136" s="21">
        <v>4958.5</v>
      </c>
      <c r="I136" s="22">
        <f t="shared" si="1"/>
        <v>2.823434506</v>
      </c>
      <c r="J136" s="23">
        <f>(Road_Policing_stats!D136/Road_Policing_stats!H136)*1000</f>
        <v>118.3825754</v>
      </c>
      <c r="K136" s="24">
        <f>(Road_Policing_stats!E136/Road_Policing_stats!H136)*1000</f>
        <v>205.7073712</v>
      </c>
      <c r="L136" s="24">
        <f>(Road_Policing_stats!F136/Road_Policing_stats!H136)*1000</f>
        <v>549.1580115</v>
      </c>
      <c r="M136" s="25">
        <f>(Road_Policing_stats!G136/Road_Policing_stats!H136)*1000</f>
        <v>2374.911768</v>
      </c>
      <c r="N136" s="40"/>
      <c r="O136" s="41"/>
      <c r="P136" s="41"/>
      <c r="Q136" s="41"/>
      <c r="R136" s="41"/>
    </row>
    <row r="137" ht="12.0" customHeight="1">
      <c r="A137" s="37">
        <v>2019.0</v>
      </c>
      <c r="B137" s="38" t="s">
        <v>99</v>
      </c>
      <c r="C137" s="20">
        <v>11.0</v>
      </c>
      <c r="D137" s="19">
        <v>552.0</v>
      </c>
      <c r="E137" s="39">
        <v>1168.0</v>
      </c>
      <c r="F137" s="39">
        <v>2846.0</v>
      </c>
      <c r="G137" s="50">
        <v>11396.0</v>
      </c>
      <c r="H137" s="21">
        <v>4958.5</v>
      </c>
      <c r="I137" s="22">
        <f t="shared" si="1"/>
        <v>2.218412826</v>
      </c>
      <c r="J137" s="23">
        <f>(Road_Policing_stats!D137/Road_Policing_stats!H137)*1000</f>
        <v>111.3239891</v>
      </c>
      <c r="K137" s="24">
        <f>(Road_Policing_stats!E137/Road_Policing_stats!H137)*1000</f>
        <v>235.5551074</v>
      </c>
      <c r="L137" s="24">
        <f>(Road_Policing_stats!F137/Road_Policing_stats!H137)*1000</f>
        <v>573.9639004</v>
      </c>
      <c r="M137" s="25">
        <f>(Road_Policing_stats!G137/Road_Policing_stats!H137)*1000</f>
        <v>2298.275688</v>
      </c>
      <c r="N137" s="40"/>
      <c r="O137" s="41"/>
      <c r="P137" s="41"/>
      <c r="Q137" s="41"/>
      <c r="R137" s="41"/>
    </row>
    <row r="138" ht="12.0" customHeight="1">
      <c r="A138" s="37">
        <v>2019.0</v>
      </c>
      <c r="B138" s="38" t="s">
        <v>100</v>
      </c>
      <c r="C138" s="20">
        <v>9.0</v>
      </c>
      <c r="D138" s="19">
        <v>558.0</v>
      </c>
      <c r="E138" s="39">
        <v>1180.0</v>
      </c>
      <c r="F138" s="39">
        <v>3020.0</v>
      </c>
      <c r="G138" s="50">
        <v>12798.0</v>
      </c>
      <c r="H138" s="21">
        <v>4958.5</v>
      </c>
      <c r="I138" s="22">
        <f t="shared" si="1"/>
        <v>1.81506504</v>
      </c>
      <c r="J138" s="23">
        <f>(Road_Policing_stats!D138/Road_Policing_stats!H138)*1000</f>
        <v>112.5340325</v>
      </c>
      <c r="K138" s="24">
        <f>(Road_Policing_stats!E138/Road_Policing_stats!H138)*1000</f>
        <v>237.9751941</v>
      </c>
      <c r="L138" s="24">
        <f>(Road_Policing_stats!F138/Road_Policing_stats!H138)*1000</f>
        <v>609.0551578</v>
      </c>
      <c r="M138" s="25">
        <f>(Road_Policing_stats!G138/Road_Policing_stats!H138)*1000</f>
        <v>2581.022487</v>
      </c>
      <c r="N138" s="40"/>
      <c r="O138" s="41"/>
      <c r="P138" s="41"/>
      <c r="Q138" s="41"/>
      <c r="R138" s="41"/>
    </row>
    <row r="139" ht="12.0" customHeight="1">
      <c r="A139" s="37">
        <v>2019.0</v>
      </c>
      <c r="B139" s="38" t="s">
        <v>102</v>
      </c>
      <c r="C139" s="20">
        <v>11.0</v>
      </c>
      <c r="D139" s="19">
        <v>600.0</v>
      </c>
      <c r="E139" s="39">
        <v>1136.0</v>
      </c>
      <c r="F139" s="39">
        <v>2992.0</v>
      </c>
      <c r="G139" s="50">
        <v>12733.0</v>
      </c>
      <c r="H139" s="21">
        <v>4958.5</v>
      </c>
      <c r="I139" s="22">
        <f t="shared" si="1"/>
        <v>2.218412826</v>
      </c>
      <c r="J139" s="23">
        <f>(Road_Policing_stats!D139/Road_Policing_stats!H139)*1000</f>
        <v>121.004336</v>
      </c>
      <c r="K139" s="24">
        <f>(Road_Policing_stats!E139/Road_Policing_stats!H139)*1000</f>
        <v>229.1015428</v>
      </c>
      <c r="L139" s="24">
        <f>(Road_Policing_stats!F139/Road_Policing_stats!H139)*1000</f>
        <v>603.4082888</v>
      </c>
      <c r="M139" s="25">
        <f>(Road_Policing_stats!G139/Road_Policing_stats!H139)*1000</f>
        <v>2567.913684</v>
      </c>
      <c r="N139" s="40"/>
      <c r="O139" s="41"/>
      <c r="P139" s="41"/>
      <c r="Q139" s="41"/>
      <c r="R139" s="41"/>
    </row>
    <row r="140" ht="12.0" customHeight="1">
      <c r="A140" s="37">
        <v>2019.0</v>
      </c>
      <c r="B140" s="38" t="s">
        <v>105</v>
      </c>
      <c r="C140" s="20">
        <v>11.0</v>
      </c>
      <c r="D140" s="19">
        <v>644.0</v>
      </c>
      <c r="E140" s="39">
        <v>992.0</v>
      </c>
      <c r="F140" s="39">
        <v>2410.0</v>
      </c>
      <c r="G140" s="50">
        <v>11329.0</v>
      </c>
      <c r="H140" s="21">
        <v>4958.5</v>
      </c>
      <c r="I140" s="22">
        <f t="shared" si="1"/>
        <v>2.218412826</v>
      </c>
      <c r="J140" s="23">
        <f>(Road_Policing_stats!D140/Road_Policing_stats!H140)*1000</f>
        <v>129.8779873</v>
      </c>
      <c r="K140" s="24">
        <f>(Road_Policing_stats!E140/Road_Policing_stats!H140)*1000</f>
        <v>200.0605022</v>
      </c>
      <c r="L140" s="24">
        <f>(Road_Policing_stats!F140/Road_Policing_stats!H140)*1000</f>
        <v>486.0340829</v>
      </c>
      <c r="M140" s="25">
        <f>(Road_Policing_stats!G140/Road_Policing_stats!H140)*1000</f>
        <v>2284.763537</v>
      </c>
      <c r="N140" s="40"/>
      <c r="O140" s="41"/>
      <c r="P140" s="41"/>
      <c r="Q140" s="41"/>
      <c r="R140" s="41"/>
    </row>
    <row r="141" ht="12.0" customHeight="1">
      <c r="A141" s="37">
        <v>2019.0</v>
      </c>
      <c r="B141" s="38" t="s">
        <v>107</v>
      </c>
      <c r="C141" s="20">
        <v>8.0</v>
      </c>
      <c r="D141" s="19">
        <v>590.0</v>
      </c>
      <c r="E141" s="39">
        <v>1225.0</v>
      </c>
      <c r="F141" s="39">
        <v>2537.0</v>
      </c>
      <c r="G141" s="50">
        <v>11486.0</v>
      </c>
      <c r="H141" s="21">
        <v>4958.5</v>
      </c>
      <c r="I141" s="22">
        <f t="shared" si="1"/>
        <v>1.613391147</v>
      </c>
      <c r="J141" s="23">
        <f>(Road_Policing_stats!D141/Road_Policing_stats!H141)*1000</f>
        <v>118.9875971</v>
      </c>
      <c r="K141" s="24">
        <f>(Road_Policing_stats!E141/Road_Policing_stats!H141)*1000</f>
        <v>247.0505193</v>
      </c>
      <c r="L141" s="24">
        <f>(Road_Policing_stats!F141/Road_Policing_stats!H141)*1000</f>
        <v>511.6466673</v>
      </c>
      <c r="M141" s="25">
        <f>(Road_Policing_stats!G141/Road_Policing_stats!H141)*1000</f>
        <v>2316.426339</v>
      </c>
      <c r="N141" s="40"/>
      <c r="O141" s="41"/>
      <c r="P141" s="41"/>
      <c r="Q141" s="41"/>
      <c r="R141" s="41"/>
    </row>
    <row r="142" ht="12.0" customHeight="1">
      <c r="A142" s="37">
        <v>2019.0</v>
      </c>
      <c r="B142" s="38" t="s">
        <v>110</v>
      </c>
      <c r="C142" s="20">
        <v>8.0</v>
      </c>
      <c r="D142" s="19">
        <v>545.0</v>
      </c>
      <c r="E142" s="39">
        <v>1058.0</v>
      </c>
      <c r="F142" s="39">
        <v>2427.0</v>
      </c>
      <c r="G142" s="50">
        <v>11981.0</v>
      </c>
      <c r="H142" s="21">
        <v>4958.5</v>
      </c>
      <c r="I142" s="22">
        <f t="shared" si="1"/>
        <v>1.613391147</v>
      </c>
      <c r="J142" s="23">
        <f>(Road_Policing_stats!D142/Road_Policing_stats!H142)*1000</f>
        <v>109.9122719</v>
      </c>
      <c r="K142" s="24">
        <f>(Road_Policing_stats!E142/Road_Policing_stats!H142)*1000</f>
        <v>213.3709791</v>
      </c>
      <c r="L142" s="24">
        <f>(Road_Policing_stats!F142/Road_Policing_stats!H142)*1000</f>
        <v>489.4625391</v>
      </c>
      <c r="M142" s="25">
        <f>(Road_Policing_stats!G142/Road_Policing_stats!H142)*1000</f>
        <v>2416.254916</v>
      </c>
      <c r="N142" s="40"/>
      <c r="O142" s="41"/>
      <c r="P142" s="41"/>
      <c r="Q142" s="41"/>
      <c r="R142" s="41"/>
    </row>
    <row r="143" ht="12.0" customHeight="1">
      <c r="A143" s="37">
        <v>2019.0</v>
      </c>
      <c r="B143" s="38" t="s">
        <v>113</v>
      </c>
      <c r="C143" s="20">
        <v>18.0</v>
      </c>
      <c r="D143" s="19">
        <v>443.0</v>
      </c>
      <c r="E143" s="39">
        <v>841.0</v>
      </c>
      <c r="F143" s="39">
        <v>2322.0</v>
      </c>
      <c r="G143" s="50">
        <v>10744.0</v>
      </c>
      <c r="H143" s="21">
        <v>4958.5</v>
      </c>
      <c r="I143" s="22">
        <f t="shared" si="1"/>
        <v>3.63013008</v>
      </c>
      <c r="J143" s="23">
        <f>(Road_Policing_stats!D143/Road_Policing_stats!H143)*1000</f>
        <v>89.34153474</v>
      </c>
      <c r="K143" s="24">
        <f>(Road_Policing_stats!E143/Road_Policing_stats!H143)*1000</f>
        <v>169.6077443</v>
      </c>
      <c r="L143" s="24">
        <f>(Road_Policing_stats!F143/Road_Policing_stats!H143)*1000</f>
        <v>468.2867803</v>
      </c>
      <c r="M143" s="25">
        <f>(Road_Policing_stats!G143/Road_Policing_stats!H143)*1000</f>
        <v>2166.78431</v>
      </c>
      <c r="N143" s="40"/>
      <c r="O143" s="41"/>
      <c r="P143" s="41"/>
      <c r="Q143" s="41"/>
      <c r="R143" s="41"/>
    </row>
    <row r="144" ht="12.0" customHeight="1">
      <c r="A144" s="37">
        <v>2019.0</v>
      </c>
      <c r="B144" s="38" t="s">
        <v>115</v>
      </c>
      <c r="C144" s="20">
        <v>10.0</v>
      </c>
      <c r="D144" s="19">
        <v>354.0</v>
      </c>
      <c r="E144" s="39">
        <v>772.0</v>
      </c>
      <c r="F144" s="39">
        <v>2217.0</v>
      </c>
      <c r="G144" s="50">
        <v>11979.0</v>
      </c>
      <c r="H144" s="21">
        <v>4958.5</v>
      </c>
      <c r="I144" s="22">
        <f t="shared" si="1"/>
        <v>2.016738933</v>
      </c>
      <c r="J144" s="23">
        <f>(Road_Policing_stats!D144/Road_Policing_stats!H144)*1000</f>
        <v>71.39255823</v>
      </c>
      <c r="K144" s="24">
        <f>(Road_Policing_stats!E144/Road_Policing_stats!H144)*1000</f>
        <v>155.6922456</v>
      </c>
      <c r="L144" s="24">
        <f>(Road_Policing_stats!F144/Road_Policing_stats!H144)*1000</f>
        <v>447.1110215</v>
      </c>
      <c r="M144" s="25">
        <f>(Road_Policing_stats!G144/Road_Policing_stats!H144)*1000</f>
        <v>2415.851568</v>
      </c>
      <c r="N144" s="40"/>
      <c r="O144" s="41"/>
      <c r="P144" s="41"/>
      <c r="Q144" s="41"/>
      <c r="R144" s="41"/>
    </row>
    <row r="145" ht="12.0" customHeight="1">
      <c r="A145" s="37">
        <v>2019.0</v>
      </c>
      <c r="B145" s="38" t="s">
        <v>117</v>
      </c>
      <c r="C145" s="20">
        <v>11.0</v>
      </c>
      <c r="D145" s="19">
        <v>321.0</v>
      </c>
      <c r="E145" s="39">
        <v>574.0</v>
      </c>
      <c r="F145" s="39">
        <v>1688.0</v>
      </c>
      <c r="G145" s="50">
        <v>9406.0</v>
      </c>
      <c r="H145" s="21">
        <v>4958.5</v>
      </c>
      <c r="I145" s="22">
        <f t="shared" si="1"/>
        <v>2.218412826</v>
      </c>
      <c r="J145" s="23">
        <f>(Road_Policing_stats!D145/Road_Policing_stats!H145)*1000</f>
        <v>64.73731975</v>
      </c>
      <c r="K145" s="24">
        <f>(Road_Policing_stats!E145/Road_Policing_stats!H145)*1000</f>
        <v>115.7608148</v>
      </c>
      <c r="L145" s="24">
        <f>(Road_Policing_stats!F145/Road_Policing_stats!H145)*1000</f>
        <v>340.4255319</v>
      </c>
      <c r="M145" s="25">
        <f>(Road_Policing_stats!G145/Road_Policing_stats!H145)*1000</f>
        <v>1896.944641</v>
      </c>
      <c r="N145" s="40"/>
      <c r="O145" s="41"/>
      <c r="P145" s="41"/>
      <c r="Q145" s="41"/>
      <c r="R145" s="41"/>
    </row>
    <row r="146" ht="12.0" customHeight="1">
      <c r="A146" s="37">
        <v>2019.0</v>
      </c>
      <c r="B146" s="38" t="s">
        <v>119</v>
      </c>
      <c r="C146" s="20">
        <v>15.0</v>
      </c>
      <c r="D146" s="19">
        <v>216.0</v>
      </c>
      <c r="E146" s="39">
        <v>428.0</v>
      </c>
      <c r="F146" s="39">
        <v>1325.0</v>
      </c>
      <c r="G146" s="50">
        <v>7724.0</v>
      </c>
      <c r="H146" s="21">
        <v>4958.5</v>
      </c>
      <c r="I146" s="22">
        <f t="shared" si="1"/>
        <v>3.0251084</v>
      </c>
      <c r="J146" s="23">
        <f>(Road_Policing_stats!D146/Road_Policing_stats!H146)*1000</f>
        <v>43.56156096</v>
      </c>
      <c r="K146" s="24">
        <f>(Road_Policing_stats!E146/Road_Policing_stats!H146)*1000</f>
        <v>86.31642634</v>
      </c>
      <c r="L146" s="24">
        <f>(Road_Policing_stats!F146/Road_Policing_stats!H146)*1000</f>
        <v>267.2179086</v>
      </c>
      <c r="M146" s="25">
        <f>(Road_Policing_stats!G146/Road_Policing_stats!H146)*1000</f>
        <v>1557.729152</v>
      </c>
      <c r="N146" s="40"/>
      <c r="O146" s="41"/>
      <c r="P146" s="41"/>
      <c r="Q146" s="41"/>
      <c r="R146" s="41"/>
    </row>
    <row r="147" ht="12.0" customHeight="1">
      <c r="A147" s="37">
        <v>2020.0</v>
      </c>
      <c r="B147" s="38" t="s">
        <v>97</v>
      </c>
      <c r="C147" s="51">
        <v>9.0</v>
      </c>
      <c r="D147" s="19">
        <v>540.0</v>
      </c>
      <c r="E147" s="39">
        <v>721.0</v>
      </c>
      <c r="F147" s="39">
        <v>2244.0</v>
      </c>
      <c r="G147" s="50">
        <v>10955.0</v>
      </c>
      <c r="H147" s="21">
        <v>5029.9</v>
      </c>
      <c r="I147" s="22">
        <f t="shared" si="1"/>
        <v>1.789299986</v>
      </c>
      <c r="J147" s="23">
        <f>(Road_Policing_stats!D147/Road_Policing_stats!H147)*1000</f>
        <v>107.3579992</v>
      </c>
      <c r="K147" s="24">
        <f>(Road_Policing_stats!E147/Road_Policing_stats!H147)*1000</f>
        <v>143.34281</v>
      </c>
      <c r="L147" s="24">
        <f>(Road_Policing_stats!F147/Road_Policing_stats!H147)*1000</f>
        <v>446.1321299</v>
      </c>
      <c r="M147" s="25">
        <f>(Road_Policing_stats!G147/Road_Policing_stats!H147)*1000</f>
        <v>2177.975705</v>
      </c>
      <c r="N147" s="40"/>
      <c r="O147" s="41"/>
      <c r="P147" s="41"/>
      <c r="Q147" s="41"/>
      <c r="R147" s="41"/>
    </row>
    <row r="148" ht="12.0" customHeight="1">
      <c r="A148" s="37">
        <v>2020.0</v>
      </c>
      <c r="B148" s="38" t="s">
        <v>98</v>
      </c>
      <c r="C148" s="51">
        <v>19.0</v>
      </c>
      <c r="D148" s="19">
        <v>442.0</v>
      </c>
      <c r="E148" s="39">
        <v>962.0</v>
      </c>
      <c r="F148" s="39">
        <v>2773.0</v>
      </c>
      <c r="G148" s="50">
        <v>10636.0</v>
      </c>
      <c r="H148" s="21">
        <v>5029.9</v>
      </c>
      <c r="I148" s="22">
        <f t="shared" si="1"/>
        <v>3.777411082</v>
      </c>
      <c r="J148" s="23">
        <f>(Road_Policing_stats!D148/Road_Policing_stats!H148)*1000</f>
        <v>87.87451043</v>
      </c>
      <c r="K148" s="24">
        <f>(Road_Policing_stats!E148/Road_Policing_stats!H148)*1000</f>
        <v>191.2562874</v>
      </c>
      <c r="L148" s="24">
        <f>(Road_Policing_stats!F148/Road_Policing_stats!H148)*1000</f>
        <v>551.3032068</v>
      </c>
      <c r="M148" s="25">
        <f>(Road_Policing_stats!G148/Road_Policing_stats!H148)*1000</f>
        <v>2114.554961</v>
      </c>
      <c r="N148" s="40"/>
      <c r="O148" s="41"/>
      <c r="P148" s="41"/>
      <c r="Q148" s="41"/>
      <c r="R148" s="41"/>
    </row>
    <row r="149" ht="12.0" customHeight="1">
      <c r="A149" s="37">
        <v>2020.0</v>
      </c>
      <c r="B149" s="38" t="s">
        <v>99</v>
      </c>
      <c r="C149" s="51">
        <v>17.0</v>
      </c>
      <c r="D149" s="19">
        <v>521.0</v>
      </c>
      <c r="E149" s="39">
        <v>617.0</v>
      </c>
      <c r="F149" s="39">
        <v>1972.0</v>
      </c>
      <c r="G149" s="50">
        <v>13468.0</v>
      </c>
      <c r="H149" s="21">
        <v>5029.9</v>
      </c>
      <c r="I149" s="22">
        <f t="shared" si="1"/>
        <v>3.379788863</v>
      </c>
      <c r="J149" s="23">
        <f>(Road_Policing_stats!D149/Road_Policing_stats!H149)*1000</f>
        <v>103.5805881</v>
      </c>
      <c r="K149" s="24">
        <f>(Road_Policing_stats!E149/Road_Policing_stats!H149)*1000</f>
        <v>122.6664546</v>
      </c>
      <c r="L149" s="24">
        <f>(Road_Policing_stats!F149/Road_Policing_stats!H149)*1000</f>
        <v>392.0555081</v>
      </c>
      <c r="M149" s="25">
        <f>(Road_Policing_stats!G149/Road_Policing_stats!H149)*1000</f>
        <v>2677.588024</v>
      </c>
      <c r="N149" s="40"/>
      <c r="O149" s="41"/>
      <c r="P149" s="41"/>
      <c r="Q149" s="41"/>
      <c r="R149" s="41"/>
    </row>
    <row r="150" ht="12.0" customHeight="1">
      <c r="A150" s="37">
        <v>2020.0</v>
      </c>
      <c r="B150" s="38" t="s">
        <v>100</v>
      </c>
      <c r="C150" s="51">
        <v>7.0</v>
      </c>
      <c r="D150" s="19">
        <v>478.0</v>
      </c>
      <c r="E150" s="39">
        <v>596.0</v>
      </c>
      <c r="F150" s="39">
        <v>721.0</v>
      </c>
      <c r="G150" s="50">
        <v>10335.0</v>
      </c>
      <c r="H150" s="21">
        <v>5029.9</v>
      </c>
      <c r="I150" s="22">
        <f t="shared" si="1"/>
        <v>1.391677767</v>
      </c>
      <c r="J150" s="23">
        <f>(Road_Policing_stats!D150/Road_Policing_stats!H150)*1000</f>
        <v>95.03171037</v>
      </c>
      <c r="K150" s="24">
        <f>(Road_Policing_stats!E150/Road_Policing_stats!H150)*1000</f>
        <v>118.4914213</v>
      </c>
      <c r="L150" s="24">
        <f>(Road_Policing_stats!F150/Road_Policing_stats!H150)*1000</f>
        <v>143.34281</v>
      </c>
      <c r="M150" s="25">
        <f>(Road_Policing_stats!G150/Road_Policing_stats!H150)*1000</f>
        <v>2054.712817</v>
      </c>
      <c r="N150" s="40"/>
      <c r="O150" s="41"/>
      <c r="P150" s="41"/>
      <c r="Q150" s="41"/>
      <c r="R150" s="41"/>
    </row>
    <row r="151" ht="12.0" customHeight="1">
      <c r="A151" s="37">
        <v>2020.0</v>
      </c>
      <c r="B151" s="38" t="s">
        <v>102</v>
      </c>
      <c r="C151" s="51">
        <v>6.0</v>
      </c>
      <c r="D151" s="19">
        <v>455.0</v>
      </c>
      <c r="E151" s="39">
        <v>802.0</v>
      </c>
      <c r="F151" s="39">
        <v>1397.0</v>
      </c>
      <c r="G151" s="50">
        <v>14815.0</v>
      </c>
      <c r="H151" s="21">
        <v>5029.9</v>
      </c>
      <c r="I151" s="22">
        <f t="shared" si="1"/>
        <v>1.192866657</v>
      </c>
      <c r="J151" s="23">
        <f>(Road_Policing_stats!D151/Road_Policing_stats!H151)*1000</f>
        <v>90.45905485</v>
      </c>
      <c r="K151" s="24">
        <f>(Road_Policing_stats!E151/Road_Policing_stats!H151)*1000</f>
        <v>159.4465099</v>
      </c>
      <c r="L151" s="24">
        <f>(Road_Policing_stats!F151/Road_Policing_stats!H151)*1000</f>
        <v>277.7391201</v>
      </c>
      <c r="M151" s="25">
        <f>(Road_Policing_stats!G151/Road_Policing_stats!H151)*1000</f>
        <v>2945.386588</v>
      </c>
      <c r="N151" s="40"/>
      <c r="O151" s="41"/>
      <c r="P151" s="41"/>
      <c r="Q151" s="41"/>
      <c r="R151" s="41"/>
    </row>
    <row r="152" ht="12.0" customHeight="1">
      <c r="A152" s="37">
        <v>2020.0</v>
      </c>
      <c r="B152" s="38" t="s">
        <v>105</v>
      </c>
      <c r="C152" s="51">
        <v>12.0</v>
      </c>
      <c r="D152" s="19">
        <v>540.0</v>
      </c>
      <c r="E152" s="39">
        <v>842.0</v>
      </c>
      <c r="F152" s="39">
        <v>2329.0</v>
      </c>
      <c r="G152" s="50">
        <v>18155.0</v>
      </c>
      <c r="H152" s="21">
        <v>5029.9</v>
      </c>
      <c r="I152" s="22">
        <f t="shared" si="1"/>
        <v>2.385733315</v>
      </c>
      <c r="J152" s="23">
        <f>(Road_Policing_stats!D152/Road_Policing_stats!H152)*1000</f>
        <v>107.3579992</v>
      </c>
      <c r="K152" s="24">
        <f>(Road_Policing_stats!E152/Road_Policing_stats!H152)*1000</f>
        <v>167.3989543</v>
      </c>
      <c r="L152" s="24">
        <f>(Road_Policing_stats!F152/Road_Policing_stats!H152)*1000</f>
        <v>463.0310742</v>
      </c>
      <c r="M152" s="25">
        <f>(Road_Policing_stats!G152/Road_Policing_stats!H152)*1000</f>
        <v>3609.415694</v>
      </c>
      <c r="N152" s="40"/>
      <c r="O152" s="41"/>
      <c r="P152" s="41"/>
      <c r="Q152" s="41"/>
      <c r="R152" s="41"/>
    </row>
    <row r="153" ht="12.0" customHeight="1">
      <c r="A153" s="37">
        <v>2020.0</v>
      </c>
      <c r="B153" s="38" t="s">
        <v>107</v>
      </c>
      <c r="C153" s="51">
        <v>10.0</v>
      </c>
      <c r="D153" s="19">
        <v>582.0</v>
      </c>
      <c r="E153" s="39">
        <v>839.0</v>
      </c>
      <c r="F153" s="39">
        <v>2484.0</v>
      </c>
      <c r="G153" s="50">
        <v>18980.0</v>
      </c>
      <c r="H153" s="21">
        <v>5029.9</v>
      </c>
      <c r="I153" s="22">
        <f t="shared" si="1"/>
        <v>1.988111096</v>
      </c>
      <c r="J153" s="23">
        <f>(Road_Policing_stats!D153/Road_Policing_stats!H153)*1000</f>
        <v>115.7080658</v>
      </c>
      <c r="K153" s="24">
        <f>(Road_Policing_stats!E153/Road_Policing_stats!H153)*1000</f>
        <v>166.8025209</v>
      </c>
      <c r="L153" s="24">
        <f>(Road_Policing_stats!F153/Road_Policing_stats!H153)*1000</f>
        <v>493.8467962</v>
      </c>
      <c r="M153" s="25">
        <f>(Road_Policing_stats!G153/Road_Policing_stats!H153)*1000</f>
        <v>3773.43486</v>
      </c>
      <c r="N153" s="40"/>
      <c r="O153" s="41"/>
      <c r="P153" s="41"/>
      <c r="Q153" s="41"/>
      <c r="R153" s="41"/>
    </row>
    <row r="154" ht="12.0" customHeight="1">
      <c r="A154" s="37">
        <v>2020.0</v>
      </c>
      <c r="B154" s="38" t="s">
        <v>110</v>
      </c>
      <c r="C154" s="51">
        <v>16.0</v>
      </c>
      <c r="D154" s="19">
        <v>561.0</v>
      </c>
      <c r="E154" s="39">
        <v>766.0</v>
      </c>
      <c r="F154" s="39">
        <v>1962.0</v>
      </c>
      <c r="G154" s="50">
        <v>20553.0</v>
      </c>
      <c r="H154" s="21">
        <v>5029.9</v>
      </c>
      <c r="I154" s="22">
        <f t="shared" si="1"/>
        <v>3.180977753</v>
      </c>
      <c r="J154" s="23">
        <f>(Road_Policing_stats!D154/Road_Policing_stats!H154)*1000</f>
        <v>111.5330325</v>
      </c>
      <c r="K154" s="24">
        <f>(Road_Policing_stats!E154/Road_Policing_stats!H154)*1000</f>
        <v>152.2893099</v>
      </c>
      <c r="L154" s="24">
        <f>(Road_Policing_stats!F154/Road_Policing_stats!H154)*1000</f>
        <v>390.067397</v>
      </c>
      <c r="M154" s="25">
        <f>(Road_Policing_stats!G154/Road_Policing_stats!H154)*1000</f>
        <v>4086.164735</v>
      </c>
      <c r="N154" s="40"/>
      <c r="O154" s="41"/>
      <c r="P154" s="41"/>
      <c r="Q154" s="41"/>
      <c r="R154" s="41"/>
    </row>
    <row r="155" ht="12.0" customHeight="1">
      <c r="A155" s="37">
        <v>2020.0</v>
      </c>
      <c r="B155" s="38" t="s">
        <v>113</v>
      </c>
      <c r="C155" s="51">
        <v>18.0</v>
      </c>
      <c r="D155" s="19">
        <v>674.0</v>
      </c>
      <c r="E155" s="39">
        <v>959.0</v>
      </c>
      <c r="F155" s="39">
        <v>2733.0</v>
      </c>
      <c r="G155" s="50">
        <v>19164.0</v>
      </c>
      <c r="H155" s="21">
        <v>5029.9</v>
      </c>
      <c r="I155" s="22">
        <f t="shared" si="1"/>
        <v>3.578599972</v>
      </c>
      <c r="J155" s="23">
        <f>(Road_Policing_stats!D155/Road_Policing_stats!H155)*1000</f>
        <v>133.9986878</v>
      </c>
      <c r="K155" s="24">
        <f>(Road_Policing_stats!E155/Road_Policing_stats!H155)*1000</f>
        <v>190.6598541</v>
      </c>
      <c r="L155" s="24">
        <f>(Road_Policing_stats!F155/Road_Policing_stats!H155)*1000</f>
        <v>543.3507624</v>
      </c>
      <c r="M155" s="25">
        <f>(Road_Policing_stats!G155/Road_Policing_stats!H155)*1000</f>
        <v>3810.016104</v>
      </c>
      <c r="N155" s="40"/>
      <c r="O155" s="41"/>
      <c r="P155" s="41"/>
      <c r="Q155" s="41"/>
      <c r="R155" s="41"/>
    </row>
    <row r="156" ht="12.0" customHeight="1">
      <c r="A156" s="37">
        <v>2020.0</v>
      </c>
      <c r="B156" s="38" t="s">
        <v>115</v>
      </c>
      <c r="C156" s="51">
        <v>14.0</v>
      </c>
      <c r="D156" s="19">
        <v>569.0</v>
      </c>
      <c r="E156" s="39">
        <v>665.0</v>
      </c>
      <c r="F156" s="39">
        <v>2105.0</v>
      </c>
      <c r="G156" s="50">
        <v>14521.0</v>
      </c>
      <c r="H156" s="21">
        <v>5029.9</v>
      </c>
      <c r="I156" s="22">
        <f t="shared" si="1"/>
        <v>2.783355534</v>
      </c>
      <c r="J156" s="23">
        <f>(Road_Policing_stats!D156/Road_Policing_stats!H156)*1000</f>
        <v>113.1235213</v>
      </c>
      <c r="K156" s="24">
        <f>(Road_Policing_stats!E156/Road_Policing_stats!H156)*1000</f>
        <v>132.2093879</v>
      </c>
      <c r="L156" s="24">
        <f>(Road_Policing_stats!F156/Road_Policing_stats!H156)*1000</f>
        <v>418.4973856</v>
      </c>
      <c r="M156" s="25">
        <f>(Road_Policing_stats!G156/Road_Policing_stats!H156)*1000</f>
        <v>2886.936122</v>
      </c>
      <c r="N156" s="40"/>
      <c r="O156" s="41"/>
      <c r="P156" s="41"/>
      <c r="Q156" s="41"/>
      <c r="R156" s="41"/>
    </row>
    <row r="157" ht="12.0" customHeight="1">
      <c r="A157" s="37">
        <v>2020.0</v>
      </c>
      <c r="B157" s="38" t="s">
        <v>117</v>
      </c>
      <c r="C157" s="51">
        <v>11.0</v>
      </c>
      <c r="D157" s="19">
        <v>554.0</v>
      </c>
      <c r="E157" s="39">
        <v>585.0</v>
      </c>
      <c r="F157" s="39">
        <v>2364.0</v>
      </c>
      <c r="G157" s="50">
        <v>14482.0</v>
      </c>
      <c r="H157" s="21">
        <v>5029.9</v>
      </c>
      <c r="I157" s="22">
        <f t="shared" si="1"/>
        <v>2.186922205</v>
      </c>
      <c r="J157" s="23">
        <f>(Road_Policing_stats!D157/Road_Policing_stats!H157)*1000</f>
        <v>110.1413547</v>
      </c>
      <c r="K157" s="24">
        <f>(Road_Policing_stats!E157/Road_Policing_stats!H157)*1000</f>
        <v>116.3044991</v>
      </c>
      <c r="L157" s="24">
        <f>(Road_Policing_stats!F157/Road_Policing_stats!H157)*1000</f>
        <v>469.989463</v>
      </c>
      <c r="M157" s="25">
        <f>(Road_Policing_stats!G157/Road_Policing_stats!H157)*1000</f>
        <v>2879.182489</v>
      </c>
      <c r="N157" s="40"/>
      <c r="O157" s="41"/>
      <c r="P157" s="41"/>
      <c r="Q157" s="41"/>
      <c r="R157" s="41"/>
    </row>
    <row r="158" ht="12.0" customHeight="1">
      <c r="A158" s="37">
        <v>2020.0</v>
      </c>
      <c r="B158" s="38" t="s">
        <v>119</v>
      </c>
      <c r="C158" s="51">
        <v>8.0</v>
      </c>
      <c r="D158" s="19">
        <v>574.0</v>
      </c>
      <c r="E158" s="39">
        <v>425.0</v>
      </c>
      <c r="F158" s="39">
        <v>1394.0</v>
      </c>
      <c r="G158" s="50">
        <v>15199.0</v>
      </c>
      <c r="H158" s="21">
        <v>5029.9</v>
      </c>
      <c r="I158" s="22">
        <f t="shared" si="1"/>
        <v>1.590488877</v>
      </c>
      <c r="J158" s="23">
        <f>(Road_Policing_stats!D158/Road_Policing_stats!H158)*1000</f>
        <v>114.1175769</v>
      </c>
      <c r="K158" s="24">
        <f>(Road_Policing_stats!E158/Road_Policing_stats!H158)*1000</f>
        <v>84.49472157</v>
      </c>
      <c r="L158" s="24">
        <f>(Road_Policing_stats!F158/Road_Policing_stats!H158)*1000</f>
        <v>277.1426867</v>
      </c>
      <c r="M158" s="25">
        <f>(Road_Policing_stats!G158/Road_Policing_stats!H158)*1000</f>
        <v>3021.730054</v>
      </c>
      <c r="N158" s="40"/>
      <c r="O158" s="41"/>
      <c r="P158" s="41"/>
      <c r="Q158" s="41"/>
      <c r="R158" s="41"/>
    </row>
    <row r="159" ht="12.0" customHeight="1">
      <c r="A159" s="37">
        <v>2021.0</v>
      </c>
      <c r="B159" s="38" t="s">
        <v>97</v>
      </c>
      <c r="C159" s="51">
        <v>4.0</v>
      </c>
      <c r="D159" s="39">
        <v>437.0</v>
      </c>
      <c r="E159" s="19">
        <v>511.0</v>
      </c>
      <c r="F159" s="39">
        <v>1104.0</v>
      </c>
      <c r="G159" s="39">
        <v>10751.0</v>
      </c>
      <c r="H159" s="21">
        <v>5074.7</v>
      </c>
      <c r="I159" s="22">
        <f t="shared" si="1"/>
        <v>0.7882239344</v>
      </c>
      <c r="J159" s="23">
        <f>(Road_Policing_stats!D159/Road_Policing_stats!H159)*1000</f>
        <v>86.11346484</v>
      </c>
      <c r="K159" s="24">
        <f>(Road_Policing_stats!E159/Road_Policing_stats!H159)*1000</f>
        <v>100.6956076</v>
      </c>
      <c r="L159" s="24">
        <f>(Road_Policing_stats!F159/Road_Policing_stats!H159)*1000</f>
        <v>217.5498059</v>
      </c>
      <c r="M159" s="25">
        <f>(Road_Policing_stats!G159/Road_Policing_stats!H159)*1000</f>
        <v>2118.54888</v>
      </c>
      <c r="N159" s="40"/>
      <c r="O159" s="41"/>
      <c r="P159" s="41"/>
      <c r="Q159" s="41"/>
      <c r="R159" s="41"/>
    </row>
    <row r="160" ht="12.0" customHeight="1">
      <c r="A160" s="37">
        <v>2021.0</v>
      </c>
      <c r="B160" s="38" t="s">
        <v>98</v>
      </c>
      <c r="C160" s="51">
        <v>5.0</v>
      </c>
      <c r="D160" s="39">
        <v>564.0</v>
      </c>
      <c r="E160" s="19">
        <v>829.0</v>
      </c>
      <c r="F160" s="39">
        <v>2034.0</v>
      </c>
      <c r="G160" s="39">
        <v>13522.0</v>
      </c>
      <c r="H160" s="21">
        <v>5074.7</v>
      </c>
      <c r="I160" s="22">
        <f t="shared" si="1"/>
        <v>0.985279918</v>
      </c>
      <c r="J160" s="23">
        <f>(Road_Policing_stats!D160/Road_Policing_stats!H160)*1000</f>
        <v>111.1395748</v>
      </c>
      <c r="K160" s="24">
        <f>(Road_Policing_stats!E160/Road_Policing_stats!H160)*1000</f>
        <v>163.3594104</v>
      </c>
      <c r="L160" s="24">
        <f>(Road_Policing_stats!F160/Road_Policing_stats!H160)*1000</f>
        <v>400.8118707</v>
      </c>
      <c r="M160" s="25">
        <f>(Road_Policing_stats!G160/Road_Policing_stats!H160)*1000</f>
        <v>2664.59101</v>
      </c>
      <c r="N160" s="40"/>
      <c r="O160" s="41"/>
      <c r="P160" s="41"/>
      <c r="Q160" s="41"/>
      <c r="R160" s="41"/>
    </row>
    <row r="161" ht="12.0" customHeight="1">
      <c r="A161" s="37">
        <v>2021.0</v>
      </c>
      <c r="B161" s="38" t="s">
        <v>99</v>
      </c>
      <c r="C161" s="51">
        <v>9.0</v>
      </c>
      <c r="D161" s="39">
        <v>623.0</v>
      </c>
      <c r="E161" s="19">
        <v>715.0</v>
      </c>
      <c r="F161" s="39">
        <v>2116.0</v>
      </c>
      <c r="G161" s="39">
        <v>16388.0</v>
      </c>
      <c r="H161" s="21">
        <v>5074.7</v>
      </c>
      <c r="I161" s="22">
        <f t="shared" si="1"/>
        <v>1.773503852</v>
      </c>
      <c r="J161" s="23">
        <f>(Road_Policing_stats!D161/Road_Policing_stats!H161)*1000</f>
        <v>122.7658778</v>
      </c>
      <c r="K161" s="24">
        <f>(Road_Policing_stats!E161/Road_Policing_stats!H161)*1000</f>
        <v>140.8950283</v>
      </c>
      <c r="L161" s="24">
        <f>(Road_Policing_stats!F161/Road_Policing_stats!H161)*1000</f>
        <v>416.9704613</v>
      </c>
      <c r="M161" s="25">
        <f>(Road_Policing_stats!G161/Road_Policing_stats!H161)*1000</f>
        <v>3229.353459</v>
      </c>
      <c r="N161" s="40"/>
      <c r="O161" s="41"/>
      <c r="P161" s="41"/>
      <c r="Q161" s="41"/>
      <c r="R161" s="41"/>
    </row>
    <row r="162" ht="12.0" customHeight="1">
      <c r="A162" s="37">
        <v>2021.0</v>
      </c>
      <c r="B162" s="38" t="s">
        <v>100</v>
      </c>
      <c r="C162" s="51">
        <v>18.0</v>
      </c>
      <c r="D162" s="39">
        <v>602.0</v>
      </c>
      <c r="E162" s="19">
        <v>879.0</v>
      </c>
      <c r="F162" s="39">
        <v>2806.0</v>
      </c>
      <c r="G162" s="39">
        <v>15476.0</v>
      </c>
      <c r="H162" s="21">
        <v>5074.7</v>
      </c>
      <c r="I162" s="22">
        <f t="shared" si="1"/>
        <v>3.547007705</v>
      </c>
      <c r="J162" s="23">
        <f>(Road_Policing_stats!D162/Road_Policing_stats!H162)*1000</f>
        <v>118.6277021</v>
      </c>
      <c r="K162" s="24">
        <f>(Road_Policing_stats!E162/Road_Policing_stats!H162)*1000</f>
        <v>173.2122096</v>
      </c>
      <c r="L162" s="24">
        <f>(Road_Policing_stats!F162/Road_Policing_stats!H162)*1000</f>
        <v>552.93909</v>
      </c>
      <c r="M162" s="25">
        <f>(Road_Policing_stats!G162/Road_Policing_stats!H162)*1000</f>
        <v>3049.638402</v>
      </c>
      <c r="N162" s="40"/>
      <c r="O162" s="41"/>
      <c r="P162" s="41"/>
      <c r="Q162" s="41"/>
      <c r="R162" s="41"/>
    </row>
    <row r="163" ht="12.0" customHeight="1">
      <c r="A163" s="37">
        <v>2021.0</v>
      </c>
      <c r="B163" s="38" t="s">
        <v>102</v>
      </c>
      <c r="C163" s="51">
        <v>7.0</v>
      </c>
      <c r="D163" s="39">
        <v>623.0</v>
      </c>
      <c r="E163" s="19">
        <v>676.0</v>
      </c>
      <c r="F163" s="39">
        <v>2450.0</v>
      </c>
      <c r="G163" s="39">
        <v>16909.0</v>
      </c>
      <c r="H163" s="21">
        <v>5074.7</v>
      </c>
      <c r="I163" s="22">
        <f t="shared" si="1"/>
        <v>1.379391885</v>
      </c>
      <c r="J163" s="23">
        <f>(Road_Policing_stats!D163/Road_Policing_stats!H163)*1000</f>
        <v>122.7658778</v>
      </c>
      <c r="K163" s="24">
        <f>(Road_Policing_stats!E163/Road_Policing_stats!H163)*1000</f>
        <v>133.2098449</v>
      </c>
      <c r="L163" s="24">
        <f>(Road_Policing_stats!F163/Road_Policing_stats!H163)*1000</f>
        <v>482.7871598</v>
      </c>
      <c r="M163" s="25">
        <f>(Road_Policing_stats!G163/Road_Policing_stats!H163)*1000</f>
        <v>3332.019627</v>
      </c>
      <c r="N163" s="40"/>
      <c r="O163" s="41"/>
      <c r="P163" s="41"/>
      <c r="Q163" s="41"/>
      <c r="R163" s="41"/>
    </row>
    <row r="164" ht="12.0" customHeight="1">
      <c r="A164" s="37">
        <v>2021.0</v>
      </c>
      <c r="B164" s="38" t="s">
        <v>105</v>
      </c>
      <c r="C164" s="51">
        <v>9.0</v>
      </c>
      <c r="D164" s="39">
        <v>659.0</v>
      </c>
      <c r="E164" s="19">
        <v>704.0</v>
      </c>
      <c r="F164" s="39">
        <v>2603.0</v>
      </c>
      <c r="G164" s="39">
        <v>15999.0</v>
      </c>
      <c r="H164" s="21">
        <v>5074.7</v>
      </c>
      <c r="I164" s="22">
        <f t="shared" si="1"/>
        <v>1.773503852</v>
      </c>
      <c r="J164" s="23">
        <f>(Road_Policing_stats!D164/Road_Policing_stats!H164)*1000</f>
        <v>129.8598932</v>
      </c>
      <c r="K164" s="24">
        <f>(Road_Policing_stats!E164/Road_Policing_stats!H164)*1000</f>
        <v>138.7274125</v>
      </c>
      <c r="L164" s="24">
        <f>(Road_Policing_stats!F164/Road_Policing_stats!H164)*1000</f>
        <v>512.9367253</v>
      </c>
      <c r="M164" s="25">
        <f>(Road_Policing_stats!G164/Road_Policing_stats!H164)*1000</f>
        <v>3152.698682</v>
      </c>
      <c r="N164" s="40"/>
      <c r="O164" s="41"/>
      <c r="P164" s="41"/>
      <c r="Q164" s="41"/>
      <c r="R164" s="41"/>
    </row>
    <row r="165" ht="12.0" customHeight="1">
      <c r="A165" s="37">
        <v>2021.0</v>
      </c>
      <c r="B165" s="38" t="s">
        <v>107</v>
      </c>
      <c r="C165" s="51">
        <v>17.0</v>
      </c>
      <c r="D165" s="39">
        <v>628.0</v>
      </c>
      <c r="E165" s="19">
        <v>528.0</v>
      </c>
      <c r="F165" s="39">
        <v>1807.0</v>
      </c>
      <c r="G165" s="39">
        <v>17135.0</v>
      </c>
      <c r="H165" s="21">
        <v>5074.7</v>
      </c>
      <c r="I165" s="22">
        <f t="shared" si="1"/>
        <v>3.349951721</v>
      </c>
      <c r="J165" s="23">
        <f>(Road_Policing_stats!D165/Road_Policing_stats!H165)*1000</f>
        <v>123.7511577</v>
      </c>
      <c r="K165" s="24">
        <f>(Road_Policing_stats!E165/Road_Policing_stats!H165)*1000</f>
        <v>104.0455593</v>
      </c>
      <c r="L165" s="24">
        <f>(Road_Policing_stats!F165/Road_Policing_stats!H165)*1000</f>
        <v>356.0801624</v>
      </c>
      <c r="M165" s="25">
        <f>(Road_Policing_stats!G165/Road_Policing_stats!H165)*1000</f>
        <v>3376.554279</v>
      </c>
      <c r="N165" s="40"/>
      <c r="O165" s="41"/>
      <c r="P165" s="41"/>
      <c r="Q165" s="41"/>
      <c r="R165" s="41"/>
    </row>
    <row r="166" ht="12.0" customHeight="1">
      <c r="A166" s="37">
        <v>2021.0</v>
      </c>
      <c r="B166" s="38" t="s">
        <v>110</v>
      </c>
      <c r="C166" s="51">
        <v>21.0</v>
      </c>
      <c r="D166" s="39">
        <v>573.0</v>
      </c>
      <c r="E166" s="19">
        <v>567.0</v>
      </c>
      <c r="F166" s="39">
        <v>1782.0</v>
      </c>
      <c r="G166" s="39">
        <v>15827.0</v>
      </c>
      <c r="H166" s="21">
        <v>5074.7</v>
      </c>
      <c r="I166" s="22">
        <f t="shared" si="1"/>
        <v>4.138175656</v>
      </c>
      <c r="J166" s="23">
        <f>(Road_Policing_stats!D166/Road_Policing_stats!H166)*1000</f>
        <v>112.9130786</v>
      </c>
      <c r="K166" s="24">
        <f>(Road_Policing_stats!E166/Road_Policing_stats!H166)*1000</f>
        <v>111.7307427</v>
      </c>
      <c r="L166" s="24">
        <f>(Road_Policing_stats!F166/Road_Policing_stats!H166)*1000</f>
        <v>351.1537628</v>
      </c>
      <c r="M166" s="25">
        <f>(Road_Policing_stats!G166/Road_Policing_stats!H166)*1000</f>
        <v>3118.805053</v>
      </c>
      <c r="N166" s="40"/>
      <c r="O166" s="41"/>
      <c r="P166" s="41"/>
      <c r="Q166" s="41"/>
      <c r="R166" s="41"/>
    </row>
    <row r="167" ht="12.0" customHeight="1">
      <c r="A167" s="37">
        <v>2021.0</v>
      </c>
      <c r="B167" s="38" t="s">
        <v>113</v>
      </c>
      <c r="C167" s="51">
        <v>11.0</v>
      </c>
      <c r="D167" s="39">
        <v>514.0</v>
      </c>
      <c r="E167" s="19">
        <v>561.0</v>
      </c>
      <c r="F167" s="39">
        <v>1962.0</v>
      </c>
      <c r="G167" s="39">
        <v>15395.0</v>
      </c>
      <c r="H167" s="21">
        <v>5074.7</v>
      </c>
      <c r="I167" s="22">
        <f t="shared" si="1"/>
        <v>2.16761582</v>
      </c>
      <c r="J167" s="23">
        <f>(Road_Policing_stats!D167/Road_Policing_stats!H167)*1000</f>
        <v>101.2867756</v>
      </c>
      <c r="K167" s="24">
        <f>(Road_Policing_stats!E167/Road_Policing_stats!H167)*1000</f>
        <v>110.5484068</v>
      </c>
      <c r="L167" s="24">
        <f>(Road_Policing_stats!F167/Road_Policing_stats!H167)*1000</f>
        <v>386.6238398</v>
      </c>
      <c r="M167" s="25">
        <f>(Road_Policing_stats!G167/Road_Policing_stats!H167)*1000</f>
        <v>3033.676868</v>
      </c>
      <c r="N167" s="40"/>
      <c r="O167" s="41"/>
      <c r="P167" s="41"/>
      <c r="Q167" s="41"/>
      <c r="R167" s="41"/>
    </row>
    <row r="168" ht="12.0" customHeight="1">
      <c r="A168" s="37">
        <v>2021.0</v>
      </c>
      <c r="B168" s="38" t="s">
        <v>115</v>
      </c>
      <c r="C168" s="51">
        <v>12.0</v>
      </c>
      <c r="D168" s="39">
        <v>568.0</v>
      </c>
      <c r="E168" s="19">
        <v>598.0</v>
      </c>
      <c r="F168" s="39">
        <v>2176.0</v>
      </c>
      <c r="G168" s="39">
        <v>15358.0</v>
      </c>
      <c r="H168" s="21">
        <v>5074.7</v>
      </c>
      <c r="I168" s="22">
        <f t="shared" si="1"/>
        <v>2.364671803</v>
      </c>
      <c r="J168" s="23">
        <f>(Road_Policing_stats!D168/Road_Policing_stats!H168)*1000</f>
        <v>111.9277987</v>
      </c>
      <c r="K168" s="24">
        <f>(Road_Policing_stats!E168/Road_Policing_stats!H168)*1000</f>
        <v>117.8394782</v>
      </c>
      <c r="L168" s="24">
        <f>(Road_Policing_stats!F168/Road_Policing_stats!H168)*1000</f>
        <v>428.7938203</v>
      </c>
      <c r="M168" s="25">
        <f>(Road_Policing_stats!G168/Road_Policing_stats!H168)*1000</f>
        <v>3026.385796</v>
      </c>
      <c r="N168" s="40"/>
      <c r="O168" s="41"/>
      <c r="P168" s="41"/>
      <c r="Q168" s="41"/>
      <c r="R168" s="41"/>
    </row>
    <row r="169" ht="12.0" customHeight="1">
      <c r="A169" s="37">
        <v>2021.0</v>
      </c>
      <c r="B169" s="38" t="s">
        <v>117</v>
      </c>
      <c r="C169" s="51">
        <v>3.0</v>
      </c>
      <c r="D169" s="39">
        <v>548.0</v>
      </c>
      <c r="E169" s="19">
        <v>409.0</v>
      </c>
      <c r="F169" s="39">
        <v>1842.0</v>
      </c>
      <c r="G169" s="39">
        <v>14270.0</v>
      </c>
      <c r="H169" s="21">
        <v>5074.7</v>
      </c>
      <c r="I169" s="22">
        <f t="shared" si="1"/>
        <v>0.5911679508</v>
      </c>
      <c r="J169" s="23">
        <f>(Road_Policing_stats!D169/Road_Policing_stats!H169)*1000</f>
        <v>107.986679</v>
      </c>
      <c r="K169" s="24">
        <f>(Road_Policing_stats!E169/Road_Policing_stats!H169)*1000</f>
        <v>80.59589729</v>
      </c>
      <c r="L169" s="24">
        <f>(Road_Policing_stats!F169/Road_Policing_stats!H169)*1000</f>
        <v>362.9771218</v>
      </c>
      <c r="M169" s="25">
        <f>(Road_Policing_stats!G169/Road_Policing_stats!H169)*1000</f>
        <v>2811.988886</v>
      </c>
      <c r="N169" s="40"/>
      <c r="O169" s="41"/>
      <c r="P169" s="41"/>
      <c r="Q169" s="41"/>
      <c r="R169" s="41"/>
    </row>
    <row r="170" ht="12.0" customHeight="1">
      <c r="A170" s="37">
        <v>2021.0</v>
      </c>
      <c r="B170" s="38" t="s">
        <v>119</v>
      </c>
      <c r="C170" s="51">
        <v>19.0</v>
      </c>
      <c r="D170" s="39">
        <v>541.0</v>
      </c>
      <c r="E170" s="19">
        <v>299.0</v>
      </c>
      <c r="F170" s="39">
        <v>1164.0</v>
      </c>
      <c r="G170" s="39">
        <v>12852.0</v>
      </c>
      <c r="H170" s="21">
        <v>5074.7</v>
      </c>
      <c r="I170" s="22">
        <f t="shared" si="1"/>
        <v>3.744063688</v>
      </c>
      <c r="J170" s="23">
        <f>(Road_Policing_stats!D170/Road_Policing_stats!H170)*1000</f>
        <v>106.6072871</v>
      </c>
      <c r="K170" s="24">
        <f>(Road_Policing_stats!E170/Road_Policing_stats!H170)*1000</f>
        <v>58.9197391</v>
      </c>
      <c r="L170" s="24">
        <f>(Road_Policing_stats!F170/Road_Policing_stats!H170)*1000</f>
        <v>229.3731649</v>
      </c>
      <c r="M170" s="25">
        <f>(Road_Policing_stats!G170/Road_Policing_stats!H170)*1000</f>
        <v>2532.563501</v>
      </c>
      <c r="N170" s="40"/>
      <c r="O170" s="41"/>
      <c r="P170" s="41"/>
      <c r="Q170" s="41"/>
      <c r="R170" s="41"/>
    </row>
    <row r="171" ht="12.0" customHeight="1">
      <c r="A171" s="37">
        <v>2022.0</v>
      </c>
      <c r="B171" s="38" t="s">
        <v>97</v>
      </c>
      <c r="C171" s="42">
        <v>14.0</v>
      </c>
      <c r="D171" s="19">
        <v>552.0</v>
      </c>
      <c r="E171" s="39">
        <v>434.0</v>
      </c>
      <c r="F171" s="39">
        <v>1726.0</v>
      </c>
      <c r="G171" s="39">
        <v>14128.0</v>
      </c>
      <c r="H171" s="21">
        <v>5184.0</v>
      </c>
      <c r="I171" s="22">
        <f t="shared" si="1"/>
        <v>2.700617284</v>
      </c>
      <c r="J171" s="23">
        <f>(Road_Policing_stats!D171/Road_Policing_stats!H171)*1000</f>
        <v>106.4814815</v>
      </c>
      <c r="K171" s="24">
        <f>(Road_Policing_stats!E171/Road_Policing_stats!H171)*1000</f>
        <v>83.7191358</v>
      </c>
      <c r="L171" s="24">
        <f>(Road_Policing_stats!F171/Road_Policing_stats!H171)*1000</f>
        <v>332.9475309</v>
      </c>
      <c r="M171" s="25">
        <f>(Road_Policing_stats!G171/Road_Policing_stats!H171)*1000</f>
        <v>2725.308642</v>
      </c>
      <c r="N171" s="40"/>
      <c r="O171" s="41"/>
      <c r="P171" s="41"/>
      <c r="Q171" s="41"/>
      <c r="R171" s="41"/>
    </row>
    <row r="172" ht="12.0" customHeight="1">
      <c r="A172" s="37">
        <v>2022.0</v>
      </c>
      <c r="B172" s="38" t="s">
        <v>98</v>
      </c>
      <c r="C172" s="42">
        <v>13.0</v>
      </c>
      <c r="D172" s="39">
        <v>488.0</v>
      </c>
      <c r="E172" s="39">
        <v>372.0</v>
      </c>
      <c r="F172" s="39">
        <v>1551.0</v>
      </c>
      <c r="G172" s="39">
        <v>12284.0</v>
      </c>
      <c r="H172" s="21">
        <v>5184.0</v>
      </c>
      <c r="I172" s="22">
        <f t="shared" si="1"/>
        <v>2.507716049</v>
      </c>
      <c r="J172" s="23">
        <f>(Road_Policing_stats!D172/Road_Policing_stats!H172)*1000</f>
        <v>94.13580247</v>
      </c>
      <c r="K172" s="24">
        <f>(Road_Policing_stats!E172/Road_Policing_stats!H172)*1000</f>
        <v>71.75925926</v>
      </c>
      <c r="L172" s="24">
        <f>(Road_Policing_stats!F172/Road_Policing_stats!H172)*1000</f>
        <v>299.1898148</v>
      </c>
      <c r="M172" s="25">
        <f>(Road_Policing_stats!G172/Road_Policing_stats!H172)*1000</f>
        <v>2369.598765</v>
      </c>
      <c r="N172" s="40"/>
      <c r="O172" s="41"/>
      <c r="P172" s="41"/>
      <c r="Q172" s="41"/>
      <c r="R172" s="41"/>
    </row>
    <row r="173" ht="12.0" customHeight="1">
      <c r="A173" s="37">
        <v>2022.0</v>
      </c>
      <c r="B173" s="38" t="s">
        <v>99</v>
      </c>
      <c r="C173" s="42">
        <v>16.0</v>
      </c>
      <c r="D173" s="39">
        <v>555.0</v>
      </c>
      <c r="E173" s="39">
        <v>507.0</v>
      </c>
      <c r="F173" s="39">
        <v>1736.0</v>
      </c>
      <c r="G173" s="39">
        <v>13546.0</v>
      </c>
      <c r="H173" s="21">
        <v>5184.0</v>
      </c>
      <c r="I173" s="22">
        <f t="shared" si="1"/>
        <v>3.086419753</v>
      </c>
      <c r="J173" s="23">
        <f>(Road_Policing_stats!D173/Road_Policing_stats!H173)*1000</f>
        <v>107.0601852</v>
      </c>
      <c r="K173" s="24">
        <f>(Road_Policing_stats!E173/Road_Policing_stats!H173)*1000</f>
        <v>97.80092593</v>
      </c>
      <c r="L173" s="24">
        <f>(Road_Policing_stats!F173/Road_Policing_stats!H173)*1000</f>
        <v>334.8765432</v>
      </c>
      <c r="M173" s="25">
        <f>(Road_Policing_stats!G173/Road_Policing_stats!H173)*1000</f>
        <v>2613.040123</v>
      </c>
      <c r="N173" s="40"/>
      <c r="O173" s="41"/>
      <c r="P173" s="41"/>
      <c r="Q173" s="41"/>
      <c r="R173" s="41"/>
    </row>
    <row r="174" ht="12.0" customHeight="1">
      <c r="A174" s="37">
        <v>2022.0</v>
      </c>
      <c r="B174" s="38" t="s">
        <v>100</v>
      </c>
      <c r="C174" s="42">
        <v>9.0</v>
      </c>
      <c r="D174" s="19">
        <v>544.0</v>
      </c>
      <c r="E174" s="39">
        <v>548.0</v>
      </c>
      <c r="F174" s="39">
        <v>1734.0</v>
      </c>
      <c r="G174" s="39">
        <v>13627.0</v>
      </c>
      <c r="H174" s="21">
        <v>5184.0</v>
      </c>
      <c r="I174" s="22">
        <f t="shared" si="1"/>
        <v>1.736111111</v>
      </c>
      <c r="J174" s="23">
        <f>(Road_Policing_stats!D174/Road_Policing_stats!H174)*1000</f>
        <v>104.9382716</v>
      </c>
      <c r="K174" s="24">
        <f>(Road_Policing_stats!E174/Road_Policing_stats!H174)*1000</f>
        <v>105.7098765</v>
      </c>
      <c r="L174" s="24">
        <f>(Road_Policing_stats!F174/Road_Policing_stats!H174)*1000</f>
        <v>334.4907407</v>
      </c>
      <c r="M174" s="25">
        <f>(Road_Policing_stats!G174/Road_Policing_stats!H174)*1000</f>
        <v>2628.665123</v>
      </c>
      <c r="N174" s="40"/>
      <c r="O174" s="41"/>
      <c r="P174" s="41"/>
      <c r="Q174" s="41"/>
      <c r="R174" s="41"/>
    </row>
    <row r="175" ht="12.0" customHeight="1">
      <c r="A175" s="37">
        <v>2022.0</v>
      </c>
      <c r="B175" s="38" t="s">
        <v>102</v>
      </c>
      <c r="C175" s="42">
        <v>12.0</v>
      </c>
      <c r="D175" s="39">
        <v>552.0</v>
      </c>
      <c r="E175" s="39">
        <v>872.0</v>
      </c>
      <c r="F175" s="39">
        <v>1754.0</v>
      </c>
      <c r="G175" s="39">
        <v>14370.0</v>
      </c>
      <c r="H175" s="21">
        <v>5184.0</v>
      </c>
      <c r="I175" s="22">
        <f t="shared" si="1"/>
        <v>2.314814815</v>
      </c>
      <c r="J175" s="23">
        <f>(Road_Policing_stats!D175/Road_Policing_stats!H175)*1000</f>
        <v>106.4814815</v>
      </c>
      <c r="K175" s="24">
        <f>(Road_Policing_stats!E175/Road_Policing_stats!H175)*1000</f>
        <v>168.2098765</v>
      </c>
      <c r="L175" s="24">
        <f>(Road_Policing_stats!F175/Road_Policing_stats!H175)*1000</f>
        <v>338.3487654</v>
      </c>
      <c r="M175" s="25">
        <f>(Road_Policing_stats!G175/Road_Policing_stats!H175)*1000</f>
        <v>2771.990741</v>
      </c>
      <c r="N175" s="40"/>
      <c r="O175" s="41"/>
      <c r="P175" s="41"/>
      <c r="Q175" s="41"/>
      <c r="R175" s="41"/>
    </row>
    <row r="176" ht="12.0" customHeight="1">
      <c r="A176" s="37">
        <v>2022.0</v>
      </c>
      <c r="B176" s="38" t="s">
        <v>105</v>
      </c>
      <c r="C176" s="42">
        <v>13.0</v>
      </c>
      <c r="D176" s="39">
        <v>581.0</v>
      </c>
      <c r="E176" s="39">
        <v>560.0</v>
      </c>
      <c r="F176" s="39">
        <v>1682.0</v>
      </c>
      <c r="G176" s="39">
        <v>14528.0</v>
      </c>
      <c r="H176" s="21">
        <v>5184.0</v>
      </c>
      <c r="I176" s="22">
        <f t="shared" si="1"/>
        <v>2.507716049</v>
      </c>
      <c r="J176" s="23">
        <f>(Road_Policing_stats!D176/Road_Policing_stats!H176)*1000</f>
        <v>112.0756173</v>
      </c>
      <c r="K176" s="24">
        <f>(Road_Policing_stats!E176/Road_Policing_stats!H176)*1000</f>
        <v>108.0246914</v>
      </c>
      <c r="L176" s="24">
        <f>(Road_Policing_stats!F176/Road_Policing_stats!H176)*1000</f>
        <v>324.4598765</v>
      </c>
      <c r="M176" s="25">
        <f>(Road_Policing_stats!G176/Road_Policing_stats!H176)*1000</f>
        <v>2802.469136</v>
      </c>
      <c r="N176" s="40"/>
      <c r="O176" s="41"/>
      <c r="P176" s="41"/>
      <c r="Q176" s="41"/>
      <c r="R176" s="41"/>
    </row>
    <row r="177" ht="12.0" customHeight="1">
      <c r="A177" s="37">
        <v>2022.0</v>
      </c>
      <c r="B177" s="38" t="s">
        <v>107</v>
      </c>
      <c r="C177" s="42">
        <v>12.0</v>
      </c>
      <c r="D177" s="39">
        <v>557.0</v>
      </c>
      <c r="E177" s="39">
        <v>576.0</v>
      </c>
      <c r="F177" s="39">
        <v>1556.0</v>
      </c>
      <c r="G177" s="39">
        <v>15972.0</v>
      </c>
      <c r="H177" s="21">
        <v>5184.0</v>
      </c>
      <c r="I177" s="22">
        <f t="shared" si="1"/>
        <v>2.314814815</v>
      </c>
      <c r="J177" s="23">
        <f>(Road_Policing_stats!D177/Road_Policing_stats!H177)*1000</f>
        <v>107.4459877</v>
      </c>
      <c r="K177" s="24">
        <f>(Road_Policing_stats!E177/Road_Policing_stats!H177)*1000</f>
        <v>111.1111111</v>
      </c>
      <c r="L177" s="24">
        <f>(Road_Policing_stats!F177/Road_Policing_stats!H177)*1000</f>
        <v>300.154321</v>
      </c>
      <c r="M177" s="25">
        <f>(Road_Policing_stats!G177/Road_Policing_stats!H177)*1000</f>
        <v>3081.018519</v>
      </c>
      <c r="N177" s="40"/>
      <c r="O177" s="41"/>
      <c r="P177" s="41"/>
      <c r="Q177" s="41"/>
      <c r="R177" s="41"/>
    </row>
    <row r="178" ht="12.0" customHeight="1">
      <c r="A178" s="37">
        <v>2022.0</v>
      </c>
      <c r="B178" s="38" t="s">
        <v>110</v>
      </c>
      <c r="C178" s="42">
        <v>12.0</v>
      </c>
      <c r="D178" s="39">
        <v>549.0</v>
      </c>
      <c r="E178" s="39">
        <v>539.0</v>
      </c>
      <c r="F178" s="39">
        <v>1524.0</v>
      </c>
      <c r="G178" s="39">
        <v>15196.0</v>
      </c>
      <c r="H178" s="21">
        <v>5184.0</v>
      </c>
      <c r="I178" s="22">
        <f t="shared" si="1"/>
        <v>2.314814815</v>
      </c>
      <c r="J178" s="23">
        <f>(Road_Policing_stats!D178/Road_Policing_stats!H178)*1000</f>
        <v>105.9027778</v>
      </c>
      <c r="K178" s="24">
        <f>(Road_Policing_stats!E178/Road_Policing_stats!H178)*1000</f>
        <v>103.9737654</v>
      </c>
      <c r="L178" s="24">
        <f>(Road_Policing_stats!F178/Road_Policing_stats!H178)*1000</f>
        <v>293.9814815</v>
      </c>
      <c r="M178" s="25">
        <f>(Road_Policing_stats!G178/Road_Policing_stats!H178)*1000</f>
        <v>2931.32716</v>
      </c>
      <c r="N178" s="40"/>
      <c r="O178" s="41"/>
      <c r="P178" s="41"/>
      <c r="Q178" s="41"/>
      <c r="R178" s="41"/>
    </row>
    <row r="179" ht="12.0" customHeight="1">
      <c r="A179" s="37">
        <v>2022.0</v>
      </c>
      <c r="B179" s="38" t="s">
        <v>113</v>
      </c>
      <c r="C179" s="42">
        <v>10.0</v>
      </c>
      <c r="D179" s="39">
        <v>498.0</v>
      </c>
      <c r="E179" s="39">
        <v>473.0</v>
      </c>
      <c r="F179" s="39">
        <v>1428.0</v>
      </c>
      <c r="G179" s="39">
        <v>13478.0</v>
      </c>
      <c r="H179" s="21">
        <v>5184.0</v>
      </c>
      <c r="I179" s="22">
        <f t="shared" si="1"/>
        <v>1.929012346</v>
      </c>
      <c r="J179" s="23">
        <f>(Road_Policing_stats!D179/Road_Policing_stats!H179)*1000</f>
        <v>96.06481481</v>
      </c>
      <c r="K179" s="24">
        <f>(Road_Policing_stats!E179/Road_Policing_stats!H179)*1000</f>
        <v>91.24228395</v>
      </c>
      <c r="L179" s="24">
        <f>(Road_Policing_stats!F179/Road_Policing_stats!H179)*1000</f>
        <v>275.462963</v>
      </c>
      <c r="M179" s="25">
        <f>(Road_Policing_stats!G179/Road_Policing_stats!H179)*1000</f>
        <v>2599.92284</v>
      </c>
      <c r="N179" s="40"/>
      <c r="O179" s="41"/>
      <c r="P179" s="41"/>
      <c r="Q179" s="41"/>
      <c r="R179" s="41"/>
    </row>
    <row r="180" ht="12.0" customHeight="1">
      <c r="A180" s="37">
        <v>2022.0</v>
      </c>
      <c r="B180" s="38" t="s">
        <v>115</v>
      </c>
      <c r="C180" s="42">
        <v>12.0</v>
      </c>
      <c r="D180" s="39">
        <v>498.0</v>
      </c>
      <c r="E180" s="39">
        <v>440.0</v>
      </c>
      <c r="F180" s="39">
        <v>1612.0</v>
      </c>
      <c r="G180" s="39">
        <v>14787.0</v>
      </c>
      <c r="H180" s="21">
        <v>5184.0</v>
      </c>
      <c r="I180" s="22">
        <f t="shared" si="1"/>
        <v>2.314814815</v>
      </c>
      <c r="J180" s="23">
        <f>(Road_Policing_stats!D180/Road_Policing_stats!H180)*1000</f>
        <v>96.06481481</v>
      </c>
      <c r="K180" s="24">
        <f>(Road_Policing_stats!E180/Road_Policing_stats!H180)*1000</f>
        <v>84.87654321</v>
      </c>
      <c r="L180" s="24">
        <f>(Road_Policing_stats!F180/Road_Policing_stats!H180)*1000</f>
        <v>310.9567901</v>
      </c>
      <c r="M180" s="25">
        <f>(Road_Policing_stats!G180/Road_Policing_stats!H180)*1000</f>
        <v>2852.430556</v>
      </c>
      <c r="N180" s="40"/>
      <c r="O180" s="41"/>
      <c r="P180" s="41"/>
      <c r="Q180" s="41"/>
      <c r="R180" s="41"/>
    </row>
    <row r="181" ht="12.0" customHeight="1">
      <c r="A181" s="37">
        <v>2022.0</v>
      </c>
      <c r="B181" s="38" t="s">
        <v>117</v>
      </c>
      <c r="C181" s="42">
        <v>17.0</v>
      </c>
      <c r="D181" s="39">
        <v>352.0</v>
      </c>
      <c r="E181" s="39">
        <v>339.0</v>
      </c>
      <c r="F181" s="39">
        <v>1274.0</v>
      </c>
      <c r="G181" s="39">
        <v>13391.0</v>
      </c>
      <c r="H181" s="21">
        <v>5184.0</v>
      </c>
      <c r="I181" s="22">
        <f t="shared" si="1"/>
        <v>3.279320988</v>
      </c>
      <c r="J181" s="23">
        <f>(Road_Policing_stats!D181/Road_Policing_stats!H181)*1000</f>
        <v>67.90123457</v>
      </c>
      <c r="K181" s="24">
        <f>(Road_Policing_stats!E181/Road_Policing_stats!H181)*1000</f>
        <v>65.39351852</v>
      </c>
      <c r="L181" s="24">
        <f>(Road_Policing_stats!F181/Road_Policing_stats!H181)*1000</f>
        <v>245.7561728</v>
      </c>
      <c r="M181" s="25">
        <f>(Road_Policing_stats!G181/Road_Policing_stats!H181)*1000</f>
        <v>2583.140432</v>
      </c>
      <c r="N181" s="40"/>
      <c r="O181" s="41"/>
      <c r="P181" s="41"/>
      <c r="Q181" s="41"/>
      <c r="R181" s="41"/>
    </row>
    <row r="182" ht="12.0" customHeight="1">
      <c r="A182" s="37">
        <v>2022.0</v>
      </c>
      <c r="B182" s="38" t="s">
        <v>119</v>
      </c>
      <c r="C182" s="42">
        <v>15.0</v>
      </c>
      <c r="D182" s="39">
        <v>262.0</v>
      </c>
      <c r="E182" s="39">
        <v>261.0</v>
      </c>
      <c r="F182" s="39">
        <v>1025.0</v>
      </c>
      <c r="G182" s="39">
        <v>10409.0</v>
      </c>
      <c r="H182" s="21">
        <v>5184.0</v>
      </c>
      <c r="I182" s="22">
        <f t="shared" si="1"/>
        <v>2.893518519</v>
      </c>
      <c r="J182" s="23">
        <f>(Road_Policing_stats!D182/Road_Policing_stats!H182)*1000</f>
        <v>50.54012346</v>
      </c>
      <c r="K182" s="24">
        <f>(Road_Policing_stats!E182/Road_Policing_stats!H182)*1000</f>
        <v>50.34722222</v>
      </c>
      <c r="L182" s="24">
        <f>(Road_Policing_stats!F182/Road_Policing_stats!H182)*1000</f>
        <v>197.7237654</v>
      </c>
      <c r="M182" s="25">
        <f>(Road_Policing_stats!G182/Road_Policing_stats!H182)*1000</f>
        <v>2007.908951</v>
      </c>
      <c r="N182" s="40"/>
      <c r="O182" s="41"/>
      <c r="P182" s="41"/>
      <c r="Q182" s="41"/>
      <c r="R182" s="41"/>
    </row>
    <row r="183" ht="12.0" customHeight="1">
      <c r="A183" s="52">
        <v>2023.0</v>
      </c>
      <c r="B183" s="53" t="s">
        <v>97</v>
      </c>
      <c r="C183" s="54">
        <v>18.0</v>
      </c>
      <c r="D183" s="55">
        <v>469.0</v>
      </c>
      <c r="E183" s="55">
        <v>433.0</v>
      </c>
      <c r="F183" s="56">
        <v>1506.0</v>
      </c>
      <c r="G183" s="57">
        <v>12294.0</v>
      </c>
      <c r="H183" s="21">
        <v>5281.6</v>
      </c>
      <c r="I183" s="22">
        <f t="shared" si="1"/>
        <v>3.408058164</v>
      </c>
      <c r="J183" s="23">
        <f>(Road_Policing_stats!D183/Road_Policing_stats!H183)*1000</f>
        <v>88.79884883</v>
      </c>
      <c r="K183" s="24">
        <f>(Road_Policing_stats!E183/Road_Policing_stats!H183)*1000</f>
        <v>81.98273251</v>
      </c>
      <c r="L183" s="24">
        <f>(Road_Policing_stats!F183/Road_Policing_stats!H183)*1000</f>
        <v>285.1408664</v>
      </c>
      <c r="M183" s="25">
        <f>(Road_Policing_stats!G183/Road_Policing_stats!H183)*1000</f>
        <v>2327.703726</v>
      </c>
      <c r="N183" s="40"/>
      <c r="O183" s="41"/>
      <c r="P183" s="41"/>
      <c r="Q183" s="41"/>
      <c r="R183" s="41"/>
    </row>
    <row r="184" ht="12.0" customHeight="1">
      <c r="A184" s="58">
        <v>2023.0</v>
      </c>
      <c r="B184" s="59" t="s">
        <v>98</v>
      </c>
      <c r="C184" s="60">
        <v>13.0</v>
      </c>
      <c r="D184" s="61">
        <v>522.0</v>
      </c>
      <c r="E184" s="61">
        <v>479.0</v>
      </c>
      <c r="F184" s="62">
        <v>1526.0</v>
      </c>
      <c r="G184" s="63">
        <v>12719.0</v>
      </c>
      <c r="H184" s="21">
        <v>5281.6</v>
      </c>
      <c r="I184" s="22">
        <f t="shared" si="1"/>
        <v>2.461375341</v>
      </c>
      <c r="J184" s="23">
        <f>(Road_Policing_stats!D184/Road_Policing_stats!H184)*1000</f>
        <v>98.83368676</v>
      </c>
      <c r="K184" s="24">
        <f>(Road_Policing_stats!E184/Road_Policing_stats!H184)*1000</f>
        <v>90.69221448</v>
      </c>
      <c r="L184" s="24">
        <f>(Road_Policing_stats!F184/Road_Policing_stats!H184)*1000</f>
        <v>288.9275977</v>
      </c>
      <c r="M184" s="25">
        <f>(Road_Policing_stats!G184/Road_Policing_stats!H184)*1000</f>
        <v>2408.171766</v>
      </c>
      <c r="N184" s="40"/>
      <c r="O184" s="41"/>
      <c r="P184" s="41"/>
      <c r="Q184" s="41"/>
      <c r="R184" s="41"/>
    </row>
    <row r="185" ht="12.0" customHeight="1">
      <c r="A185" s="58">
        <v>2023.0</v>
      </c>
      <c r="B185" s="59" t="s">
        <v>99</v>
      </c>
      <c r="C185" s="60">
        <v>12.0</v>
      </c>
      <c r="D185" s="61">
        <v>521.0</v>
      </c>
      <c r="E185" s="61">
        <v>412.0</v>
      </c>
      <c r="F185" s="62">
        <v>1682.0</v>
      </c>
      <c r="G185" s="63">
        <v>11759.0</v>
      </c>
      <c r="H185" s="21">
        <v>5281.6</v>
      </c>
      <c r="I185" s="22">
        <f t="shared" si="1"/>
        <v>2.272038776</v>
      </c>
      <c r="J185" s="23">
        <f>(Road_Policing_stats!D185/Road_Policing_stats!H185)*1000</f>
        <v>98.6443502</v>
      </c>
      <c r="K185" s="24">
        <f>(Road_Policing_stats!E185/Road_Policing_stats!H185)*1000</f>
        <v>78.00666465</v>
      </c>
      <c r="L185" s="24">
        <f>(Road_Policing_stats!F185/Road_Policing_stats!H185)*1000</f>
        <v>318.4641018</v>
      </c>
      <c r="M185" s="25">
        <f>(Road_Policing_stats!G185/Road_Policing_stats!H185)*1000</f>
        <v>2226.408664</v>
      </c>
      <c r="N185" s="40"/>
      <c r="O185" s="41"/>
      <c r="P185" s="41"/>
      <c r="Q185" s="41"/>
      <c r="R185" s="41"/>
    </row>
    <row r="186" ht="12.0" customHeight="1">
      <c r="A186" s="58">
        <v>2023.0</v>
      </c>
      <c r="B186" s="59" t="s">
        <v>100</v>
      </c>
      <c r="C186" s="60">
        <v>11.0</v>
      </c>
      <c r="D186" s="61">
        <v>463.0</v>
      </c>
      <c r="E186" s="61">
        <v>493.0</v>
      </c>
      <c r="F186" s="62">
        <v>1867.0</v>
      </c>
      <c r="G186" s="63">
        <v>14346.0</v>
      </c>
      <c r="H186" s="21">
        <v>5281.6</v>
      </c>
      <c r="I186" s="22">
        <f t="shared" si="1"/>
        <v>2.082702211</v>
      </c>
      <c r="J186" s="23">
        <f>(Road_Policing_stats!D186/Road_Policing_stats!H186)*1000</f>
        <v>87.66282945</v>
      </c>
      <c r="K186" s="24">
        <f>(Road_Policing_stats!E186/Road_Policing_stats!H186)*1000</f>
        <v>93.34292639</v>
      </c>
      <c r="L186" s="24">
        <f>(Road_Policing_stats!F186/Road_Policing_stats!H186)*1000</f>
        <v>353.4913663</v>
      </c>
      <c r="M186" s="25">
        <f>(Road_Policing_stats!G186/Road_Policing_stats!H186)*1000</f>
        <v>2716.222357</v>
      </c>
      <c r="N186" s="40"/>
      <c r="O186" s="41"/>
      <c r="P186" s="41"/>
      <c r="Q186" s="41"/>
      <c r="R186" s="41"/>
    </row>
    <row r="187" ht="12.0" customHeight="1">
      <c r="A187" s="58">
        <v>2023.0</v>
      </c>
      <c r="B187" s="59" t="s">
        <v>102</v>
      </c>
      <c r="C187" s="60">
        <v>20.0</v>
      </c>
      <c r="D187" s="61">
        <v>406.0</v>
      </c>
      <c r="E187" s="61">
        <v>543.0</v>
      </c>
      <c r="F187" s="62">
        <v>1832.0</v>
      </c>
      <c r="G187" s="63">
        <v>13300.0</v>
      </c>
      <c r="H187" s="21">
        <v>5281.6</v>
      </c>
      <c r="I187" s="22">
        <f t="shared" si="1"/>
        <v>3.786731294</v>
      </c>
      <c r="J187" s="23">
        <f>(Road_Policing_stats!D187/Road_Policing_stats!H187)*1000</f>
        <v>76.87064526</v>
      </c>
      <c r="K187" s="24">
        <f>(Road_Policing_stats!E187/Road_Policing_stats!H187)*1000</f>
        <v>102.8097546</v>
      </c>
      <c r="L187" s="24">
        <f>(Road_Policing_stats!F187/Road_Policing_stats!H187)*1000</f>
        <v>346.8645865</v>
      </c>
      <c r="M187" s="25">
        <f>(Road_Policing_stats!G187/Road_Policing_stats!H187)*1000</f>
        <v>2518.17631</v>
      </c>
      <c r="N187" s="40"/>
      <c r="O187" s="41"/>
      <c r="P187" s="41"/>
      <c r="Q187" s="41"/>
      <c r="R187" s="41"/>
    </row>
    <row r="188" ht="12.0" customHeight="1">
      <c r="A188" s="58">
        <v>2023.0</v>
      </c>
      <c r="B188" s="59" t="s">
        <v>105</v>
      </c>
      <c r="C188" s="60">
        <v>10.0</v>
      </c>
      <c r="D188" s="61">
        <v>399.0</v>
      </c>
      <c r="E188" s="61">
        <v>539.0</v>
      </c>
      <c r="F188" s="62">
        <v>1553.0</v>
      </c>
      <c r="G188" s="63">
        <v>13316.0</v>
      </c>
      <c r="H188" s="21">
        <v>5281.6</v>
      </c>
      <c r="I188" s="22">
        <f t="shared" si="1"/>
        <v>1.893365647</v>
      </c>
      <c r="J188" s="23">
        <f>(Road_Policing_stats!D188/Road_Policing_stats!H188)*1000</f>
        <v>75.54528931</v>
      </c>
      <c r="K188" s="24">
        <f>(Road_Policing_stats!E188/Road_Policing_stats!H188)*1000</f>
        <v>102.0524084</v>
      </c>
      <c r="L188" s="24">
        <f>(Road_Policing_stats!F188/Road_Policing_stats!H188)*1000</f>
        <v>294.0396849</v>
      </c>
      <c r="M188" s="25">
        <f>(Road_Policing_stats!G188/Road_Policing_stats!H188)*1000</f>
        <v>2521.205695</v>
      </c>
      <c r="N188" s="40"/>
      <c r="O188" s="41"/>
      <c r="P188" s="41"/>
      <c r="Q188" s="41"/>
      <c r="R188" s="41"/>
    </row>
    <row r="189" ht="12.0" customHeight="1">
      <c r="A189" s="64">
        <v>2023.0</v>
      </c>
      <c r="B189" s="59" t="s">
        <v>107</v>
      </c>
      <c r="C189" s="60">
        <v>17.0</v>
      </c>
      <c r="D189" s="61">
        <v>264.0</v>
      </c>
      <c r="E189" s="61">
        <v>449.0</v>
      </c>
      <c r="F189" s="62">
        <v>1503.0</v>
      </c>
      <c r="G189" s="63">
        <v>14316.0</v>
      </c>
      <c r="H189" s="21">
        <v>5281.6</v>
      </c>
      <c r="I189" s="22">
        <f t="shared" si="1"/>
        <v>3.2187216</v>
      </c>
      <c r="J189" s="23">
        <f>(Road_Policing_stats!D189/Road_Policing_stats!H189)*1000</f>
        <v>49.98485307</v>
      </c>
      <c r="K189" s="24">
        <f>(Road_Policing_stats!E189/Road_Policing_stats!H189)*1000</f>
        <v>85.01211754</v>
      </c>
      <c r="L189" s="24">
        <f>(Road_Policing_stats!F189/Road_Policing_stats!H189)*1000</f>
        <v>284.5728567</v>
      </c>
      <c r="M189" s="25">
        <f>(Road_Policing_stats!G189/Road_Policing_stats!H189)*1000</f>
        <v>2710.54226</v>
      </c>
      <c r="N189" s="40"/>
      <c r="O189" s="41"/>
      <c r="P189" s="41"/>
      <c r="Q189" s="41"/>
      <c r="R189" s="41"/>
    </row>
    <row r="190" ht="12.0" customHeight="1">
      <c r="A190" s="41"/>
      <c r="B190" s="41"/>
      <c r="C190" s="42"/>
      <c r="D190" s="41"/>
      <c r="E190" s="41"/>
      <c r="F190" s="41"/>
      <c r="G190" s="41"/>
      <c r="H190" s="41"/>
      <c r="I190" s="65"/>
      <c r="J190" s="65"/>
      <c r="K190" s="65"/>
      <c r="L190" s="65"/>
      <c r="M190" s="65"/>
      <c r="N190" s="41"/>
      <c r="O190" s="41"/>
      <c r="P190" s="41"/>
      <c r="Q190" s="41"/>
      <c r="R190" s="41"/>
    </row>
    <row r="191" ht="12.0" customHeight="1">
      <c r="A191" s="41"/>
      <c r="B191" s="41"/>
      <c r="C191" s="42"/>
      <c r="D191" s="41"/>
      <c r="E191" s="41"/>
      <c r="F191" s="41"/>
      <c r="G191" s="41"/>
      <c r="H191" s="41"/>
      <c r="I191" s="24"/>
      <c r="J191" s="24"/>
      <c r="K191" s="24"/>
      <c r="L191" s="24"/>
      <c r="M191" s="24"/>
      <c r="N191" s="41"/>
      <c r="O191" s="41"/>
      <c r="P191" s="41"/>
      <c r="Q191" s="41"/>
      <c r="R191" s="41"/>
    </row>
    <row r="192" ht="12.0" customHeight="1">
      <c r="A192" s="41"/>
      <c r="B192" s="41"/>
      <c r="C192" s="42"/>
      <c r="D192" s="41"/>
      <c r="E192" s="41"/>
      <c r="F192" s="41"/>
      <c r="G192" s="41"/>
      <c r="H192" s="41"/>
      <c r="I192" s="24"/>
      <c r="J192" s="24"/>
      <c r="K192" s="24"/>
      <c r="L192" s="24"/>
      <c r="M192" s="24"/>
      <c r="N192" s="41"/>
      <c r="O192" s="41"/>
      <c r="P192" s="41"/>
      <c r="Q192" s="41"/>
      <c r="R192" s="41"/>
    </row>
    <row r="193" ht="12.0" customHeight="1">
      <c r="A193" s="41"/>
      <c r="B193" s="41"/>
      <c r="C193" s="42"/>
      <c r="D193" s="41"/>
      <c r="E193" s="41"/>
      <c r="F193" s="41"/>
      <c r="G193" s="41"/>
      <c r="H193" s="41"/>
      <c r="I193" s="24"/>
      <c r="J193" s="24"/>
      <c r="K193" s="24"/>
      <c r="L193" s="24"/>
      <c r="M193" s="24"/>
      <c r="N193" s="41"/>
      <c r="O193" s="41"/>
      <c r="P193" s="41"/>
      <c r="Q193" s="41"/>
      <c r="R193" s="41"/>
      <c r="S193" s="66">
        <v>2.0</v>
      </c>
    </row>
    <row r="194" ht="12.0" customHeight="1">
      <c r="A194" s="41"/>
      <c r="B194" s="41"/>
      <c r="C194" s="42"/>
      <c r="D194" s="41"/>
      <c r="E194" s="41"/>
      <c r="F194" s="41"/>
      <c r="G194" s="41"/>
      <c r="H194" s="41"/>
      <c r="I194" s="24"/>
      <c r="J194" s="24"/>
      <c r="K194" s="24"/>
      <c r="L194" s="24"/>
      <c r="M194" s="24"/>
      <c r="N194" s="41"/>
      <c r="O194" s="41"/>
      <c r="P194" s="41"/>
      <c r="Q194" s="41"/>
      <c r="R194" s="41"/>
    </row>
    <row r="195" ht="12.0" customHeight="1">
      <c r="A195" s="41"/>
      <c r="B195" s="41"/>
      <c r="C195" s="42"/>
      <c r="D195" s="41"/>
      <c r="E195" s="41"/>
      <c r="F195" s="41"/>
      <c r="G195" s="41"/>
      <c r="H195" s="41"/>
      <c r="I195" s="24"/>
      <c r="J195" s="24"/>
      <c r="K195" s="24"/>
      <c r="L195" s="24"/>
      <c r="M195" s="24"/>
      <c r="N195" s="41"/>
      <c r="O195" s="41"/>
      <c r="P195" s="41"/>
      <c r="Q195" s="41"/>
      <c r="R195" s="41"/>
    </row>
    <row r="196" ht="12.0" customHeight="1">
      <c r="A196" s="41"/>
      <c r="B196" s="41"/>
      <c r="C196" s="42"/>
      <c r="D196" s="41"/>
      <c r="E196" s="41"/>
      <c r="F196" s="41"/>
      <c r="G196" s="41"/>
      <c r="H196" s="41"/>
      <c r="I196" s="24"/>
      <c r="J196" s="24"/>
      <c r="K196" s="24"/>
      <c r="L196" s="24"/>
      <c r="M196" s="24"/>
      <c r="N196" s="41"/>
      <c r="O196" s="41"/>
      <c r="P196" s="41"/>
      <c r="Q196" s="41"/>
      <c r="R196" s="41"/>
    </row>
    <row r="197" ht="12.0" customHeight="1">
      <c r="A197" s="41"/>
      <c r="B197" s="41"/>
      <c r="C197" s="42"/>
      <c r="D197" s="41"/>
      <c r="E197" s="41"/>
      <c r="F197" s="41"/>
      <c r="G197" s="41"/>
      <c r="H197" s="41"/>
      <c r="I197" s="24"/>
      <c r="J197" s="24"/>
      <c r="K197" s="24"/>
      <c r="L197" s="24"/>
      <c r="M197" s="24"/>
      <c r="N197" s="41"/>
      <c r="O197" s="41"/>
      <c r="P197" s="41"/>
      <c r="Q197" s="41"/>
      <c r="R197" s="41"/>
    </row>
    <row r="198" ht="12.0" customHeight="1">
      <c r="A198" s="41"/>
      <c r="B198" s="41"/>
      <c r="C198" s="42"/>
      <c r="D198" s="41"/>
      <c r="E198" s="41"/>
      <c r="F198" s="41"/>
      <c r="G198" s="41"/>
      <c r="H198" s="41"/>
      <c r="I198" s="24"/>
      <c r="J198" s="24"/>
      <c r="K198" s="24"/>
      <c r="L198" s="24"/>
      <c r="M198" s="24"/>
      <c r="N198" s="41"/>
      <c r="O198" s="41"/>
      <c r="P198" s="41"/>
      <c r="Q198" s="41"/>
      <c r="R198" s="41"/>
    </row>
    <row r="199" ht="12.0" customHeight="1">
      <c r="A199" s="41"/>
      <c r="B199" s="41"/>
      <c r="C199" s="42"/>
      <c r="D199" s="41"/>
      <c r="E199" s="41"/>
      <c r="F199" s="41"/>
      <c r="G199" s="41"/>
      <c r="H199" s="41"/>
      <c r="I199" s="24"/>
      <c r="J199" s="24"/>
      <c r="K199" s="24"/>
      <c r="L199" s="24"/>
      <c r="M199" s="24"/>
      <c r="N199" s="41"/>
      <c r="O199" s="41"/>
      <c r="P199" s="41"/>
      <c r="Q199" s="41"/>
      <c r="R199" s="41"/>
    </row>
    <row r="200" ht="12.0" customHeight="1">
      <c r="A200" s="41"/>
      <c r="B200" s="41"/>
      <c r="C200" s="42"/>
      <c r="D200" s="41"/>
      <c r="E200" s="41"/>
      <c r="F200" s="41"/>
      <c r="G200" s="41"/>
      <c r="H200" s="41"/>
      <c r="I200" s="24"/>
      <c r="J200" s="24"/>
      <c r="K200" s="24"/>
      <c r="L200" s="24"/>
      <c r="M200" s="24"/>
      <c r="N200" s="41"/>
      <c r="O200" s="41"/>
      <c r="P200" s="41"/>
      <c r="Q200" s="41"/>
      <c r="R200" s="41"/>
    </row>
    <row r="201" ht="12.0" customHeight="1">
      <c r="A201" s="41"/>
      <c r="B201" s="41"/>
      <c r="C201" s="42"/>
      <c r="D201" s="41"/>
      <c r="E201" s="41"/>
      <c r="F201" s="41"/>
      <c r="G201" s="41"/>
      <c r="H201" s="41"/>
      <c r="I201" s="24"/>
      <c r="J201" s="24"/>
      <c r="K201" s="24"/>
      <c r="L201" s="24"/>
      <c r="M201" s="24"/>
      <c r="N201" s="41"/>
      <c r="O201" s="41"/>
      <c r="P201" s="41"/>
      <c r="Q201" s="41"/>
      <c r="R201" s="41"/>
    </row>
    <row r="202" ht="12.0" customHeight="1">
      <c r="A202" s="41"/>
      <c r="B202" s="41"/>
      <c r="C202" s="42"/>
      <c r="D202" s="41"/>
      <c r="E202" s="41"/>
      <c r="F202" s="41"/>
      <c r="G202" s="41"/>
      <c r="H202" s="41"/>
      <c r="I202" s="24"/>
      <c r="J202" s="24"/>
      <c r="K202" s="24"/>
      <c r="L202" s="24"/>
      <c r="M202" s="24"/>
      <c r="N202" s="41"/>
      <c r="O202" s="41"/>
      <c r="P202" s="41"/>
      <c r="Q202" s="41"/>
      <c r="R202" s="41"/>
    </row>
    <row r="203" ht="12.0" customHeight="1">
      <c r="A203" s="41"/>
      <c r="B203" s="41"/>
      <c r="C203" s="42"/>
      <c r="D203" s="41"/>
      <c r="E203" s="41"/>
      <c r="F203" s="41"/>
      <c r="G203" s="41"/>
      <c r="H203" s="41"/>
      <c r="I203" s="24"/>
      <c r="J203" s="24"/>
      <c r="K203" s="24"/>
      <c r="L203" s="24"/>
      <c r="M203" s="24"/>
      <c r="N203" s="41"/>
      <c r="O203" s="41"/>
      <c r="P203" s="41"/>
      <c r="Q203" s="41"/>
      <c r="R203" s="41"/>
    </row>
    <row r="204" ht="12.0" customHeight="1">
      <c r="A204" s="41"/>
      <c r="B204" s="41"/>
      <c r="C204" s="42"/>
      <c r="D204" s="41"/>
      <c r="E204" s="41"/>
      <c r="F204" s="41"/>
      <c r="G204" s="41"/>
      <c r="H204" s="41"/>
      <c r="I204" s="24"/>
      <c r="J204" s="24"/>
      <c r="K204" s="24"/>
      <c r="L204" s="24"/>
      <c r="M204" s="24"/>
      <c r="N204" s="41"/>
      <c r="O204" s="41"/>
      <c r="P204" s="41"/>
      <c r="Q204" s="41"/>
      <c r="R204" s="41"/>
    </row>
    <row r="205" ht="12.0" customHeight="1">
      <c r="A205" s="41"/>
      <c r="B205" s="41"/>
      <c r="C205" s="42"/>
      <c r="D205" s="41"/>
      <c r="E205" s="41"/>
      <c r="F205" s="41"/>
      <c r="G205" s="41"/>
      <c r="H205" s="41"/>
      <c r="I205" s="24"/>
      <c r="J205" s="24"/>
      <c r="K205" s="24"/>
      <c r="L205" s="24"/>
      <c r="M205" s="24"/>
      <c r="N205" s="41"/>
      <c r="O205" s="41"/>
      <c r="P205" s="41"/>
      <c r="Q205" s="41"/>
      <c r="R205" s="41"/>
    </row>
    <row r="206" ht="12.0" customHeight="1">
      <c r="A206" s="41"/>
      <c r="B206" s="41"/>
      <c r="C206" s="42"/>
      <c r="D206" s="41"/>
      <c r="E206" s="41"/>
      <c r="F206" s="41"/>
      <c r="G206" s="41"/>
      <c r="H206" s="41"/>
      <c r="I206" s="24"/>
      <c r="J206" s="24"/>
      <c r="K206" s="24"/>
      <c r="L206" s="24"/>
      <c r="M206" s="24"/>
      <c r="N206" s="41"/>
      <c r="O206" s="41"/>
      <c r="P206" s="41"/>
      <c r="Q206" s="41"/>
      <c r="R206" s="41"/>
    </row>
    <row r="207" ht="12.0" customHeight="1">
      <c r="A207" s="41"/>
      <c r="B207" s="41"/>
      <c r="C207" s="42"/>
      <c r="D207" s="41"/>
      <c r="E207" s="41"/>
      <c r="F207" s="41"/>
      <c r="G207" s="41"/>
      <c r="H207" s="41"/>
      <c r="I207" s="24"/>
      <c r="J207" s="24"/>
      <c r="K207" s="24"/>
      <c r="L207" s="24"/>
      <c r="M207" s="24"/>
      <c r="N207" s="41"/>
      <c r="O207" s="41"/>
      <c r="P207" s="41"/>
      <c r="Q207" s="41"/>
      <c r="R207" s="41"/>
    </row>
    <row r="208" ht="12.0" customHeight="1">
      <c r="A208" s="41"/>
      <c r="B208" s="41"/>
      <c r="C208" s="42"/>
      <c r="D208" s="41"/>
      <c r="E208" s="41"/>
      <c r="F208" s="41"/>
      <c r="G208" s="41"/>
      <c r="H208" s="41"/>
      <c r="I208" s="24"/>
      <c r="J208" s="24"/>
      <c r="K208" s="24"/>
      <c r="L208" s="24"/>
      <c r="M208" s="24"/>
      <c r="N208" s="41"/>
      <c r="O208" s="41"/>
      <c r="P208" s="41"/>
      <c r="Q208" s="41"/>
      <c r="R208" s="41"/>
    </row>
    <row r="209" ht="12.0" customHeight="1">
      <c r="A209" s="41"/>
      <c r="B209" s="41"/>
      <c r="C209" s="42"/>
      <c r="D209" s="41"/>
      <c r="E209" s="41"/>
      <c r="F209" s="41"/>
      <c r="G209" s="41"/>
      <c r="H209" s="41"/>
      <c r="I209" s="24"/>
      <c r="J209" s="24"/>
      <c r="K209" s="24"/>
      <c r="L209" s="24"/>
      <c r="M209" s="24"/>
      <c r="N209" s="41"/>
      <c r="O209" s="41"/>
      <c r="P209" s="41"/>
      <c r="Q209" s="41"/>
      <c r="R209" s="41"/>
    </row>
    <row r="210" ht="12.0" customHeight="1">
      <c r="A210" s="41"/>
      <c r="B210" s="41"/>
      <c r="C210" s="42"/>
      <c r="D210" s="41"/>
      <c r="E210" s="41"/>
      <c r="F210" s="41"/>
      <c r="G210" s="41"/>
      <c r="H210" s="41"/>
      <c r="I210" s="24"/>
      <c r="J210" s="24"/>
      <c r="K210" s="24"/>
      <c r="L210" s="24"/>
      <c r="M210" s="24"/>
      <c r="N210" s="41"/>
      <c r="O210" s="41"/>
      <c r="P210" s="41"/>
      <c r="Q210" s="41"/>
      <c r="R210" s="41"/>
    </row>
    <row r="211" ht="12.0" customHeight="1">
      <c r="A211" s="41"/>
      <c r="B211" s="41"/>
      <c r="C211" s="42"/>
      <c r="D211" s="41"/>
      <c r="E211" s="41"/>
      <c r="F211" s="41"/>
      <c r="G211" s="41"/>
      <c r="H211" s="41"/>
      <c r="I211" s="24"/>
      <c r="J211" s="24"/>
      <c r="K211" s="24"/>
      <c r="L211" s="24"/>
      <c r="M211" s="24"/>
      <c r="N211" s="41"/>
      <c r="O211" s="41"/>
      <c r="P211" s="41"/>
      <c r="Q211" s="41"/>
      <c r="R211" s="41"/>
    </row>
    <row r="212" ht="12.0" customHeight="1">
      <c r="A212" s="41"/>
      <c r="B212" s="41"/>
      <c r="C212" s="42"/>
      <c r="D212" s="41"/>
      <c r="E212" s="41"/>
      <c r="F212" s="41"/>
      <c r="G212" s="41"/>
      <c r="H212" s="41"/>
      <c r="I212" s="24"/>
      <c r="J212" s="24"/>
      <c r="K212" s="24"/>
      <c r="L212" s="24"/>
      <c r="M212" s="24"/>
      <c r="N212" s="41"/>
      <c r="O212" s="41"/>
      <c r="P212" s="41"/>
      <c r="Q212" s="41"/>
      <c r="R212" s="41"/>
    </row>
    <row r="213" ht="12.0" customHeight="1">
      <c r="A213" s="41"/>
      <c r="B213" s="41"/>
      <c r="C213" s="42"/>
      <c r="D213" s="41"/>
      <c r="E213" s="41"/>
      <c r="F213" s="41"/>
      <c r="G213" s="41"/>
      <c r="H213" s="41"/>
      <c r="I213" s="24"/>
      <c r="J213" s="24"/>
      <c r="K213" s="24"/>
      <c r="L213" s="24"/>
      <c r="M213" s="24"/>
      <c r="N213" s="41"/>
      <c r="O213" s="41"/>
      <c r="P213" s="41"/>
      <c r="Q213" s="41"/>
      <c r="R213" s="41"/>
    </row>
    <row r="214" ht="12.0" customHeight="1">
      <c r="A214" s="41"/>
      <c r="B214" s="41"/>
      <c r="C214" s="42"/>
      <c r="D214" s="41"/>
      <c r="E214" s="41"/>
      <c r="F214" s="41"/>
      <c r="G214" s="41"/>
      <c r="H214" s="41"/>
      <c r="I214" s="24"/>
      <c r="J214" s="24"/>
      <c r="K214" s="24"/>
      <c r="L214" s="24"/>
      <c r="M214" s="24"/>
      <c r="N214" s="41"/>
      <c r="O214" s="41"/>
      <c r="P214" s="41"/>
      <c r="Q214" s="41"/>
      <c r="R214" s="41"/>
    </row>
    <row r="215" ht="12.0" customHeight="1">
      <c r="A215" s="41"/>
      <c r="B215" s="41"/>
      <c r="C215" s="42"/>
      <c r="D215" s="41"/>
      <c r="E215" s="41"/>
      <c r="F215" s="41"/>
      <c r="G215" s="41"/>
      <c r="H215" s="41"/>
      <c r="I215" s="24"/>
      <c r="J215" s="24"/>
      <c r="K215" s="24"/>
      <c r="L215" s="24"/>
      <c r="M215" s="24"/>
      <c r="N215" s="41"/>
      <c r="O215" s="41"/>
      <c r="P215" s="41"/>
      <c r="Q215" s="41"/>
      <c r="R215" s="41"/>
    </row>
    <row r="216" ht="12.0" customHeight="1">
      <c r="A216" s="41"/>
      <c r="B216" s="41"/>
      <c r="C216" s="42"/>
      <c r="D216" s="41"/>
      <c r="E216" s="41"/>
      <c r="F216" s="41"/>
      <c r="G216" s="41"/>
      <c r="H216" s="41"/>
      <c r="I216" s="24"/>
      <c r="J216" s="24"/>
      <c r="K216" s="24"/>
      <c r="L216" s="24"/>
      <c r="M216" s="24"/>
      <c r="N216" s="41"/>
      <c r="O216" s="41"/>
      <c r="P216" s="41"/>
      <c r="Q216" s="41"/>
      <c r="R216" s="41"/>
    </row>
    <row r="217" ht="12.0" customHeight="1">
      <c r="A217" s="41"/>
      <c r="B217" s="41"/>
      <c r="C217" s="42"/>
      <c r="D217" s="41"/>
      <c r="E217" s="41"/>
      <c r="F217" s="41"/>
      <c r="G217" s="41"/>
      <c r="H217" s="41"/>
      <c r="I217" s="24"/>
      <c r="J217" s="24"/>
      <c r="K217" s="24"/>
      <c r="L217" s="24"/>
      <c r="M217" s="24"/>
      <c r="N217" s="41"/>
      <c r="O217" s="41"/>
      <c r="P217" s="41"/>
      <c r="Q217" s="41"/>
      <c r="R217" s="41"/>
    </row>
    <row r="218" ht="12.0" customHeight="1">
      <c r="A218" s="41"/>
      <c r="B218" s="41"/>
      <c r="C218" s="42"/>
      <c r="D218" s="41"/>
      <c r="E218" s="41"/>
      <c r="F218" s="41"/>
      <c r="G218" s="41"/>
      <c r="H218" s="41"/>
      <c r="I218" s="24"/>
      <c r="J218" s="24"/>
      <c r="K218" s="24"/>
      <c r="L218" s="24"/>
      <c r="M218" s="24"/>
      <c r="N218" s="41"/>
      <c r="O218" s="41"/>
      <c r="P218" s="41"/>
      <c r="Q218" s="41"/>
      <c r="R218" s="41"/>
    </row>
    <row r="219" ht="12.0" customHeight="1">
      <c r="A219" s="41"/>
      <c r="B219" s="41"/>
      <c r="C219" s="42"/>
      <c r="D219" s="41"/>
      <c r="E219" s="41"/>
      <c r="F219" s="41"/>
      <c r="G219" s="41"/>
      <c r="H219" s="41"/>
      <c r="I219" s="24"/>
      <c r="J219" s="24"/>
      <c r="K219" s="24"/>
      <c r="L219" s="24"/>
      <c r="M219" s="24"/>
      <c r="N219" s="41"/>
      <c r="O219" s="41"/>
      <c r="P219" s="41"/>
      <c r="Q219" s="41"/>
      <c r="R219" s="41"/>
    </row>
    <row r="220" ht="12.0" customHeight="1">
      <c r="A220" s="41"/>
      <c r="B220" s="41"/>
      <c r="C220" s="42"/>
      <c r="D220" s="41"/>
      <c r="E220" s="41"/>
      <c r="F220" s="41"/>
      <c r="G220" s="41"/>
      <c r="H220" s="41"/>
      <c r="I220" s="24"/>
      <c r="J220" s="24"/>
      <c r="K220" s="24"/>
      <c r="L220" s="24"/>
      <c r="M220" s="24"/>
      <c r="N220" s="41"/>
      <c r="O220" s="41"/>
      <c r="P220" s="41"/>
      <c r="Q220" s="41"/>
      <c r="R220" s="41"/>
    </row>
    <row r="221" ht="12.0" customHeight="1">
      <c r="A221" s="41"/>
      <c r="B221" s="41"/>
      <c r="C221" s="42"/>
      <c r="D221" s="41"/>
      <c r="E221" s="41"/>
      <c r="F221" s="41"/>
      <c r="G221" s="41"/>
      <c r="H221" s="41"/>
      <c r="I221" s="24"/>
      <c r="J221" s="24"/>
      <c r="K221" s="24"/>
      <c r="L221" s="24"/>
      <c r="M221" s="24"/>
      <c r="N221" s="41"/>
      <c r="O221" s="41"/>
      <c r="P221" s="41"/>
      <c r="Q221" s="41"/>
      <c r="R221" s="41"/>
    </row>
    <row r="222" ht="12.0" customHeight="1">
      <c r="A222" s="41"/>
      <c r="B222" s="41"/>
      <c r="C222" s="42"/>
      <c r="D222" s="41"/>
      <c r="E222" s="41"/>
      <c r="F222" s="41"/>
      <c r="G222" s="41"/>
      <c r="H222" s="41"/>
      <c r="I222" s="24"/>
      <c r="J222" s="24"/>
      <c r="K222" s="24"/>
      <c r="L222" s="24"/>
      <c r="M222" s="24"/>
      <c r="N222" s="41"/>
      <c r="O222" s="41"/>
      <c r="P222" s="41"/>
      <c r="Q222" s="41"/>
      <c r="R222" s="41"/>
    </row>
    <row r="223" ht="12.0" customHeight="1">
      <c r="A223" s="41"/>
      <c r="B223" s="41"/>
      <c r="C223" s="42"/>
      <c r="D223" s="41"/>
      <c r="E223" s="41"/>
      <c r="F223" s="41"/>
      <c r="G223" s="41"/>
      <c r="H223" s="41"/>
      <c r="I223" s="24"/>
      <c r="J223" s="24"/>
      <c r="K223" s="24"/>
      <c r="L223" s="24"/>
      <c r="M223" s="24"/>
      <c r="N223" s="41"/>
      <c r="O223" s="41"/>
      <c r="P223" s="41"/>
      <c r="Q223" s="41"/>
      <c r="R223" s="41"/>
    </row>
    <row r="224" ht="12.0" customHeight="1">
      <c r="A224" s="41"/>
      <c r="B224" s="41"/>
      <c r="C224" s="42"/>
      <c r="D224" s="41"/>
      <c r="E224" s="41"/>
      <c r="F224" s="41"/>
      <c r="G224" s="41"/>
      <c r="H224" s="41"/>
      <c r="I224" s="24"/>
      <c r="J224" s="24"/>
      <c r="K224" s="24"/>
      <c r="L224" s="24"/>
      <c r="M224" s="24"/>
      <c r="N224" s="41"/>
      <c r="O224" s="41"/>
      <c r="P224" s="41"/>
      <c r="Q224" s="41"/>
      <c r="R224" s="41"/>
    </row>
    <row r="225" ht="12.0" customHeight="1">
      <c r="A225" s="41"/>
      <c r="B225" s="41"/>
      <c r="C225" s="42"/>
      <c r="D225" s="41"/>
      <c r="E225" s="41"/>
      <c r="F225" s="41"/>
      <c r="G225" s="41"/>
      <c r="H225" s="41"/>
      <c r="I225" s="24"/>
      <c r="J225" s="24"/>
      <c r="K225" s="24"/>
      <c r="L225" s="24"/>
      <c r="M225" s="24"/>
      <c r="N225" s="41"/>
      <c r="O225" s="41"/>
      <c r="P225" s="41"/>
      <c r="Q225" s="41"/>
      <c r="R225" s="41"/>
    </row>
    <row r="226" ht="12.0" customHeight="1">
      <c r="A226" s="41"/>
      <c r="B226" s="41"/>
      <c r="C226" s="42"/>
      <c r="D226" s="41"/>
      <c r="E226" s="41"/>
      <c r="F226" s="41"/>
      <c r="G226" s="41"/>
      <c r="H226" s="41"/>
      <c r="I226" s="24"/>
      <c r="J226" s="24"/>
      <c r="K226" s="24"/>
      <c r="L226" s="24"/>
      <c r="M226" s="24"/>
      <c r="N226" s="41"/>
      <c r="O226" s="41"/>
      <c r="P226" s="41"/>
      <c r="Q226" s="41"/>
      <c r="R226" s="41"/>
    </row>
    <row r="227" ht="12.0" customHeight="1">
      <c r="A227" s="41"/>
      <c r="B227" s="41"/>
      <c r="C227" s="42"/>
      <c r="D227" s="41"/>
      <c r="E227" s="41"/>
      <c r="F227" s="41"/>
      <c r="G227" s="41"/>
      <c r="H227" s="41"/>
      <c r="I227" s="24"/>
      <c r="J227" s="24"/>
      <c r="K227" s="24"/>
      <c r="L227" s="24"/>
      <c r="M227" s="24"/>
      <c r="N227" s="41"/>
      <c r="O227" s="41"/>
      <c r="P227" s="41"/>
      <c r="Q227" s="41"/>
      <c r="R227" s="41"/>
    </row>
    <row r="228" ht="12.0" customHeight="1">
      <c r="A228" s="41"/>
      <c r="B228" s="41"/>
      <c r="C228" s="42"/>
      <c r="D228" s="41"/>
      <c r="E228" s="41"/>
      <c r="F228" s="41"/>
      <c r="G228" s="41"/>
      <c r="H228" s="41"/>
      <c r="I228" s="24"/>
      <c r="J228" s="24"/>
      <c r="K228" s="24"/>
      <c r="L228" s="24"/>
      <c r="M228" s="24"/>
      <c r="N228" s="41"/>
      <c r="O228" s="41"/>
      <c r="P228" s="41"/>
      <c r="Q228" s="41"/>
      <c r="R228" s="41"/>
    </row>
    <row r="229" ht="12.0" customHeight="1">
      <c r="A229" s="41"/>
      <c r="B229" s="41"/>
      <c r="C229" s="42"/>
      <c r="D229" s="41"/>
      <c r="E229" s="41"/>
      <c r="F229" s="41"/>
      <c r="G229" s="41"/>
      <c r="H229" s="41"/>
      <c r="I229" s="24"/>
      <c r="J229" s="24"/>
      <c r="K229" s="24"/>
      <c r="L229" s="24"/>
      <c r="M229" s="24"/>
      <c r="N229" s="41"/>
      <c r="O229" s="41"/>
      <c r="P229" s="41"/>
      <c r="Q229" s="41"/>
      <c r="R229" s="41"/>
    </row>
    <row r="230" ht="12.0" customHeight="1">
      <c r="A230" s="41"/>
      <c r="B230" s="41"/>
      <c r="C230" s="42"/>
      <c r="D230" s="41"/>
      <c r="E230" s="41"/>
      <c r="F230" s="41"/>
      <c r="G230" s="41"/>
      <c r="H230" s="41"/>
      <c r="I230" s="24"/>
      <c r="J230" s="24"/>
      <c r="K230" s="24"/>
      <c r="L230" s="24"/>
      <c r="M230" s="24"/>
      <c r="N230" s="41"/>
      <c r="O230" s="41"/>
      <c r="P230" s="41"/>
      <c r="Q230" s="41"/>
      <c r="R230" s="41"/>
    </row>
    <row r="231" ht="12.0" customHeight="1">
      <c r="A231" s="41"/>
      <c r="B231" s="41"/>
      <c r="C231" s="42"/>
      <c r="D231" s="41"/>
      <c r="E231" s="41"/>
      <c r="F231" s="41"/>
      <c r="G231" s="41"/>
      <c r="H231" s="41"/>
      <c r="I231" s="24"/>
      <c r="J231" s="24"/>
      <c r="K231" s="24"/>
      <c r="L231" s="24"/>
      <c r="M231" s="24"/>
      <c r="N231" s="41"/>
      <c r="O231" s="41"/>
      <c r="P231" s="41"/>
      <c r="Q231" s="41"/>
      <c r="R231" s="41"/>
    </row>
    <row r="232" ht="12.0" customHeight="1">
      <c r="A232" s="41"/>
      <c r="B232" s="41"/>
      <c r="C232" s="42"/>
      <c r="D232" s="41"/>
      <c r="E232" s="41"/>
      <c r="F232" s="41"/>
      <c r="G232" s="41"/>
      <c r="H232" s="41"/>
      <c r="I232" s="24"/>
      <c r="J232" s="24"/>
      <c r="K232" s="24"/>
      <c r="L232" s="24"/>
      <c r="M232" s="24"/>
      <c r="N232" s="41"/>
      <c r="O232" s="41"/>
      <c r="P232" s="41"/>
      <c r="Q232" s="41"/>
      <c r="R232" s="41"/>
    </row>
    <row r="233" ht="12.0" customHeight="1">
      <c r="A233" s="41"/>
      <c r="B233" s="41"/>
      <c r="C233" s="42"/>
      <c r="D233" s="41"/>
      <c r="E233" s="41"/>
      <c r="F233" s="41"/>
      <c r="G233" s="41"/>
      <c r="H233" s="41"/>
      <c r="I233" s="24"/>
      <c r="J233" s="24"/>
      <c r="K233" s="24"/>
      <c r="L233" s="24"/>
      <c r="M233" s="24"/>
      <c r="N233" s="41"/>
      <c r="O233" s="41"/>
      <c r="P233" s="41"/>
      <c r="Q233" s="41"/>
      <c r="R233" s="41"/>
    </row>
    <row r="234" ht="12.0" customHeight="1">
      <c r="A234" s="41"/>
      <c r="B234" s="41"/>
      <c r="C234" s="42"/>
      <c r="D234" s="41"/>
      <c r="E234" s="41"/>
      <c r="F234" s="41"/>
      <c r="G234" s="41"/>
      <c r="H234" s="41"/>
      <c r="I234" s="24"/>
      <c r="J234" s="24"/>
      <c r="K234" s="24"/>
      <c r="L234" s="24"/>
      <c r="M234" s="24"/>
      <c r="N234" s="41"/>
      <c r="O234" s="41"/>
      <c r="P234" s="41"/>
      <c r="Q234" s="41"/>
      <c r="R234" s="41"/>
    </row>
    <row r="235" ht="12.0" customHeight="1">
      <c r="A235" s="41"/>
      <c r="B235" s="41"/>
      <c r="C235" s="42"/>
      <c r="D235" s="41"/>
      <c r="E235" s="41"/>
      <c r="F235" s="41"/>
      <c r="G235" s="41"/>
      <c r="H235" s="41"/>
      <c r="I235" s="24"/>
      <c r="J235" s="24"/>
      <c r="K235" s="24"/>
      <c r="L235" s="24"/>
      <c r="M235" s="24"/>
      <c r="N235" s="41"/>
      <c r="O235" s="41"/>
      <c r="P235" s="41"/>
      <c r="Q235" s="41"/>
      <c r="R235" s="41"/>
    </row>
    <row r="236" ht="12.0" customHeight="1">
      <c r="A236" s="41"/>
      <c r="B236" s="41"/>
      <c r="C236" s="42"/>
      <c r="D236" s="41"/>
      <c r="E236" s="41"/>
      <c r="F236" s="41"/>
      <c r="G236" s="41"/>
      <c r="H236" s="41"/>
      <c r="I236" s="24"/>
      <c r="J236" s="24"/>
      <c r="K236" s="24"/>
      <c r="L236" s="24"/>
      <c r="M236" s="24"/>
      <c r="N236" s="41"/>
      <c r="O236" s="41"/>
      <c r="P236" s="41"/>
      <c r="Q236" s="41"/>
      <c r="R236" s="41"/>
    </row>
    <row r="237" ht="12.0" customHeight="1">
      <c r="A237" s="41"/>
      <c r="B237" s="41"/>
      <c r="C237" s="42"/>
      <c r="D237" s="41"/>
      <c r="E237" s="41"/>
      <c r="F237" s="41"/>
      <c r="G237" s="41"/>
      <c r="H237" s="41"/>
      <c r="I237" s="24"/>
      <c r="J237" s="24"/>
      <c r="K237" s="24"/>
      <c r="L237" s="24"/>
      <c r="M237" s="24"/>
      <c r="N237" s="41"/>
      <c r="O237" s="41"/>
      <c r="P237" s="41"/>
      <c r="Q237" s="41"/>
      <c r="R237" s="41"/>
    </row>
    <row r="238" ht="12.0" customHeight="1">
      <c r="A238" s="41"/>
      <c r="B238" s="41"/>
      <c r="C238" s="42"/>
      <c r="D238" s="41"/>
      <c r="E238" s="41"/>
      <c r="F238" s="41"/>
      <c r="G238" s="41"/>
      <c r="H238" s="41"/>
      <c r="I238" s="24"/>
      <c r="J238" s="24"/>
      <c r="K238" s="24"/>
      <c r="L238" s="24"/>
      <c r="M238" s="24"/>
      <c r="N238" s="41"/>
      <c r="O238" s="41"/>
      <c r="P238" s="41"/>
      <c r="Q238" s="41"/>
      <c r="R238" s="41"/>
    </row>
    <row r="239" ht="12.0" customHeight="1">
      <c r="A239" s="41"/>
      <c r="B239" s="41"/>
      <c r="C239" s="42"/>
      <c r="D239" s="41"/>
      <c r="E239" s="41"/>
      <c r="F239" s="41"/>
      <c r="G239" s="41"/>
      <c r="H239" s="41"/>
      <c r="I239" s="24"/>
      <c r="J239" s="24"/>
      <c r="K239" s="24"/>
      <c r="L239" s="24"/>
      <c r="M239" s="24"/>
      <c r="N239" s="41"/>
      <c r="O239" s="41"/>
      <c r="P239" s="41"/>
      <c r="Q239" s="41"/>
      <c r="R239" s="41"/>
    </row>
    <row r="240" ht="12.0" customHeight="1">
      <c r="A240" s="41"/>
      <c r="B240" s="41"/>
      <c r="C240" s="42"/>
      <c r="D240" s="41"/>
      <c r="E240" s="41"/>
      <c r="F240" s="41"/>
      <c r="G240" s="41"/>
      <c r="H240" s="41"/>
      <c r="I240" s="24"/>
      <c r="J240" s="24"/>
      <c r="K240" s="24"/>
      <c r="L240" s="24"/>
      <c r="M240" s="24"/>
      <c r="N240" s="41"/>
      <c r="O240" s="41"/>
      <c r="P240" s="41"/>
      <c r="Q240" s="41"/>
      <c r="R240" s="41"/>
    </row>
    <row r="241" ht="12.0" customHeight="1">
      <c r="A241" s="41"/>
      <c r="B241" s="41"/>
      <c r="C241" s="42"/>
      <c r="D241" s="41"/>
      <c r="E241" s="41"/>
      <c r="F241" s="41"/>
      <c r="G241" s="41"/>
      <c r="H241" s="41"/>
      <c r="I241" s="24"/>
      <c r="J241" s="24"/>
      <c r="K241" s="24"/>
      <c r="L241" s="24"/>
      <c r="M241" s="24"/>
      <c r="N241" s="41"/>
      <c r="O241" s="41"/>
      <c r="P241" s="41"/>
      <c r="Q241" s="41"/>
      <c r="R241" s="41"/>
    </row>
    <row r="242" ht="12.0" customHeight="1">
      <c r="A242" s="41"/>
      <c r="B242" s="41"/>
      <c r="C242" s="42"/>
      <c r="D242" s="41"/>
      <c r="E242" s="41"/>
      <c r="F242" s="41"/>
      <c r="G242" s="41"/>
      <c r="H242" s="41"/>
      <c r="I242" s="24"/>
      <c r="J242" s="24"/>
      <c r="K242" s="24"/>
      <c r="L242" s="24"/>
      <c r="M242" s="24"/>
      <c r="N242" s="41"/>
      <c r="O242" s="41"/>
      <c r="P242" s="41"/>
      <c r="Q242" s="41"/>
      <c r="R242" s="41"/>
    </row>
    <row r="243" ht="12.0" customHeight="1">
      <c r="A243" s="41"/>
      <c r="B243" s="41"/>
      <c r="C243" s="42"/>
      <c r="D243" s="41"/>
      <c r="E243" s="41"/>
      <c r="F243" s="41"/>
      <c r="G243" s="41"/>
      <c r="H243" s="41"/>
      <c r="I243" s="24"/>
      <c r="J243" s="24"/>
      <c r="K243" s="24"/>
      <c r="L243" s="24"/>
      <c r="M243" s="24"/>
      <c r="N243" s="41"/>
      <c r="O243" s="41"/>
      <c r="P243" s="41"/>
      <c r="Q243" s="41"/>
      <c r="R243" s="41"/>
    </row>
    <row r="244" ht="12.0" customHeight="1">
      <c r="A244" s="41"/>
      <c r="B244" s="41"/>
      <c r="C244" s="42"/>
      <c r="D244" s="41"/>
      <c r="E244" s="41"/>
      <c r="F244" s="41"/>
      <c r="G244" s="41"/>
      <c r="H244" s="41"/>
      <c r="I244" s="24"/>
      <c r="J244" s="24"/>
      <c r="K244" s="24"/>
      <c r="L244" s="24"/>
      <c r="M244" s="24"/>
      <c r="N244" s="41"/>
      <c r="O244" s="41"/>
      <c r="P244" s="41"/>
      <c r="Q244" s="41"/>
      <c r="R244" s="41"/>
    </row>
    <row r="245" ht="12.0" customHeight="1">
      <c r="A245" s="41"/>
      <c r="B245" s="41"/>
      <c r="C245" s="42"/>
      <c r="D245" s="41"/>
      <c r="E245" s="41"/>
      <c r="F245" s="41"/>
      <c r="G245" s="41"/>
      <c r="H245" s="41"/>
      <c r="I245" s="24"/>
      <c r="J245" s="24"/>
      <c r="K245" s="24"/>
      <c r="L245" s="24"/>
      <c r="M245" s="24"/>
      <c r="N245" s="41"/>
      <c r="O245" s="41"/>
      <c r="P245" s="41"/>
      <c r="Q245" s="41"/>
      <c r="R245" s="41"/>
    </row>
    <row r="246" ht="12.0" customHeight="1">
      <c r="A246" s="41"/>
      <c r="B246" s="41"/>
      <c r="C246" s="42"/>
      <c r="D246" s="41"/>
      <c r="E246" s="41"/>
      <c r="F246" s="41"/>
      <c r="G246" s="41"/>
      <c r="H246" s="41"/>
      <c r="I246" s="24"/>
      <c r="J246" s="24"/>
      <c r="K246" s="24"/>
      <c r="L246" s="24"/>
      <c r="M246" s="24"/>
      <c r="N246" s="41"/>
      <c r="O246" s="41"/>
      <c r="P246" s="41"/>
      <c r="Q246" s="41"/>
      <c r="R246" s="41"/>
    </row>
    <row r="247" ht="12.0" customHeight="1">
      <c r="A247" s="41"/>
      <c r="B247" s="41"/>
      <c r="C247" s="42"/>
      <c r="D247" s="41"/>
      <c r="E247" s="41"/>
      <c r="F247" s="41"/>
      <c r="G247" s="41"/>
      <c r="H247" s="41"/>
      <c r="I247" s="24"/>
      <c r="J247" s="24"/>
      <c r="K247" s="24"/>
      <c r="L247" s="24"/>
      <c r="M247" s="24"/>
      <c r="N247" s="41"/>
      <c r="O247" s="41"/>
      <c r="P247" s="41"/>
      <c r="Q247" s="41"/>
      <c r="R247" s="41"/>
    </row>
    <row r="248" ht="12.0" customHeight="1">
      <c r="A248" s="41"/>
      <c r="B248" s="41"/>
      <c r="C248" s="42"/>
      <c r="D248" s="41"/>
      <c r="E248" s="41"/>
      <c r="F248" s="41"/>
      <c r="G248" s="41"/>
      <c r="H248" s="41"/>
      <c r="I248" s="24"/>
      <c r="J248" s="24"/>
      <c r="K248" s="24"/>
      <c r="L248" s="24"/>
      <c r="M248" s="24"/>
      <c r="N248" s="41"/>
      <c r="O248" s="41"/>
      <c r="P248" s="41"/>
      <c r="Q248" s="41"/>
      <c r="R248" s="41"/>
    </row>
    <row r="249" ht="12.0" customHeight="1">
      <c r="A249" s="41"/>
      <c r="B249" s="41"/>
      <c r="C249" s="42"/>
      <c r="D249" s="41"/>
      <c r="E249" s="41"/>
      <c r="F249" s="41"/>
      <c r="G249" s="41"/>
      <c r="H249" s="41"/>
      <c r="I249" s="24"/>
      <c r="J249" s="24"/>
      <c r="K249" s="24"/>
      <c r="L249" s="24"/>
      <c r="M249" s="24"/>
      <c r="N249" s="41"/>
      <c r="O249" s="41"/>
      <c r="P249" s="41"/>
      <c r="Q249" s="41"/>
      <c r="R249" s="41"/>
    </row>
    <row r="250" ht="12.0" customHeight="1">
      <c r="A250" s="41"/>
      <c r="B250" s="41"/>
      <c r="C250" s="42"/>
      <c r="D250" s="41"/>
      <c r="E250" s="41"/>
      <c r="F250" s="41"/>
      <c r="G250" s="41"/>
      <c r="H250" s="41"/>
      <c r="I250" s="24"/>
      <c r="J250" s="24"/>
      <c r="K250" s="24"/>
      <c r="L250" s="24"/>
      <c r="M250" s="24"/>
      <c r="N250" s="41"/>
      <c r="O250" s="41"/>
      <c r="P250" s="41"/>
      <c r="Q250" s="41"/>
      <c r="R250" s="41"/>
    </row>
    <row r="251" ht="12.0" customHeight="1">
      <c r="A251" s="41"/>
      <c r="B251" s="41"/>
      <c r="C251" s="42"/>
      <c r="D251" s="41"/>
      <c r="E251" s="41"/>
      <c r="F251" s="41"/>
      <c r="G251" s="41"/>
      <c r="H251" s="41"/>
      <c r="I251" s="24"/>
      <c r="J251" s="24"/>
      <c r="K251" s="24"/>
      <c r="L251" s="24"/>
      <c r="M251" s="24"/>
      <c r="N251" s="41"/>
      <c r="O251" s="41"/>
      <c r="P251" s="41"/>
      <c r="Q251" s="41"/>
      <c r="R251" s="41"/>
    </row>
    <row r="252" ht="12.0" customHeight="1">
      <c r="A252" s="41"/>
      <c r="B252" s="41"/>
      <c r="C252" s="42"/>
      <c r="D252" s="41"/>
      <c r="E252" s="41"/>
      <c r="F252" s="41"/>
      <c r="G252" s="41"/>
      <c r="H252" s="41"/>
      <c r="I252" s="24"/>
      <c r="J252" s="24"/>
      <c r="K252" s="24"/>
      <c r="L252" s="24"/>
      <c r="M252" s="24"/>
      <c r="N252" s="41"/>
      <c r="O252" s="41"/>
      <c r="P252" s="41"/>
      <c r="Q252" s="41"/>
      <c r="R252" s="41"/>
    </row>
    <row r="253" ht="12.0" customHeight="1">
      <c r="A253" s="41"/>
      <c r="B253" s="41"/>
      <c r="C253" s="42"/>
      <c r="D253" s="41"/>
      <c r="E253" s="41"/>
      <c r="F253" s="41"/>
      <c r="G253" s="41"/>
      <c r="H253" s="41"/>
      <c r="I253" s="24"/>
      <c r="J253" s="24"/>
      <c r="K253" s="24"/>
      <c r="L253" s="24"/>
      <c r="M253" s="24"/>
      <c r="N253" s="41"/>
      <c r="O253" s="41"/>
      <c r="P253" s="41"/>
      <c r="Q253" s="41"/>
      <c r="R253" s="41"/>
    </row>
    <row r="254" ht="12.0" customHeight="1">
      <c r="A254" s="41"/>
      <c r="B254" s="41"/>
      <c r="C254" s="42"/>
      <c r="D254" s="41"/>
      <c r="E254" s="41"/>
      <c r="F254" s="41"/>
      <c r="G254" s="41"/>
      <c r="H254" s="41"/>
      <c r="I254" s="24"/>
      <c r="J254" s="24"/>
      <c r="K254" s="24"/>
      <c r="L254" s="24"/>
      <c r="M254" s="24"/>
      <c r="N254" s="41"/>
      <c r="O254" s="41"/>
      <c r="P254" s="41"/>
      <c r="Q254" s="41"/>
      <c r="R254" s="41"/>
    </row>
    <row r="255" ht="12.0" customHeight="1">
      <c r="A255" s="41"/>
      <c r="B255" s="41"/>
      <c r="C255" s="42"/>
      <c r="D255" s="41"/>
      <c r="E255" s="41"/>
      <c r="F255" s="41"/>
      <c r="G255" s="41"/>
      <c r="H255" s="41"/>
      <c r="I255" s="24"/>
      <c r="J255" s="24"/>
      <c r="K255" s="24"/>
      <c r="L255" s="24"/>
      <c r="M255" s="24"/>
      <c r="N255" s="41"/>
      <c r="O255" s="41"/>
      <c r="P255" s="41"/>
      <c r="Q255" s="41"/>
      <c r="R255" s="41"/>
    </row>
    <row r="256" ht="12.0" customHeight="1">
      <c r="A256" s="41"/>
      <c r="B256" s="41"/>
      <c r="C256" s="42"/>
      <c r="D256" s="41"/>
      <c r="E256" s="41"/>
      <c r="F256" s="41"/>
      <c r="G256" s="41"/>
      <c r="H256" s="41"/>
      <c r="I256" s="24"/>
      <c r="J256" s="24"/>
      <c r="K256" s="24"/>
      <c r="L256" s="24"/>
      <c r="M256" s="24"/>
      <c r="N256" s="41"/>
      <c r="O256" s="41"/>
      <c r="P256" s="41"/>
      <c r="Q256" s="41"/>
      <c r="R256" s="41"/>
    </row>
    <row r="257" ht="12.0" customHeight="1">
      <c r="A257" s="41"/>
      <c r="B257" s="41"/>
      <c r="C257" s="42"/>
      <c r="D257" s="41"/>
      <c r="E257" s="41"/>
      <c r="F257" s="41"/>
      <c r="G257" s="41"/>
      <c r="H257" s="41"/>
      <c r="I257" s="24"/>
      <c r="J257" s="24"/>
      <c r="K257" s="24"/>
      <c r="L257" s="24"/>
      <c r="M257" s="24"/>
      <c r="N257" s="41"/>
      <c r="O257" s="41"/>
      <c r="P257" s="41"/>
      <c r="Q257" s="41"/>
      <c r="R257" s="41"/>
    </row>
    <row r="258" ht="12.0" customHeight="1">
      <c r="A258" s="41"/>
      <c r="B258" s="41"/>
      <c r="C258" s="42"/>
      <c r="D258" s="41"/>
      <c r="E258" s="41"/>
      <c r="F258" s="41"/>
      <c r="G258" s="41"/>
      <c r="H258" s="41"/>
      <c r="I258" s="24"/>
      <c r="J258" s="24"/>
      <c r="K258" s="24"/>
      <c r="L258" s="24"/>
      <c r="M258" s="24"/>
      <c r="N258" s="41"/>
      <c r="O258" s="41"/>
      <c r="P258" s="41"/>
      <c r="Q258" s="41"/>
      <c r="R258" s="41"/>
    </row>
    <row r="259" ht="12.0" customHeight="1">
      <c r="A259" s="41"/>
      <c r="B259" s="41"/>
      <c r="C259" s="42"/>
      <c r="D259" s="41"/>
      <c r="E259" s="41"/>
      <c r="F259" s="41"/>
      <c r="G259" s="41"/>
      <c r="H259" s="41"/>
      <c r="I259" s="24"/>
      <c r="J259" s="24"/>
      <c r="K259" s="24"/>
      <c r="L259" s="24"/>
      <c r="M259" s="24"/>
      <c r="N259" s="41"/>
      <c r="O259" s="41"/>
      <c r="P259" s="41"/>
      <c r="Q259" s="41"/>
      <c r="R259" s="41"/>
    </row>
    <row r="260" ht="12.0" customHeight="1">
      <c r="A260" s="41"/>
      <c r="B260" s="41"/>
      <c r="C260" s="42"/>
      <c r="D260" s="41"/>
      <c r="E260" s="41"/>
      <c r="F260" s="41"/>
      <c r="G260" s="41"/>
      <c r="H260" s="41"/>
      <c r="I260" s="24"/>
      <c r="J260" s="24"/>
      <c r="K260" s="24"/>
      <c r="L260" s="24"/>
      <c r="M260" s="24"/>
      <c r="N260" s="41"/>
      <c r="O260" s="41"/>
      <c r="P260" s="41"/>
      <c r="Q260" s="41"/>
      <c r="R260" s="41"/>
    </row>
    <row r="261" ht="12.0" customHeight="1">
      <c r="A261" s="41"/>
      <c r="B261" s="41"/>
      <c r="C261" s="42"/>
      <c r="D261" s="41"/>
      <c r="E261" s="41"/>
      <c r="F261" s="41"/>
      <c r="G261" s="41"/>
      <c r="H261" s="41"/>
      <c r="I261" s="24"/>
      <c r="J261" s="24"/>
      <c r="K261" s="24"/>
      <c r="L261" s="24"/>
      <c r="M261" s="24"/>
      <c r="N261" s="41"/>
      <c r="O261" s="41"/>
      <c r="P261" s="41"/>
      <c r="Q261" s="41"/>
      <c r="R261" s="41"/>
    </row>
    <row r="262" ht="12.0" customHeight="1">
      <c r="A262" s="41"/>
      <c r="B262" s="41"/>
      <c r="C262" s="42"/>
      <c r="D262" s="41"/>
      <c r="E262" s="41"/>
      <c r="F262" s="41"/>
      <c r="G262" s="41"/>
      <c r="H262" s="41"/>
      <c r="I262" s="24"/>
      <c r="J262" s="24"/>
      <c r="K262" s="24"/>
      <c r="L262" s="24"/>
      <c r="M262" s="24"/>
      <c r="N262" s="41"/>
      <c r="O262" s="41"/>
      <c r="P262" s="41"/>
      <c r="Q262" s="41"/>
      <c r="R262" s="41"/>
    </row>
    <row r="263" ht="12.0" customHeight="1">
      <c r="A263" s="41"/>
      <c r="B263" s="41"/>
      <c r="C263" s="42"/>
      <c r="D263" s="41"/>
      <c r="E263" s="41"/>
      <c r="F263" s="41"/>
      <c r="G263" s="41"/>
      <c r="H263" s="41"/>
      <c r="I263" s="24"/>
      <c r="J263" s="24"/>
      <c r="K263" s="24"/>
      <c r="L263" s="24"/>
      <c r="M263" s="24"/>
      <c r="N263" s="41"/>
      <c r="O263" s="41"/>
      <c r="P263" s="41"/>
      <c r="Q263" s="41"/>
      <c r="R263" s="41"/>
    </row>
    <row r="264" ht="12.0" customHeight="1">
      <c r="A264" s="41"/>
      <c r="B264" s="41"/>
      <c r="C264" s="42"/>
      <c r="D264" s="41"/>
      <c r="E264" s="41"/>
      <c r="F264" s="41"/>
      <c r="G264" s="41"/>
      <c r="H264" s="41"/>
      <c r="I264" s="24"/>
      <c r="J264" s="24"/>
      <c r="K264" s="24"/>
      <c r="L264" s="24"/>
      <c r="M264" s="24"/>
      <c r="N264" s="41"/>
      <c r="O264" s="41"/>
      <c r="P264" s="41"/>
      <c r="Q264" s="41"/>
      <c r="R264" s="41"/>
    </row>
    <row r="265" ht="12.0" customHeight="1">
      <c r="A265" s="41"/>
      <c r="B265" s="41"/>
      <c r="C265" s="42"/>
      <c r="D265" s="41"/>
      <c r="E265" s="41"/>
      <c r="F265" s="41"/>
      <c r="G265" s="41"/>
      <c r="H265" s="41"/>
      <c r="I265" s="24"/>
      <c r="J265" s="24"/>
      <c r="K265" s="24"/>
      <c r="L265" s="24"/>
      <c r="M265" s="24"/>
      <c r="N265" s="41"/>
      <c r="O265" s="41"/>
      <c r="P265" s="41"/>
      <c r="Q265" s="41"/>
      <c r="R265" s="41"/>
    </row>
    <row r="266" ht="12.0" customHeight="1">
      <c r="A266" s="41"/>
      <c r="B266" s="41"/>
      <c r="C266" s="42"/>
      <c r="D266" s="41"/>
      <c r="E266" s="41"/>
      <c r="F266" s="41"/>
      <c r="G266" s="41"/>
      <c r="H266" s="41"/>
      <c r="I266" s="24"/>
      <c r="J266" s="24"/>
      <c r="K266" s="24"/>
      <c r="L266" s="24"/>
      <c r="M266" s="24"/>
      <c r="N266" s="41"/>
      <c r="O266" s="41"/>
      <c r="P266" s="41"/>
      <c r="Q266" s="41"/>
      <c r="R266" s="41"/>
    </row>
    <row r="267" ht="12.0" customHeight="1">
      <c r="A267" s="41"/>
      <c r="B267" s="41"/>
      <c r="C267" s="42"/>
      <c r="D267" s="41"/>
      <c r="E267" s="41"/>
      <c r="F267" s="41"/>
      <c r="G267" s="41"/>
      <c r="H267" s="41"/>
      <c r="I267" s="24"/>
      <c r="J267" s="24"/>
      <c r="K267" s="24"/>
      <c r="L267" s="24"/>
      <c r="M267" s="24"/>
      <c r="N267" s="41"/>
      <c r="O267" s="41"/>
      <c r="P267" s="41"/>
      <c r="Q267" s="41"/>
      <c r="R267" s="41"/>
    </row>
    <row r="268" ht="12.0" customHeight="1">
      <c r="A268" s="41"/>
      <c r="B268" s="41"/>
      <c r="C268" s="42"/>
      <c r="D268" s="41"/>
      <c r="E268" s="41"/>
      <c r="F268" s="41"/>
      <c r="G268" s="41"/>
      <c r="H268" s="41"/>
      <c r="I268" s="24"/>
      <c r="J268" s="24"/>
      <c r="K268" s="24"/>
      <c r="L268" s="24"/>
      <c r="M268" s="24"/>
      <c r="N268" s="41"/>
      <c r="O268" s="41"/>
      <c r="P268" s="41"/>
      <c r="Q268" s="41"/>
      <c r="R268" s="41"/>
    </row>
    <row r="269" ht="12.0" customHeight="1">
      <c r="A269" s="41"/>
      <c r="B269" s="41"/>
      <c r="C269" s="42"/>
      <c r="D269" s="41"/>
      <c r="E269" s="41"/>
      <c r="F269" s="41"/>
      <c r="G269" s="41"/>
      <c r="H269" s="41"/>
      <c r="I269" s="24"/>
      <c r="J269" s="24"/>
      <c r="K269" s="24"/>
      <c r="L269" s="24"/>
      <c r="M269" s="24"/>
      <c r="N269" s="41"/>
      <c r="O269" s="41"/>
      <c r="P269" s="41"/>
      <c r="Q269" s="41"/>
      <c r="R269" s="41"/>
    </row>
    <row r="270" ht="12.0" customHeight="1">
      <c r="A270" s="41"/>
      <c r="B270" s="41"/>
      <c r="C270" s="42"/>
      <c r="D270" s="41"/>
      <c r="E270" s="41"/>
      <c r="F270" s="41"/>
      <c r="G270" s="41"/>
      <c r="H270" s="41"/>
      <c r="I270" s="24"/>
      <c r="J270" s="24"/>
      <c r="K270" s="24"/>
      <c r="L270" s="24"/>
      <c r="M270" s="24"/>
      <c r="N270" s="41"/>
      <c r="O270" s="41"/>
      <c r="P270" s="41"/>
      <c r="Q270" s="41"/>
      <c r="R270" s="41"/>
    </row>
    <row r="271" ht="12.0" customHeight="1">
      <c r="A271" s="41"/>
      <c r="B271" s="41"/>
      <c r="C271" s="42"/>
      <c r="D271" s="41"/>
      <c r="E271" s="41"/>
      <c r="F271" s="41"/>
      <c r="G271" s="41"/>
      <c r="H271" s="41"/>
      <c r="I271" s="24"/>
      <c r="J271" s="24"/>
      <c r="K271" s="24"/>
      <c r="L271" s="24"/>
      <c r="M271" s="24"/>
      <c r="N271" s="41"/>
      <c r="O271" s="41"/>
      <c r="P271" s="41"/>
      <c r="Q271" s="41"/>
      <c r="R271" s="41"/>
    </row>
    <row r="272" ht="12.0" customHeight="1">
      <c r="A272" s="41"/>
      <c r="B272" s="41"/>
      <c r="C272" s="42"/>
      <c r="D272" s="41"/>
      <c r="E272" s="41"/>
      <c r="F272" s="41"/>
      <c r="G272" s="41"/>
      <c r="H272" s="41"/>
      <c r="I272" s="24"/>
      <c r="J272" s="24"/>
      <c r="K272" s="24"/>
      <c r="L272" s="24"/>
      <c r="M272" s="24"/>
      <c r="N272" s="41"/>
      <c r="O272" s="41"/>
      <c r="P272" s="41"/>
      <c r="Q272" s="41"/>
      <c r="R272" s="41"/>
    </row>
    <row r="273" ht="12.0" customHeight="1">
      <c r="A273" s="41"/>
      <c r="B273" s="41"/>
      <c r="C273" s="42"/>
      <c r="D273" s="41"/>
      <c r="E273" s="41"/>
      <c r="F273" s="41"/>
      <c r="G273" s="41"/>
      <c r="H273" s="41"/>
      <c r="I273" s="24"/>
      <c r="J273" s="24"/>
      <c r="K273" s="24"/>
      <c r="L273" s="24"/>
      <c r="M273" s="24"/>
      <c r="N273" s="41"/>
      <c r="O273" s="41"/>
      <c r="P273" s="41"/>
      <c r="Q273" s="41"/>
      <c r="R273" s="41"/>
    </row>
    <row r="274" ht="12.0" customHeight="1">
      <c r="A274" s="41"/>
      <c r="B274" s="41"/>
      <c r="C274" s="42"/>
      <c r="D274" s="41"/>
      <c r="E274" s="41"/>
      <c r="F274" s="41"/>
      <c r="G274" s="41"/>
      <c r="H274" s="41"/>
      <c r="I274" s="24"/>
      <c r="J274" s="24"/>
      <c r="K274" s="24"/>
      <c r="L274" s="24"/>
      <c r="M274" s="24"/>
      <c r="N274" s="41"/>
      <c r="O274" s="41"/>
      <c r="P274" s="41"/>
      <c r="Q274" s="41"/>
      <c r="R274" s="41"/>
    </row>
    <row r="275" ht="12.0" customHeight="1">
      <c r="A275" s="41"/>
      <c r="B275" s="41"/>
      <c r="C275" s="42"/>
      <c r="D275" s="41"/>
      <c r="E275" s="41"/>
      <c r="F275" s="41"/>
      <c r="G275" s="41"/>
      <c r="H275" s="41"/>
      <c r="I275" s="24"/>
      <c r="J275" s="24"/>
      <c r="K275" s="24"/>
      <c r="L275" s="24"/>
      <c r="M275" s="24"/>
      <c r="N275" s="41"/>
      <c r="O275" s="41"/>
      <c r="P275" s="41"/>
      <c r="Q275" s="41"/>
      <c r="R275" s="41"/>
    </row>
    <row r="276" ht="12.0" customHeight="1">
      <c r="A276" s="41"/>
      <c r="B276" s="41"/>
      <c r="C276" s="42"/>
      <c r="D276" s="41"/>
      <c r="E276" s="41"/>
      <c r="F276" s="41"/>
      <c r="G276" s="41"/>
      <c r="H276" s="41"/>
      <c r="I276" s="24"/>
      <c r="J276" s="24"/>
      <c r="K276" s="24"/>
      <c r="L276" s="24"/>
      <c r="M276" s="24"/>
      <c r="N276" s="41"/>
      <c r="O276" s="41"/>
      <c r="P276" s="41"/>
      <c r="Q276" s="41"/>
      <c r="R276" s="41"/>
    </row>
    <row r="277" ht="12.0" customHeight="1">
      <c r="A277" s="41"/>
      <c r="B277" s="41"/>
      <c r="C277" s="42"/>
      <c r="D277" s="41"/>
      <c r="E277" s="41"/>
      <c r="F277" s="41"/>
      <c r="G277" s="41"/>
      <c r="H277" s="41"/>
      <c r="I277" s="24"/>
      <c r="J277" s="24"/>
      <c r="K277" s="24"/>
      <c r="L277" s="24"/>
      <c r="M277" s="24"/>
      <c r="N277" s="41"/>
      <c r="O277" s="41"/>
      <c r="P277" s="41"/>
      <c r="Q277" s="41"/>
      <c r="R277" s="41"/>
    </row>
    <row r="278" ht="12.0" customHeight="1">
      <c r="A278" s="41"/>
      <c r="B278" s="41"/>
      <c r="C278" s="42"/>
      <c r="D278" s="41"/>
      <c r="E278" s="41"/>
      <c r="F278" s="41"/>
      <c r="G278" s="41"/>
      <c r="H278" s="41"/>
      <c r="I278" s="24"/>
      <c r="J278" s="24"/>
      <c r="K278" s="24"/>
      <c r="L278" s="24"/>
      <c r="M278" s="24"/>
      <c r="N278" s="41"/>
      <c r="O278" s="41"/>
      <c r="P278" s="41"/>
      <c r="Q278" s="41"/>
      <c r="R278" s="41"/>
    </row>
    <row r="279" ht="12.0" customHeight="1">
      <c r="A279" s="41"/>
      <c r="B279" s="41"/>
      <c r="C279" s="42"/>
      <c r="D279" s="41"/>
      <c r="E279" s="41"/>
      <c r="F279" s="41"/>
      <c r="G279" s="41"/>
      <c r="H279" s="41"/>
      <c r="I279" s="24"/>
      <c r="J279" s="24"/>
      <c r="K279" s="24"/>
      <c r="L279" s="24"/>
      <c r="M279" s="24"/>
      <c r="N279" s="41"/>
      <c r="O279" s="41"/>
      <c r="P279" s="41"/>
      <c r="Q279" s="41"/>
      <c r="R279" s="41"/>
    </row>
    <row r="280" ht="12.0" customHeight="1">
      <c r="A280" s="41"/>
      <c r="B280" s="41"/>
      <c r="C280" s="42"/>
      <c r="D280" s="41"/>
      <c r="E280" s="41"/>
      <c r="F280" s="41"/>
      <c r="G280" s="41"/>
      <c r="H280" s="41"/>
      <c r="I280" s="24"/>
      <c r="J280" s="24"/>
      <c r="K280" s="24"/>
      <c r="L280" s="24"/>
      <c r="M280" s="24"/>
      <c r="N280" s="41"/>
      <c r="O280" s="41"/>
      <c r="P280" s="41"/>
      <c r="Q280" s="41"/>
      <c r="R280" s="41"/>
    </row>
    <row r="281" ht="12.0" customHeight="1">
      <c r="A281" s="41"/>
      <c r="B281" s="41"/>
      <c r="C281" s="42"/>
      <c r="D281" s="41"/>
      <c r="E281" s="41"/>
      <c r="F281" s="41"/>
      <c r="G281" s="41"/>
      <c r="H281" s="41"/>
      <c r="I281" s="24"/>
      <c r="J281" s="24"/>
      <c r="K281" s="24"/>
      <c r="L281" s="24"/>
      <c r="M281" s="24"/>
      <c r="N281" s="41"/>
      <c r="O281" s="41"/>
      <c r="P281" s="41"/>
      <c r="Q281" s="41"/>
      <c r="R281" s="41"/>
    </row>
    <row r="282" ht="12.0" customHeight="1">
      <c r="A282" s="41"/>
      <c r="B282" s="41"/>
      <c r="C282" s="42"/>
      <c r="D282" s="41"/>
      <c r="E282" s="41"/>
      <c r="F282" s="41"/>
      <c r="G282" s="41"/>
      <c r="H282" s="41"/>
      <c r="I282" s="24"/>
      <c r="J282" s="24"/>
      <c r="K282" s="24"/>
      <c r="L282" s="24"/>
      <c r="M282" s="24"/>
      <c r="N282" s="41"/>
      <c r="O282" s="41"/>
      <c r="P282" s="41"/>
      <c r="Q282" s="41"/>
      <c r="R282" s="41"/>
    </row>
    <row r="283" ht="12.0" customHeight="1">
      <c r="A283" s="41"/>
      <c r="B283" s="41"/>
      <c r="C283" s="42"/>
      <c r="D283" s="41"/>
      <c r="E283" s="41"/>
      <c r="F283" s="41"/>
      <c r="G283" s="41"/>
      <c r="H283" s="41"/>
      <c r="I283" s="24"/>
      <c r="J283" s="24"/>
      <c r="K283" s="24"/>
      <c r="L283" s="24"/>
      <c r="M283" s="24"/>
      <c r="N283" s="41"/>
      <c r="O283" s="41"/>
      <c r="P283" s="41"/>
      <c r="Q283" s="41"/>
      <c r="R283" s="41"/>
    </row>
    <row r="284" ht="12.0" customHeight="1">
      <c r="A284" s="41"/>
      <c r="B284" s="41"/>
      <c r="C284" s="42"/>
      <c r="D284" s="41"/>
      <c r="E284" s="41"/>
      <c r="F284" s="41"/>
      <c r="G284" s="41"/>
      <c r="H284" s="41"/>
      <c r="I284" s="24"/>
      <c r="J284" s="24"/>
      <c r="K284" s="24"/>
      <c r="L284" s="24"/>
      <c r="M284" s="24"/>
      <c r="N284" s="41"/>
      <c r="O284" s="41"/>
      <c r="P284" s="41"/>
      <c r="Q284" s="41"/>
      <c r="R284" s="41"/>
    </row>
    <row r="285" ht="12.0" customHeight="1">
      <c r="A285" s="41"/>
      <c r="B285" s="41"/>
      <c r="C285" s="42"/>
      <c r="D285" s="41"/>
      <c r="E285" s="41"/>
      <c r="F285" s="41"/>
      <c r="G285" s="41"/>
      <c r="H285" s="41"/>
      <c r="I285" s="24"/>
      <c r="J285" s="24"/>
      <c r="K285" s="24"/>
      <c r="L285" s="24"/>
      <c r="M285" s="24"/>
      <c r="N285" s="41"/>
      <c r="O285" s="41"/>
      <c r="P285" s="41"/>
      <c r="Q285" s="41"/>
      <c r="R285" s="41"/>
    </row>
    <row r="286" ht="12.0" customHeight="1">
      <c r="A286" s="41"/>
      <c r="B286" s="41"/>
      <c r="C286" s="42"/>
      <c r="D286" s="41"/>
      <c r="E286" s="41"/>
      <c r="F286" s="41"/>
      <c r="G286" s="41"/>
      <c r="H286" s="41"/>
      <c r="I286" s="24"/>
      <c r="J286" s="24"/>
      <c r="K286" s="24"/>
      <c r="L286" s="24"/>
      <c r="M286" s="24"/>
      <c r="N286" s="41"/>
      <c r="O286" s="41"/>
      <c r="P286" s="41"/>
      <c r="Q286" s="41"/>
      <c r="R286" s="41"/>
    </row>
    <row r="287" ht="12.0" customHeight="1">
      <c r="A287" s="41"/>
      <c r="B287" s="41"/>
      <c r="C287" s="42"/>
      <c r="D287" s="41"/>
      <c r="E287" s="41"/>
      <c r="F287" s="41"/>
      <c r="G287" s="41"/>
      <c r="H287" s="41"/>
      <c r="I287" s="24"/>
      <c r="J287" s="24"/>
      <c r="K287" s="24"/>
      <c r="L287" s="24"/>
      <c r="M287" s="24"/>
      <c r="N287" s="41"/>
      <c r="O287" s="41"/>
      <c r="P287" s="41"/>
      <c r="Q287" s="41"/>
      <c r="R287" s="41"/>
    </row>
    <row r="288" ht="12.0" customHeight="1">
      <c r="A288" s="41"/>
      <c r="B288" s="41"/>
      <c r="C288" s="42"/>
      <c r="D288" s="41"/>
      <c r="E288" s="41"/>
      <c r="F288" s="41"/>
      <c r="G288" s="41"/>
      <c r="H288" s="41"/>
      <c r="I288" s="24"/>
      <c r="J288" s="24"/>
      <c r="K288" s="24"/>
      <c r="L288" s="24"/>
      <c r="M288" s="24"/>
      <c r="N288" s="41"/>
      <c r="O288" s="41"/>
      <c r="P288" s="41"/>
      <c r="Q288" s="41"/>
      <c r="R288" s="41"/>
    </row>
    <row r="289" ht="12.0" customHeight="1">
      <c r="A289" s="41"/>
      <c r="B289" s="41"/>
      <c r="C289" s="42"/>
      <c r="D289" s="41"/>
      <c r="E289" s="41"/>
      <c r="F289" s="41"/>
      <c r="G289" s="41"/>
      <c r="H289" s="41"/>
      <c r="I289" s="24"/>
      <c r="J289" s="24"/>
      <c r="K289" s="24"/>
      <c r="L289" s="24"/>
      <c r="M289" s="24"/>
      <c r="N289" s="41"/>
      <c r="O289" s="41"/>
      <c r="P289" s="41"/>
      <c r="Q289" s="41"/>
      <c r="R289" s="41"/>
    </row>
    <row r="290" ht="12.0" customHeight="1">
      <c r="A290" s="41"/>
      <c r="B290" s="41"/>
      <c r="C290" s="42"/>
      <c r="D290" s="41"/>
      <c r="E290" s="41"/>
      <c r="F290" s="41"/>
      <c r="G290" s="41"/>
      <c r="H290" s="41"/>
      <c r="I290" s="24"/>
      <c r="J290" s="24"/>
      <c r="K290" s="24"/>
      <c r="L290" s="24"/>
      <c r="M290" s="24"/>
      <c r="N290" s="41"/>
      <c r="O290" s="41"/>
      <c r="P290" s="41"/>
      <c r="Q290" s="41"/>
      <c r="R290" s="41"/>
    </row>
    <row r="291" ht="12.0" customHeight="1">
      <c r="A291" s="41"/>
      <c r="B291" s="41"/>
      <c r="C291" s="42"/>
      <c r="D291" s="41"/>
      <c r="E291" s="41"/>
      <c r="F291" s="41"/>
      <c r="G291" s="41"/>
      <c r="H291" s="41"/>
      <c r="I291" s="24"/>
      <c r="J291" s="24"/>
      <c r="K291" s="24"/>
      <c r="L291" s="24"/>
      <c r="M291" s="24"/>
      <c r="N291" s="41"/>
      <c r="O291" s="41"/>
      <c r="P291" s="41"/>
      <c r="Q291" s="41"/>
      <c r="R291" s="41"/>
    </row>
    <row r="292" ht="12.0" customHeight="1">
      <c r="A292" s="41"/>
      <c r="B292" s="41"/>
      <c r="C292" s="42"/>
      <c r="D292" s="41"/>
      <c r="E292" s="41"/>
      <c r="F292" s="41"/>
      <c r="G292" s="41"/>
      <c r="H292" s="41"/>
      <c r="I292" s="24"/>
      <c r="J292" s="24"/>
      <c r="K292" s="24"/>
      <c r="L292" s="24"/>
      <c r="M292" s="24"/>
      <c r="N292" s="41"/>
      <c r="O292" s="41"/>
      <c r="P292" s="41"/>
      <c r="Q292" s="41"/>
      <c r="R292" s="41"/>
    </row>
    <row r="293" ht="12.0" customHeight="1">
      <c r="A293" s="41"/>
      <c r="B293" s="41"/>
      <c r="C293" s="42"/>
      <c r="D293" s="41"/>
      <c r="E293" s="41"/>
      <c r="F293" s="41"/>
      <c r="G293" s="41"/>
      <c r="H293" s="41"/>
      <c r="I293" s="24"/>
      <c r="J293" s="24"/>
      <c r="K293" s="24"/>
      <c r="L293" s="24"/>
      <c r="M293" s="24"/>
      <c r="N293" s="41"/>
      <c r="O293" s="41"/>
      <c r="P293" s="41"/>
      <c r="Q293" s="41"/>
      <c r="R293" s="41"/>
    </row>
    <row r="294" ht="12.0" customHeight="1">
      <c r="A294" s="41"/>
      <c r="B294" s="41"/>
      <c r="C294" s="42"/>
      <c r="D294" s="41"/>
      <c r="E294" s="41"/>
      <c r="F294" s="41"/>
      <c r="G294" s="41"/>
      <c r="H294" s="41"/>
      <c r="I294" s="24"/>
      <c r="J294" s="24"/>
      <c r="K294" s="24"/>
      <c r="L294" s="24"/>
      <c r="M294" s="24"/>
      <c r="N294" s="41"/>
      <c r="O294" s="41"/>
      <c r="P294" s="41"/>
      <c r="Q294" s="41"/>
      <c r="R294" s="41"/>
    </row>
    <row r="295" ht="12.0" customHeight="1">
      <c r="A295" s="41"/>
      <c r="B295" s="41"/>
      <c r="C295" s="42"/>
      <c r="D295" s="41"/>
      <c r="E295" s="41"/>
      <c r="F295" s="41"/>
      <c r="G295" s="41"/>
      <c r="H295" s="41"/>
      <c r="I295" s="24"/>
      <c r="J295" s="24"/>
      <c r="K295" s="24"/>
      <c r="L295" s="24"/>
      <c r="M295" s="24"/>
      <c r="N295" s="41"/>
      <c r="O295" s="41"/>
      <c r="P295" s="41"/>
      <c r="Q295" s="41"/>
      <c r="R295" s="41"/>
    </row>
    <row r="296" ht="12.0" customHeight="1">
      <c r="A296" s="41"/>
      <c r="B296" s="41"/>
      <c r="C296" s="42"/>
      <c r="D296" s="41"/>
      <c r="E296" s="41"/>
      <c r="F296" s="41"/>
      <c r="G296" s="41"/>
      <c r="H296" s="41"/>
      <c r="I296" s="24"/>
      <c r="J296" s="24"/>
      <c r="K296" s="24"/>
      <c r="L296" s="24"/>
      <c r="M296" s="24"/>
      <c r="N296" s="41"/>
      <c r="O296" s="41"/>
      <c r="P296" s="41"/>
      <c r="Q296" s="41"/>
      <c r="R296" s="41"/>
    </row>
    <row r="297" ht="12.0" customHeight="1">
      <c r="A297" s="41"/>
      <c r="B297" s="41"/>
      <c r="C297" s="42"/>
      <c r="D297" s="41"/>
      <c r="E297" s="41"/>
      <c r="F297" s="41"/>
      <c r="G297" s="41"/>
      <c r="H297" s="41"/>
      <c r="I297" s="24"/>
      <c r="J297" s="24"/>
      <c r="K297" s="24"/>
      <c r="L297" s="24"/>
      <c r="M297" s="24"/>
      <c r="N297" s="41"/>
      <c r="O297" s="41"/>
      <c r="P297" s="41"/>
      <c r="Q297" s="41"/>
      <c r="R297" s="41"/>
    </row>
    <row r="298" ht="12.0" customHeight="1">
      <c r="A298" s="41"/>
      <c r="B298" s="41"/>
      <c r="C298" s="42"/>
      <c r="D298" s="41"/>
      <c r="E298" s="41"/>
      <c r="F298" s="41"/>
      <c r="G298" s="41"/>
      <c r="H298" s="41"/>
      <c r="I298" s="24"/>
      <c r="J298" s="24"/>
      <c r="K298" s="24"/>
      <c r="L298" s="24"/>
      <c r="M298" s="24"/>
      <c r="N298" s="41"/>
      <c r="O298" s="41"/>
      <c r="P298" s="41"/>
      <c r="Q298" s="41"/>
      <c r="R298" s="41"/>
    </row>
    <row r="299" ht="12.0" customHeight="1">
      <c r="A299" s="41"/>
      <c r="B299" s="41"/>
      <c r="C299" s="42"/>
      <c r="D299" s="41"/>
      <c r="E299" s="41"/>
      <c r="F299" s="41"/>
      <c r="G299" s="41"/>
      <c r="H299" s="41"/>
      <c r="I299" s="24"/>
      <c r="J299" s="24"/>
      <c r="K299" s="24"/>
      <c r="L299" s="24"/>
      <c r="M299" s="24"/>
      <c r="N299" s="41"/>
      <c r="O299" s="41"/>
      <c r="P299" s="41"/>
      <c r="Q299" s="41"/>
      <c r="R299" s="41"/>
    </row>
    <row r="300" ht="12.0" customHeight="1">
      <c r="A300" s="41"/>
      <c r="B300" s="41"/>
      <c r="C300" s="42"/>
      <c r="D300" s="41"/>
      <c r="E300" s="41"/>
      <c r="F300" s="41"/>
      <c r="G300" s="41"/>
      <c r="H300" s="41"/>
      <c r="I300" s="24"/>
      <c r="J300" s="24"/>
      <c r="K300" s="24"/>
      <c r="L300" s="24"/>
      <c r="M300" s="24"/>
      <c r="N300" s="41"/>
      <c r="O300" s="41"/>
      <c r="P300" s="41"/>
      <c r="Q300" s="41"/>
      <c r="R300" s="41"/>
    </row>
    <row r="301" ht="12.0" customHeight="1">
      <c r="A301" s="41"/>
      <c r="B301" s="41"/>
      <c r="C301" s="42"/>
      <c r="D301" s="41"/>
      <c r="E301" s="41"/>
      <c r="F301" s="41"/>
      <c r="G301" s="41"/>
      <c r="H301" s="41"/>
      <c r="I301" s="24"/>
      <c r="J301" s="24"/>
      <c r="K301" s="24"/>
      <c r="L301" s="24"/>
      <c r="M301" s="24"/>
      <c r="N301" s="41"/>
      <c r="O301" s="41"/>
      <c r="P301" s="41"/>
      <c r="Q301" s="41"/>
      <c r="R301" s="41"/>
    </row>
    <row r="302" ht="12.0" customHeight="1">
      <c r="A302" s="41"/>
      <c r="B302" s="41"/>
      <c r="C302" s="42"/>
      <c r="D302" s="41"/>
      <c r="E302" s="41"/>
      <c r="F302" s="41"/>
      <c r="G302" s="41"/>
      <c r="H302" s="41"/>
      <c r="I302" s="24"/>
      <c r="J302" s="24"/>
      <c r="K302" s="24"/>
      <c r="L302" s="24"/>
      <c r="M302" s="24"/>
      <c r="N302" s="41"/>
      <c r="O302" s="41"/>
      <c r="P302" s="41"/>
      <c r="Q302" s="41"/>
      <c r="R302" s="41"/>
    </row>
    <row r="303" ht="12.0" customHeight="1">
      <c r="A303" s="41"/>
      <c r="B303" s="41"/>
      <c r="C303" s="42"/>
      <c r="D303" s="41"/>
      <c r="E303" s="41"/>
      <c r="F303" s="41"/>
      <c r="G303" s="41"/>
      <c r="H303" s="41"/>
      <c r="I303" s="24"/>
      <c r="J303" s="24"/>
      <c r="K303" s="24"/>
      <c r="L303" s="24"/>
      <c r="M303" s="24"/>
      <c r="N303" s="41"/>
      <c r="O303" s="41"/>
      <c r="P303" s="41"/>
      <c r="Q303" s="41"/>
      <c r="R303" s="41"/>
    </row>
    <row r="304" ht="12.0" customHeight="1">
      <c r="A304" s="41"/>
      <c r="B304" s="41"/>
      <c r="C304" s="42"/>
      <c r="D304" s="41"/>
      <c r="E304" s="41"/>
      <c r="F304" s="41"/>
      <c r="G304" s="41"/>
      <c r="H304" s="41"/>
      <c r="I304" s="24"/>
      <c r="J304" s="24"/>
      <c r="K304" s="24"/>
      <c r="L304" s="24"/>
      <c r="M304" s="24"/>
      <c r="N304" s="41"/>
      <c r="O304" s="41"/>
      <c r="P304" s="41"/>
      <c r="Q304" s="41"/>
      <c r="R304" s="41"/>
    </row>
    <row r="305" ht="12.0" customHeight="1">
      <c r="A305" s="41"/>
      <c r="B305" s="41"/>
      <c r="C305" s="42"/>
      <c r="D305" s="41"/>
      <c r="E305" s="41"/>
      <c r="F305" s="41"/>
      <c r="G305" s="41"/>
      <c r="H305" s="41"/>
      <c r="I305" s="24"/>
      <c r="J305" s="24"/>
      <c r="K305" s="24"/>
      <c r="L305" s="24"/>
      <c r="M305" s="24"/>
      <c r="N305" s="41"/>
      <c r="O305" s="41"/>
      <c r="P305" s="41"/>
      <c r="Q305" s="41"/>
      <c r="R305" s="41"/>
    </row>
    <row r="306" ht="12.0" customHeight="1">
      <c r="A306" s="41"/>
      <c r="B306" s="41"/>
      <c r="C306" s="42"/>
      <c r="D306" s="41"/>
      <c r="E306" s="41"/>
      <c r="F306" s="41"/>
      <c r="G306" s="41"/>
      <c r="H306" s="41"/>
      <c r="I306" s="24"/>
      <c r="J306" s="24"/>
      <c r="K306" s="24"/>
      <c r="L306" s="24"/>
      <c r="M306" s="24"/>
      <c r="N306" s="41"/>
      <c r="O306" s="41"/>
      <c r="P306" s="41"/>
      <c r="Q306" s="41"/>
      <c r="R306" s="41"/>
    </row>
    <row r="307" ht="12.0" customHeight="1">
      <c r="A307" s="41"/>
      <c r="B307" s="41"/>
      <c r="C307" s="42"/>
      <c r="D307" s="41"/>
      <c r="E307" s="41"/>
      <c r="F307" s="41"/>
      <c r="G307" s="41"/>
      <c r="H307" s="41"/>
      <c r="I307" s="24"/>
      <c r="J307" s="24"/>
      <c r="K307" s="24"/>
      <c r="L307" s="24"/>
      <c r="M307" s="24"/>
      <c r="N307" s="41"/>
      <c r="O307" s="41"/>
      <c r="P307" s="41"/>
      <c r="Q307" s="41"/>
      <c r="R307" s="41"/>
    </row>
    <row r="308" ht="12.0" customHeight="1">
      <c r="A308" s="41"/>
      <c r="B308" s="41"/>
      <c r="C308" s="42"/>
      <c r="D308" s="41"/>
      <c r="E308" s="41"/>
      <c r="F308" s="41"/>
      <c r="G308" s="41"/>
      <c r="H308" s="41"/>
      <c r="I308" s="24"/>
      <c r="J308" s="24"/>
      <c r="K308" s="24"/>
      <c r="L308" s="24"/>
      <c r="M308" s="24"/>
      <c r="N308" s="41"/>
      <c r="O308" s="41"/>
      <c r="P308" s="41"/>
      <c r="Q308" s="41"/>
      <c r="R308" s="41"/>
    </row>
    <row r="309" ht="12.0" customHeight="1">
      <c r="A309" s="41"/>
      <c r="B309" s="41"/>
      <c r="C309" s="42"/>
      <c r="D309" s="41"/>
      <c r="E309" s="41"/>
      <c r="F309" s="41"/>
      <c r="G309" s="41"/>
      <c r="H309" s="41"/>
      <c r="I309" s="24"/>
      <c r="J309" s="24"/>
      <c r="K309" s="24"/>
      <c r="L309" s="24"/>
      <c r="M309" s="24"/>
      <c r="N309" s="41"/>
      <c r="O309" s="41"/>
      <c r="P309" s="41"/>
      <c r="Q309" s="41"/>
      <c r="R309" s="41"/>
    </row>
    <row r="310" ht="12.0" customHeight="1">
      <c r="A310" s="41"/>
      <c r="B310" s="41"/>
      <c r="C310" s="42"/>
      <c r="D310" s="41"/>
      <c r="E310" s="41"/>
      <c r="F310" s="41"/>
      <c r="G310" s="41"/>
      <c r="H310" s="41"/>
      <c r="I310" s="24"/>
      <c r="J310" s="24"/>
      <c r="K310" s="24"/>
      <c r="L310" s="24"/>
      <c r="M310" s="24"/>
      <c r="N310" s="41"/>
      <c r="O310" s="41"/>
      <c r="P310" s="41"/>
      <c r="Q310" s="41"/>
      <c r="R310" s="41"/>
    </row>
    <row r="311" ht="12.0" customHeight="1">
      <c r="A311" s="41"/>
      <c r="B311" s="41"/>
      <c r="C311" s="42"/>
      <c r="D311" s="41"/>
      <c r="E311" s="41"/>
      <c r="F311" s="41"/>
      <c r="G311" s="41"/>
      <c r="H311" s="41"/>
      <c r="I311" s="24"/>
      <c r="J311" s="24"/>
      <c r="K311" s="24"/>
      <c r="L311" s="24"/>
      <c r="M311" s="24"/>
      <c r="N311" s="41"/>
      <c r="O311" s="41"/>
      <c r="P311" s="41"/>
      <c r="Q311" s="41"/>
      <c r="R311" s="41"/>
    </row>
    <row r="312" ht="12.0" customHeight="1">
      <c r="A312" s="41"/>
      <c r="B312" s="41"/>
      <c r="C312" s="42"/>
      <c r="D312" s="41"/>
      <c r="E312" s="41"/>
      <c r="F312" s="41"/>
      <c r="G312" s="41"/>
      <c r="H312" s="41"/>
      <c r="I312" s="24"/>
      <c r="J312" s="24"/>
      <c r="K312" s="24"/>
      <c r="L312" s="24"/>
      <c r="M312" s="24"/>
      <c r="N312" s="41"/>
      <c r="O312" s="41"/>
      <c r="P312" s="41"/>
      <c r="Q312" s="41"/>
      <c r="R312" s="41"/>
    </row>
    <row r="313" ht="12.0" customHeight="1">
      <c r="A313" s="41"/>
      <c r="B313" s="41"/>
      <c r="C313" s="42"/>
      <c r="D313" s="41"/>
      <c r="E313" s="41"/>
      <c r="F313" s="41"/>
      <c r="G313" s="41"/>
      <c r="H313" s="41"/>
      <c r="I313" s="24"/>
      <c r="J313" s="24"/>
      <c r="K313" s="24"/>
      <c r="L313" s="24"/>
      <c r="M313" s="24"/>
      <c r="N313" s="41"/>
      <c r="O313" s="41"/>
      <c r="P313" s="41"/>
      <c r="Q313" s="41"/>
      <c r="R313" s="41"/>
    </row>
    <row r="314" ht="12.0" customHeight="1">
      <c r="A314" s="41"/>
      <c r="B314" s="41"/>
      <c r="C314" s="42"/>
      <c r="D314" s="41"/>
      <c r="E314" s="41"/>
      <c r="F314" s="41"/>
      <c r="G314" s="41"/>
      <c r="H314" s="41"/>
      <c r="I314" s="24"/>
      <c r="J314" s="24"/>
      <c r="K314" s="24"/>
      <c r="L314" s="24"/>
      <c r="M314" s="24"/>
      <c r="N314" s="41"/>
      <c r="O314" s="41"/>
      <c r="P314" s="41"/>
      <c r="Q314" s="41"/>
      <c r="R314" s="41"/>
    </row>
    <row r="315" ht="12.0" customHeight="1">
      <c r="A315" s="41"/>
      <c r="B315" s="41"/>
      <c r="C315" s="42"/>
      <c r="D315" s="41"/>
      <c r="E315" s="41"/>
      <c r="F315" s="41"/>
      <c r="G315" s="41"/>
      <c r="H315" s="41"/>
      <c r="I315" s="24"/>
      <c r="J315" s="24"/>
      <c r="K315" s="24"/>
      <c r="L315" s="24"/>
      <c r="M315" s="24"/>
      <c r="N315" s="41"/>
      <c r="O315" s="41"/>
      <c r="P315" s="41"/>
      <c r="Q315" s="41"/>
      <c r="R315" s="41"/>
    </row>
    <row r="316" ht="12.0" customHeight="1">
      <c r="A316" s="41"/>
      <c r="B316" s="41"/>
      <c r="C316" s="42"/>
      <c r="D316" s="41"/>
      <c r="E316" s="41"/>
      <c r="F316" s="41"/>
      <c r="G316" s="41"/>
      <c r="H316" s="41"/>
      <c r="I316" s="24"/>
      <c r="J316" s="24"/>
      <c r="K316" s="24"/>
      <c r="L316" s="24"/>
      <c r="M316" s="24"/>
      <c r="N316" s="41"/>
      <c r="O316" s="41"/>
      <c r="P316" s="41"/>
      <c r="Q316" s="41"/>
      <c r="R316" s="41"/>
    </row>
    <row r="317" ht="12.0" customHeight="1">
      <c r="A317" s="41"/>
      <c r="B317" s="41"/>
      <c r="C317" s="42"/>
      <c r="D317" s="41"/>
      <c r="E317" s="41"/>
      <c r="F317" s="41"/>
      <c r="G317" s="41"/>
      <c r="H317" s="41"/>
      <c r="I317" s="24"/>
      <c r="J317" s="24"/>
      <c r="K317" s="24"/>
      <c r="L317" s="24"/>
      <c r="M317" s="24"/>
      <c r="N317" s="41"/>
      <c r="O317" s="41"/>
      <c r="P317" s="41"/>
      <c r="Q317" s="41"/>
      <c r="R317" s="41"/>
    </row>
    <row r="318" ht="12.0" customHeight="1">
      <c r="A318" s="41"/>
      <c r="B318" s="41"/>
      <c r="C318" s="42"/>
      <c r="D318" s="41"/>
      <c r="E318" s="41"/>
      <c r="F318" s="41"/>
      <c r="G318" s="41"/>
      <c r="H318" s="41"/>
      <c r="I318" s="24"/>
      <c r="J318" s="24"/>
      <c r="K318" s="24"/>
      <c r="L318" s="24"/>
      <c r="M318" s="24"/>
      <c r="N318" s="41"/>
      <c r="O318" s="41"/>
      <c r="P318" s="41"/>
      <c r="Q318" s="41"/>
      <c r="R318" s="41"/>
    </row>
    <row r="319" ht="12.0" customHeight="1">
      <c r="A319" s="41"/>
      <c r="B319" s="41"/>
      <c r="C319" s="42"/>
      <c r="D319" s="41"/>
      <c r="E319" s="41"/>
      <c r="F319" s="41"/>
      <c r="G319" s="41"/>
      <c r="H319" s="41"/>
      <c r="I319" s="24"/>
      <c r="J319" s="24"/>
      <c r="K319" s="24"/>
      <c r="L319" s="24"/>
      <c r="M319" s="24"/>
      <c r="N319" s="41"/>
      <c r="O319" s="41"/>
      <c r="P319" s="41"/>
      <c r="Q319" s="41"/>
      <c r="R319" s="41"/>
    </row>
    <row r="320" ht="12.0" customHeight="1">
      <c r="A320" s="41"/>
      <c r="B320" s="41"/>
      <c r="C320" s="42"/>
      <c r="D320" s="41"/>
      <c r="E320" s="41"/>
      <c r="F320" s="41"/>
      <c r="G320" s="41"/>
      <c r="H320" s="41"/>
      <c r="I320" s="24"/>
      <c r="J320" s="24"/>
      <c r="K320" s="24"/>
      <c r="L320" s="24"/>
      <c r="M320" s="24"/>
      <c r="N320" s="41"/>
      <c r="O320" s="41"/>
      <c r="P320" s="41"/>
      <c r="Q320" s="41"/>
      <c r="R320" s="41"/>
    </row>
    <row r="321" ht="12.0" customHeight="1">
      <c r="A321" s="41"/>
      <c r="B321" s="41"/>
      <c r="C321" s="42"/>
      <c r="D321" s="41"/>
      <c r="E321" s="41"/>
      <c r="F321" s="41"/>
      <c r="G321" s="41"/>
      <c r="H321" s="41"/>
      <c r="I321" s="24"/>
      <c r="J321" s="24"/>
      <c r="K321" s="24"/>
      <c r="L321" s="24"/>
      <c r="M321" s="24"/>
      <c r="N321" s="41"/>
      <c r="O321" s="41"/>
      <c r="P321" s="41"/>
      <c r="Q321" s="41"/>
      <c r="R321" s="41"/>
    </row>
    <row r="322" ht="12.0" customHeight="1">
      <c r="A322" s="41"/>
      <c r="B322" s="41"/>
      <c r="C322" s="42"/>
      <c r="D322" s="41"/>
      <c r="E322" s="41"/>
      <c r="F322" s="41"/>
      <c r="G322" s="41"/>
      <c r="H322" s="41"/>
      <c r="I322" s="24"/>
      <c r="J322" s="24"/>
      <c r="K322" s="24"/>
      <c r="L322" s="24"/>
      <c r="M322" s="24"/>
      <c r="N322" s="41"/>
      <c r="O322" s="41"/>
      <c r="P322" s="41"/>
      <c r="Q322" s="41"/>
      <c r="R322" s="41"/>
    </row>
    <row r="323" ht="12.0" customHeight="1">
      <c r="A323" s="41"/>
      <c r="B323" s="41"/>
      <c r="C323" s="42"/>
      <c r="D323" s="41"/>
      <c r="E323" s="41"/>
      <c r="F323" s="41"/>
      <c r="G323" s="41"/>
      <c r="H323" s="41"/>
      <c r="I323" s="24"/>
      <c r="J323" s="24"/>
      <c r="K323" s="24"/>
      <c r="L323" s="24"/>
      <c r="M323" s="24"/>
      <c r="N323" s="41"/>
      <c r="O323" s="41"/>
      <c r="P323" s="41"/>
      <c r="Q323" s="41"/>
      <c r="R323" s="41"/>
    </row>
    <row r="324" ht="12.0" customHeight="1">
      <c r="A324" s="41"/>
      <c r="B324" s="41"/>
      <c r="C324" s="42"/>
      <c r="D324" s="41"/>
      <c r="E324" s="41"/>
      <c r="F324" s="41"/>
      <c r="G324" s="41"/>
      <c r="H324" s="41"/>
      <c r="I324" s="24"/>
      <c r="J324" s="24"/>
      <c r="K324" s="24"/>
      <c r="L324" s="24"/>
      <c r="M324" s="24"/>
      <c r="N324" s="41"/>
      <c r="O324" s="41"/>
      <c r="P324" s="41"/>
      <c r="Q324" s="41"/>
      <c r="R324" s="41"/>
    </row>
    <row r="325" ht="12.0" customHeight="1">
      <c r="A325" s="41"/>
      <c r="B325" s="41"/>
      <c r="C325" s="42"/>
      <c r="D325" s="41"/>
      <c r="E325" s="41"/>
      <c r="F325" s="41"/>
      <c r="G325" s="41"/>
      <c r="H325" s="41"/>
      <c r="I325" s="24"/>
      <c r="J325" s="24"/>
      <c r="K325" s="24"/>
      <c r="L325" s="24"/>
      <c r="M325" s="24"/>
      <c r="N325" s="41"/>
      <c r="O325" s="41"/>
      <c r="P325" s="41"/>
      <c r="Q325" s="41"/>
      <c r="R325" s="41"/>
    </row>
    <row r="326" ht="12.0" customHeight="1">
      <c r="A326" s="41"/>
      <c r="B326" s="41"/>
      <c r="C326" s="42"/>
      <c r="D326" s="41"/>
      <c r="E326" s="41"/>
      <c r="F326" s="41"/>
      <c r="G326" s="41"/>
      <c r="H326" s="41"/>
      <c r="I326" s="24"/>
      <c r="J326" s="24"/>
      <c r="K326" s="24"/>
      <c r="L326" s="24"/>
      <c r="M326" s="24"/>
      <c r="N326" s="41"/>
      <c r="O326" s="41"/>
      <c r="P326" s="41"/>
      <c r="Q326" s="41"/>
      <c r="R326" s="41"/>
    </row>
    <row r="327" ht="12.0" customHeight="1">
      <c r="A327" s="41"/>
      <c r="B327" s="41"/>
      <c r="C327" s="42"/>
      <c r="D327" s="41"/>
      <c r="E327" s="41"/>
      <c r="F327" s="41"/>
      <c r="G327" s="41"/>
      <c r="H327" s="41"/>
      <c r="I327" s="24"/>
      <c r="J327" s="24"/>
      <c r="K327" s="24"/>
      <c r="L327" s="24"/>
      <c r="M327" s="24"/>
      <c r="N327" s="41"/>
      <c r="O327" s="41"/>
      <c r="P327" s="41"/>
      <c r="Q327" s="41"/>
      <c r="R327" s="41"/>
    </row>
    <row r="328" ht="12.0" customHeight="1">
      <c r="A328" s="41"/>
      <c r="B328" s="41"/>
      <c r="C328" s="42"/>
      <c r="D328" s="41"/>
      <c r="E328" s="41"/>
      <c r="F328" s="41"/>
      <c r="G328" s="41"/>
      <c r="H328" s="41"/>
      <c r="I328" s="24"/>
      <c r="J328" s="24"/>
      <c r="K328" s="24"/>
      <c r="L328" s="24"/>
      <c r="M328" s="24"/>
      <c r="N328" s="41"/>
      <c r="O328" s="41"/>
      <c r="P328" s="41"/>
      <c r="Q328" s="41"/>
      <c r="R328" s="41"/>
    </row>
    <row r="329" ht="12.0" customHeight="1">
      <c r="A329" s="41"/>
      <c r="B329" s="41"/>
      <c r="C329" s="42"/>
      <c r="D329" s="41"/>
      <c r="E329" s="41"/>
      <c r="F329" s="41"/>
      <c r="G329" s="41"/>
      <c r="H329" s="41"/>
      <c r="I329" s="24"/>
      <c r="J329" s="24"/>
      <c r="K329" s="24"/>
      <c r="L329" s="24"/>
      <c r="M329" s="24"/>
      <c r="N329" s="41"/>
      <c r="O329" s="41"/>
      <c r="P329" s="41"/>
      <c r="Q329" s="41"/>
      <c r="R329" s="41"/>
    </row>
    <row r="330" ht="12.0" customHeight="1">
      <c r="A330" s="41"/>
      <c r="B330" s="41"/>
      <c r="C330" s="42"/>
      <c r="D330" s="41"/>
      <c r="E330" s="41"/>
      <c r="F330" s="41"/>
      <c r="G330" s="41"/>
      <c r="H330" s="41"/>
      <c r="I330" s="24"/>
      <c r="J330" s="24"/>
      <c r="K330" s="24"/>
      <c r="L330" s="24"/>
      <c r="M330" s="24"/>
      <c r="N330" s="41"/>
      <c r="O330" s="41"/>
      <c r="P330" s="41"/>
      <c r="Q330" s="41"/>
      <c r="R330" s="41"/>
    </row>
    <row r="331" ht="12.0" customHeight="1">
      <c r="A331" s="41"/>
      <c r="B331" s="41"/>
      <c r="C331" s="42"/>
      <c r="D331" s="41"/>
      <c r="E331" s="41"/>
      <c r="F331" s="41"/>
      <c r="G331" s="41"/>
      <c r="H331" s="41"/>
      <c r="I331" s="24"/>
      <c r="J331" s="24"/>
      <c r="K331" s="24"/>
      <c r="L331" s="24"/>
      <c r="M331" s="24"/>
      <c r="N331" s="41"/>
      <c r="O331" s="41"/>
      <c r="P331" s="41"/>
      <c r="Q331" s="41"/>
      <c r="R331" s="41"/>
    </row>
    <row r="332" ht="12.0" customHeight="1">
      <c r="A332" s="41"/>
      <c r="B332" s="41"/>
      <c r="C332" s="42"/>
      <c r="D332" s="41"/>
      <c r="E332" s="41"/>
      <c r="F332" s="41"/>
      <c r="G332" s="41"/>
      <c r="H332" s="41"/>
      <c r="I332" s="24"/>
      <c r="J332" s="24"/>
      <c r="K332" s="24"/>
      <c r="L332" s="24"/>
      <c r="M332" s="24"/>
      <c r="N332" s="41"/>
      <c r="O332" s="41"/>
      <c r="P332" s="41"/>
      <c r="Q332" s="41"/>
      <c r="R332" s="41"/>
    </row>
    <row r="333" ht="12.0" customHeight="1">
      <c r="A333" s="41"/>
      <c r="B333" s="41"/>
      <c r="C333" s="42"/>
      <c r="D333" s="41"/>
      <c r="E333" s="41"/>
      <c r="F333" s="41"/>
      <c r="G333" s="41"/>
      <c r="H333" s="41"/>
      <c r="I333" s="24"/>
      <c r="J333" s="24"/>
      <c r="K333" s="24"/>
      <c r="L333" s="24"/>
      <c r="M333" s="24"/>
      <c r="N333" s="41"/>
      <c r="O333" s="41"/>
      <c r="P333" s="41"/>
      <c r="Q333" s="41"/>
      <c r="R333" s="41"/>
    </row>
    <row r="334" ht="12.0" customHeight="1">
      <c r="A334" s="41"/>
      <c r="B334" s="41"/>
      <c r="C334" s="42"/>
      <c r="D334" s="41"/>
      <c r="E334" s="41"/>
      <c r="F334" s="41"/>
      <c r="G334" s="41"/>
      <c r="H334" s="41"/>
      <c r="I334" s="24"/>
      <c r="J334" s="24"/>
      <c r="K334" s="24"/>
      <c r="L334" s="24"/>
      <c r="M334" s="24"/>
      <c r="N334" s="41"/>
      <c r="O334" s="41"/>
      <c r="P334" s="41"/>
      <c r="Q334" s="41"/>
      <c r="R334" s="41"/>
    </row>
    <row r="335" ht="12.0" customHeight="1">
      <c r="A335" s="41"/>
      <c r="B335" s="41"/>
      <c r="C335" s="42"/>
      <c r="D335" s="41"/>
      <c r="E335" s="41"/>
      <c r="F335" s="41"/>
      <c r="G335" s="41"/>
      <c r="H335" s="41"/>
      <c r="I335" s="24"/>
      <c r="J335" s="24"/>
      <c r="K335" s="24"/>
      <c r="L335" s="24"/>
      <c r="M335" s="24"/>
      <c r="N335" s="41"/>
      <c r="O335" s="41"/>
      <c r="P335" s="41"/>
      <c r="Q335" s="41"/>
      <c r="R335" s="41"/>
    </row>
    <row r="336" ht="12.0" customHeight="1">
      <c r="A336" s="41"/>
      <c r="B336" s="41"/>
      <c r="C336" s="42"/>
      <c r="D336" s="41"/>
      <c r="E336" s="41"/>
      <c r="F336" s="41"/>
      <c r="G336" s="41"/>
      <c r="H336" s="41"/>
      <c r="I336" s="24"/>
      <c r="J336" s="24"/>
      <c r="K336" s="24"/>
      <c r="L336" s="24"/>
      <c r="M336" s="24"/>
      <c r="N336" s="41"/>
      <c r="O336" s="41"/>
      <c r="P336" s="41"/>
      <c r="Q336" s="41"/>
      <c r="R336" s="41"/>
    </row>
    <row r="337" ht="12.0" customHeight="1">
      <c r="A337" s="41"/>
      <c r="B337" s="41"/>
      <c r="C337" s="42"/>
      <c r="D337" s="41"/>
      <c r="E337" s="41"/>
      <c r="F337" s="41"/>
      <c r="G337" s="41"/>
      <c r="H337" s="41"/>
      <c r="I337" s="24"/>
      <c r="J337" s="24"/>
      <c r="K337" s="24"/>
      <c r="L337" s="24"/>
      <c r="M337" s="24"/>
      <c r="N337" s="41"/>
      <c r="O337" s="41"/>
      <c r="P337" s="41"/>
      <c r="Q337" s="41"/>
      <c r="R337" s="41"/>
    </row>
    <row r="338" ht="12.0" customHeight="1">
      <c r="A338" s="41"/>
      <c r="B338" s="41"/>
      <c r="C338" s="42"/>
      <c r="D338" s="41"/>
      <c r="E338" s="41"/>
      <c r="F338" s="41"/>
      <c r="G338" s="41"/>
      <c r="H338" s="41"/>
      <c r="I338" s="24"/>
      <c r="J338" s="24"/>
      <c r="K338" s="24"/>
      <c r="L338" s="24"/>
      <c r="M338" s="24"/>
      <c r="N338" s="41"/>
      <c r="O338" s="41"/>
      <c r="P338" s="41"/>
      <c r="Q338" s="41"/>
      <c r="R338" s="41"/>
    </row>
    <row r="339" ht="12.0" customHeight="1">
      <c r="A339" s="41"/>
      <c r="B339" s="41"/>
      <c r="C339" s="42"/>
      <c r="D339" s="41"/>
      <c r="E339" s="41"/>
      <c r="F339" s="41"/>
      <c r="G339" s="41"/>
      <c r="H339" s="41"/>
      <c r="I339" s="24"/>
      <c r="J339" s="24"/>
      <c r="K339" s="24"/>
      <c r="L339" s="24"/>
      <c r="M339" s="24"/>
      <c r="N339" s="41"/>
      <c r="O339" s="41"/>
      <c r="P339" s="41"/>
      <c r="Q339" s="41"/>
      <c r="R339" s="41"/>
    </row>
    <row r="340" ht="12.0" customHeight="1">
      <c r="A340" s="41"/>
      <c r="B340" s="41"/>
      <c r="C340" s="42"/>
      <c r="D340" s="41"/>
      <c r="E340" s="41"/>
      <c r="F340" s="41"/>
      <c r="G340" s="41"/>
      <c r="H340" s="41"/>
      <c r="I340" s="24"/>
      <c r="J340" s="24"/>
      <c r="K340" s="24"/>
      <c r="L340" s="24"/>
      <c r="M340" s="24"/>
      <c r="N340" s="41"/>
      <c r="O340" s="41"/>
      <c r="P340" s="41"/>
      <c r="Q340" s="41"/>
      <c r="R340" s="41"/>
    </row>
    <row r="341" ht="12.0" customHeight="1">
      <c r="A341" s="41"/>
      <c r="B341" s="41"/>
      <c r="C341" s="42"/>
      <c r="D341" s="41"/>
      <c r="E341" s="41"/>
      <c r="F341" s="41"/>
      <c r="G341" s="41"/>
      <c r="H341" s="41"/>
      <c r="I341" s="24"/>
      <c r="J341" s="24"/>
      <c r="K341" s="24"/>
      <c r="L341" s="24"/>
      <c r="M341" s="24"/>
      <c r="N341" s="41"/>
      <c r="O341" s="41"/>
      <c r="P341" s="41"/>
      <c r="Q341" s="41"/>
      <c r="R341" s="41"/>
    </row>
    <row r="342" ht="12.0" customHeight="1">
      <c r="A342" s="41"/>
      <c r="B342" s="41"/>
      <c r="C342" s="42"/>
      <c r="D342" s="41"/>
      <c r="E342" s="41"/>
      <c r="F342" s="41"/>
      <c r="G342" s="41"/>
      <c r="H342" s="41"/>
      <c r="I342" s="24"/>
      <c r="J342" s="24"/>
      <c r="K342" s="24"/>
      <c r="L342" s="24"/>
      <c r="M342" s="24"/>
      <c r="N342" s="41"/>
      <c r="O342" s="41"/>
      <c r="P342" s="41"/>
      <c r="Q342" s="41"/>
      <c r="R342" s="41"/>
    </row>
    <row r="343" ht="12.0" customHeight="1">
      <c r="A343" s="41"/>
      <c r="B343" s="41"/>
      <c r="C343" s="42"/>
      <c r="D343" s="41"/>
      <c r="E343" s="41"/>
      <c r="F343" s="41"/>
      <c r="G343" s="41"/>
      <c r="H343" s="41"/>
      <c r="I343" s="24"/>
      <c r="J343" s="24"/>
      <c r="K343" s="24"/>
      <c r="L343" s="24"/>
      <c r="M343" s="24"/>
      <c r="N343" s="41"/>
      <c r="O343" s="41"/>
      <c r="P343" s="41"/>
      <c r="Q343" s="41"/>
      <c r="R343" s="41"/>
    </row>
    <row r="344" ht="12.0" customHeight="1">
      <c r="A344" s="41"/>
      <c r="B344" s="41"/>
      <c r="C344" s="42"/>
      <c r="D344" s="41"/>
      <c r="E344" s="41"/>
      <c r="F344" s="41"/>
      <c r="G344" s="41"/>
      <c r="H344" s="41"/>
      <c r="I344" s="24"/>
      <c r="J344" s="24"/>
      <c r="K344" s="24"/>
      <c r="L344" s="24"/>
      <c r="M344" s="24"/>
      <c r="N344" s="41"/>
      <c r="O344" s="41"/>
      <c r="P344" s="41"/>
      <c r="Q344" s="41"/>
      <c r="R344" s="41"/>
    </row>
    <row r="345" ht="12.0" customHeight="1">
      <c r="A345" s="41"/>
      <c r="B345" s="41"/>
      <c r="C345" s="42"/>
      <c r="D345" s="41"/>
      <c r="E345" s="41"/>
      <c r="F345" s="41"/>
      <c r="G345" s="41"/>
      <c r="H345" s="41"/>
      <c r="I345" s="24"/>
      <c r="J345" s="24"/>
      <c r="K345" s="24"/>
      <c r="L345" s="24"/>
      <c r="M345" s="24"/>
      <c r="N345" s="41"/>
      <c r="O345" s="41"/>
      <c r="P345" s="41"/>
      <c r="Q345" s="41"/>
      <c r="R345" s="41"/>
    </row>
    <row r="346" ht="12.0" customHeight="1">
      <c r="A346" s="41"/>
      <c r="B346" s="41"/>
      <c r="C346" s="42"/>
      <c r="D346" s="41"/>
      <c r="E346" s="41"/>
      <c r="F346" s="41"/>
      <c r="G346" s="41"/>
      <c r="H346" s="41"/>
      <c r="I346" s="24"/>
      <c r="J346" s="24"/>
      <c r="K346" s="24"/>
      <c r="L346" s="24"/>
      <c r="M346" s="24"/>
      <c r="N346" s="41"/>
      <c r="O346" s="41"/>
      <c r="P346" s="41"/>
      <c r="Q346" s="41"/>
      <c r="R346" s="41"/>
    </row>
    <row r="347" ht="12.0" customHeight="1">
      <c r="A347" s="41"/>
      <c r="B347" s="41"/>
      <c r="C347" s="42"/>
      <c r="D347" s="41"/>
      <c r="E347" s="41"/>
      <c r="F347" s="41"/>
      <c r="G347" s="41"/>
      <c r="H347" s="41"/>
      <c r="I347" s="24"/>
      <c r="J347" s="24"/>
      <c r="K347" s="24"/>
      <c r="L347" s="24"/>
      <c r="M347" s="24"/>
      <c r="N347" s="41"/>
      <c r="O347" s="41"/>
      <c r="P347" s="41"/>
      <c r="Q347" s="41"/>
      <c r="R347" s="41"/>
    </row>
    <row r="348" ht="12.0" customHeight="1">
      <c r="A348" s="41"/>
      <c r="B348" s="41"/>
      <c r="C348" s="42"/>
      <c r="D348" s="41"/>
      <c r="E348" s="41"/>
      <c r="F348" s="41"/>
      <c r="G348" s="41"/>
      <c r="H348" s="41"/>
      <c r="I348" s="24"/>
      <c r="J348" s="24"/>
      <c r="K348" s="24"/>
      <c r="L348" s="24"/>
      <c r="M348" s="24"/>
      <c r="N348" s="41"/>
      <c r="O348" s="41"/>
      <c r="P348" s="41"/>
      <c r="Q348" s="41"/>
      <c r="R348" s="41"/>
    </row>
    <row r="349" ht="12.0" customHeight="1">
      <c r="A349" s="41"/>
      <c r="B349" s="41"/>
      <c r="C349" s="42"/>
      <c r="D349" s="41"/>
      <c r="E349" s="41"/>
      <c r="F349" s="41"/>
      <c r="G349" s="41"/>
      <c r="H349" s="41"/>
      <c r="I349" s="24"/>
      <c r="J349" s="24"/>
      <c r="K349" s="24"/>
      <c r="L349" s="24"/>
      <c r="M349" s="24"/>
      <c r="N349" s="41"/>
      <c r="O349" s="41"/>
      <c r="P349" s="41"/>
      <c r="Q349" s="41"/>
      <c r="R349" s="41"/>
    </row>
    <row r="350" ht="12.0" customHeight="1">
      <c r="A350" s="41"/>
      <c r="B350" s="41"/>
      <c r="C350" s="42"/>
      <c r="D350" s="41"/>
      <c r="E350" s="41"/>
      <c r="F350" s="41"/>
      <c r="G350" s="41"/>
      <c r="H350" s="41"/>
      <c r="I350" s="24"/>
      <c r="J350" s="24"/>
      <c r="K350" s="24"/>
      <c r="L350" s="24"/>
      <c r="M350" s="24"/>
      <c r="N350" s="41"/>
      <c r="O350" s="41"/>
      <c r="P350" s="41"/>
      <c r="Q350" s="41"/>
      <c r="R350" s="41"/>
    </row>
    <row r="351" ht="12.0" customHeight="1">
      <c r="A351" s="41"/>
      <c r="B351" s="41"/>
      <c r="C351" s="42"/>
      <c r="D351" s="41"/>
      <c r="E351" s="41"/>
      <c r="F351" s="41"/>
      <c r="G351" s="41"/>
      <c r="H351" s="41"/>
      <c r="I351" s="24"/>
      <c r="J351" s="24"/>
      <c r="K351" s="24"/>
      <c r="L351" s="24"/>
      <c r="M351" s="24"/>
      <c r="N351" s="41"/>
      <c r="O351" s="41"/>
      <c r="P351" s="41"/>
      <c r="Q351" s="41"/>
      <c r="R351" s="41"/>
    </row>
    <row r="352" ht="12.0" customHeight="1">
      <c r="A352" s="41"/>
      <c r="B352" s="41"/>
      <c r="C352" s="42"/>
      <c r="D352" s="41"/>
      <c r="E352" s="41"/>
      <c r="F352" s="41"/>
      <c r="G352" s="41"/>
      <c r="H352" s="41"/>
      <c r="I352" s="24"/>
      <c r="J352" s="24"/>
      <c r="K352" s="24"/>
      <c r="L352" s="24"/>
      <c r="M352" s="24"/>
      <c r="N352" s="41"/>
      <c r="O352" s="41"/>
      <c r="P352" s="41"/>
      <c r="Q352" s="41"/>
      <c r="R352" s="41"/>
    </row>
    <row r="353" ht="12.0" customHeight="1">
      <c r="A353" s="41"/>
      <c r="B353" s="41"/>
      <c r="C353" s="42"/>
      <c r="D353" s="41"/>
      <c r="E353" s="41"/>
      <c r="F353" s="41"/>
      <c r="G353" s="41"/>
      <c r="H353" s="41"/>
      <c r="I353" s="24"/>
      <c r="J353" s="24"/>
      <c r="K353" s="24"/>
      <c r="L353" s="24"/>
      <c r="M353" s="24"/>
      <c r="N353" s="41"/>
      <c r="O353" s="41"/>
      <c r="P353" s="41"/>
      <c r="Q353" s="41"/>
      <c r="R353" s="41"/>
    </row>
    <row r="354" ht="12.0" customHeight="1">
      <c r="A354" s="41"/>
      <c r="B354" s="41"/>
      <c r="C354" s="42"/>
      <c r="D354" s="41"/>
      <c r="E354" s="41"/>
      <c r="F354" s="41"/>
      <c r="G354" s="41"/>
      <c r="H354" s="41"/>
      <c r="I354" s="24"/>
      <c r="J354" s="24"/>
      <c r="K354" s="24"/>
      <c r="L354" s="24"/>
      <c r="M354" s="24"/>
      <c r="N354" s="41"/>
      <c r="O354" s="41"/>
      <c r="P354" s="41"/>
      <c r="Q354" s="41"/>
      <c r="R354" s="41"/>
    </row>
    <row r="355" ht="12.0" customHeight="1">
      <c r="A355" s="41"/>
      <c r="B355" s="41"/>
      <c r="C355" s="42"/>
      <c r="D355" s="41"/>
      <c r="E355" s="41"/>
      <c r="F355" s="41"/>
      <c r="G355" s="41"/>
      <c r="H355" s="41"/>
      <c r="I355" s="24"/>
      <c r="J355" s="24"/>
      <c r="K355" s="24"/>
      <c r="L355" s="24"/>
      <c r="M355" s="24"/>
      <c r="N355" s="41"/>
      <c r="O355" s="41"/>
      <c r="P355" s="41"/>
      <c r="Q355" s="41"/>
      <c r="R355" s="41"/>
    </row>
    <row r="356" ht="12.0" customHeight="1">
      <c r="A356" s="41"/>
      <c r="B356" s="41"/>
      <c r="C356" s="42"/>
      <c r="D356" s="41"/>
      <c r="E356" s="41"/>
      <c r="F356" s="41"/>
      <c r="G356" s="41"/>
      <c r="H356" s="41"/>
      <c r="I356" s="24"/>
      <c r="J356" s="24"/>
      <c r="K356" s="24"/>
      <c r="L356" s="24"/>
      <c r="M356" s="24"/>
      <c r="N356" s="41"/>
      <c r="O356" s="41"/>
      <c r="P356" s="41"/>
      <c r="Q356" s="41"/>
      <c r="R356" s="41"/>
    </row>
    <row r="357" ht="12.0" customHeight="1">
      <c r="A357" s="41"/>
      <c r="B357" s="41"/>
      <c r="C357" s="42"/>
      <c r="D357" s="41"/>
      <c r="E357" s="41"/>
      <c r="F357" s="41"/>
      <c r="G357" s="41"/>
      <c r="H357" s="41"/>
      <c r="I357" s="24"/>
      <c r="J357" s="24"/>
      <c r="K357" s="24"/>
      <c r="L357" s="24"/>
      <c r="M357" s="24"/>
      <c r="N357" s="41"/>
      <c r="O357" s="41"/>
      <c r="P357" s="41"/>
      <c r="Q357" s="41"/>
      <c r="R357" s="41"/>
    </row>
    <row r="358" ht="12.0" customHeight="1">
      <c r="A358" s="41"/>
      <c r="B358" s="41"/>
      <c r="C358" s="42"/>
      <c r="D358" s="41"/>
      <c r="E358" s="41"/>
      <c r="F358" s="41"/>
      <c r="G358" s="41"/>
      <c r="H358" s="41"/>
      <c r="I358" s="24"/>
      <c r="J358" s="24"/>
      <c r="K358" s="24"/>
      <c r="L358" s="24"/>
      <c r="M358" s="24"/>
      <c r="N358" s="41"/>
      <c r="O358" s="41"/>
      <c r="P358" s="41"/>
      <c r="Q358" s="41"/>
      <c r="R358" s="41"/>
    </row>
    <row r="359" ht="12.0" customHeight="1">
      <c r="A359" s="41"/>
      <c r="B359" s="41"/>
      <c r="C359" s="42"/>
      <c r="D359" s="41"/>
      <c r="E359" s="41"/>
      <c r="F359" s="41"/>
      <c r="G359" s="41"/>
      <c r="H359" s="41"/>
      <c r="I359" s="24"/>
      <c r="J359" s="24"/>
      <c r="K359" s="24"/>
      <c r="L359" s="24"/>
      <c r="M359" s="24"/>
      <c r="N359" s="41"/>
      <c r="O359" s="41"/>
      <c r="P359" s="41"/>
      <c r="Q359" s="41"/>
      <c r="R359" s="41"/>
    </row>
    <row r="360" ht="12.0" customHeight="1">
      <c r="A360" s="41"/>
      <c r="B360" s="41"/>
      <c r="C360" s="42"/>
      <c r="D360" s="41"/>
      <c r="E360" s="41"/>
      <c r="F360" s="41"/>
      <c r="G360" s="41"/>
      <c r="H360" s="41"/>
      <c r="I360" s="24"/>
      <c r="J360" s="24"/>
      <c r="K360" s="24"/>
      <c r="L360" s="24"/>
      <c r="M360" s="24"/>
      <c r="N360" s="41"/>
      <c r="O360" s="41"/>
      <c r="P360" s="41"/>
      <c r="Q360" s="41"/>
      <c r="R360" s="41"/>
    </row>
    <row r="361" ht="12.0" customHeight="1">
      <c r="A361" s="41"/>
      <c r="B361" s="41"/>
      <c r="C361" s="42"/>
      <c r="D361" s="41"/>
      <c r="E361" s="41"/>
      <c r="F361" s="41"/>
      <c r="G361" s="41"/>
      <c r="H361" s="41"/>
      <c r="I361" s="24"/>
      <c r="J361" s="24"/>
      <c r="K361" s="24"/>
      <c r="L361" s="24"/>
      <c r="M361" s="24"/>
      <c r="N361" s="41"/>
      <c r="O361" s="41"/>
      <c r="P361" s="41"/>
      <c r="Q361" s="41"/>
      <c r="R361" s="41"/>
    </row>
    <row r="362" ht="12.0" customHeight="1">
      <c r="A362" s="41"/>
      <c r="B362" s="41"/>
      <c r="C362" s="42"/>
      <c r="D362" s="41"/>
      <c r="E362" s="41"/>
      <c r="F362" s="41"/>
      <c r="G362" s="41"/>
      <c r="H362" s="41"/>
      <c r="I362" s="24"/>
      <c r="J362" s="24"/>
      <c r="K362" s="24"/>
      <c r="L362" s="24"/>
      <c r="M362" s="24"/>
      <c r="N362" s="41"/>
      <c r="O362" s="41"/>
      <c r="P362" s="41"/>
      <c r="Q362" s="41"/>
      <c r="R362" s="41"/>
    </row>
    <row r="363" ht="12.0" customHeight="1">
      <c r="A363" s="41"/>
      <c r="B363" s="41"/>
      <c r="C363" s="42"/>
      <c r="D363" s="41"/>
      <c r="E363" s="41"/>
      <c r="F363" s="41"/>
      <c r="G363" s="41"/>
      <c r="H363" s="41"/>
      <c r="I363" s="24"/>
      <c r="J363" s="24"/>
      <c r="K363" s="24"/>
      <c r="L363" s="24"/>
      <c r="M363" s="24"/>
      <c r="N363" s="41"/>
      <c r="O363" s="41"/>
      <c r="P363" s="41"/>
      <c r="Q363" s="41"/>
      <c r="R363" s="41"/>
    </row>
    <row r="364" ht="12.0" customHeight="1">
      <c r="A364" s="41"/>
      <c r="B364" s="41"/>
      <c r="C364" s="42"/>
      <c r="D364" s="41"/>
      <c r="E364" s="41"/>
      <c r="F364" s="41"/>
      <c r="G364" s="41"/>
      <c r="H364" s="41"/>
      <c r="I364" s="24"/>
      <c r="J364" s="24"/>
      <c r="K364" s="24"/>
      <c r="L364" s="24"/>
      <c r="M364" s="24"/>
      <c r="N364" s="41"/>
      <c r="O364" s="41"/>
      <c r="P364" s="41"/>
      <c r="Q364" s="41"/>
      <c r="R364" s="41"/>
    </row>
    <row r="365" ht="12.0" customHeight="1">
      <c r="A365" s="41"/>
      <c r="B365" s="41"/>
      <c r="C365" s="42"/>
      <c r="D365" s="41"/>
      <c r="E365" s="41"/>
      <c r="F365" s="41"/>
      <c r="G365" s="41"/>
      <c r="H365" s="41"/>
      <c r="I365" s="24"/>
      <c r="J365" s="24"/>
      <c r="K365" s="24"/>
      <c r="L365" s="24"/>
      <c r="M365" s="24"/>
      <c r="N365" s="41"/>
      <c r="O365" s="41"/>
      <c r="P365" s="41"/>
      <c r="Q365" s="41"/>
      <c r="R365" s="41"/>
    </row>
    <row r="366" ht="12.0" customHeight="1">
      <c r="A366" s="41"/>
      <c r="B366" s="41"/>
      <c r="C366" s="42"/>
      <c r="D366" s="41"/>
      <c r="E366" s="41"/>
      <c r="F366" s="41"/>
      <c r="G366" s="41"/>
      <c r="H366" s="41"/>
      <c r="I366" s="24"/>
      <c r="J366" s="24"/>
      <c r="K366" s="24"/>
      <c r="L366" s="24"/>
      <c r="M366" s="24"/>
      <c r="N366" s="41"/>
      <c r="O366" s="41"/>
      <c r="P366" s="41"/>
      <c r="Q366" s="41"/>
      <c r="R366" s="41"/>
    </row>
    <row r="367" ht="12.0" customHeight="1">
      <c r="A367" s="41"/>
      <c r="B367" s="41"/>
      <c r="C367" s="42"/>
      <c r="D367" s="41"/>
      <c r="E367" s="41"/>
      <c r="F367" s="41"/>
      <c r="G367" s="41"/>
      <c r="H367" s="41"/>
      <c r="I367" s="24"/>
      <c r="J367" s="24"/>
      <c r="K367" s="24"/>
      <c r="L367" s="24"/>
      <c r="M367" s="24"/>
      <c r="N367" s="41"/>
      <c r="O367" s="41"/>
      <c r="P367" s="41"/>
      <c r="Q367" s="41"/>
      <c r="R367" s="41"/>
    </row>
    <row r="368" ht="12.0" customHeight="1">
      <c r="A368" s="41"/>
      <c r="B368" s="41"/>
      <c r="C368" s="42"/>
      <c r="D368" s="41"/>
      <c r="E368" s="41"/>
      <c r="F368" s="41"/>
      <c r="G368" s="41"/>
      <c r="H368" s="41"/>
      <c r="I368" s="24"/>
      <c r="J368" s="24"/>
      <c r="K368" s="24"/>
      <c r="L368" s="24"/>
      <c r="M368" s="24"/>
      <c r="N368" s="41"/>
      <c r="O368" s="41"/>
      <c r="P368" s="41"/>
      <c r="Q368" s="41"/>
      <c r="R368" s="41"/>
    </row>
    <row r="369" ht="12.0" customHeight="1">
      <c r="A369" s="41"/>
      <c r="B369" s="41"/>
      <c r="C369" s="42"/>
      <c r="D369" s="41"/>
      <c r="E369" s="41"/>
      <c r="F369" s="41"/>
      <c r="G369" s="41"/>
      <c r="H369" s="41"/>
      <c r="I369" s="24"/>
      <c r="J369" s="24"/>
      <c r="K369" s="24"/>
      <c r="L369" s="24"/>
      <c r="M369" s="24"/>
      <c r="N369" s="41"/>
      <c r="O369" s="41"/>
      <c r="P369" s="41"/>
      <c r="Q369" s="41"/>
      <c r="R369" s="41"/>
    </row>
    <row r="370" ht="12.0" customHeight="1">
      <c r="A370" s="41"/>
      <c r="B370" s="41"/>
      <c r="C370" s="42"/>
      <c r="D370" s="41"/>
      <c r="E370" s="41"/>
      <c r="F370" s="41"/>
      <c r="G370" s="41"/>
      <c r="H370" s="41"/>
      <c r="I370" s="24"/>
      <c r="J370" s="24"/>
      <c r="K370" s="24"/>
      <c r="L370" s="24"/>
      <c r="M370" s="24"/>
      <c r="N370" s="41"/>
      <c r="O370" s="41"/>
      <c r="P370" s="41"/>
      <c r="Q370" s="41"/>
      <c r="R370" s="41"/>
    </row>
    <row r="371" ht="12.0" customHeight="1">
      <c r="A371" s="41"/>
      <c r="B371" s="41"/>
      <c r="C371" s="42"/>
      <c r="D371" s="41"/>
      <c r="E371" s="41"/>
      <c r="F371" s="41"/>
      <c r="G371" s="41"/>
      <c r="H371" s="41"/>
      <c r="I371" s="24"/>
      <c r="J371" s="24"/>
      <c r="K371" s="24"/>
      <c r="L371" s="24"/>
      <c r="M371" s="24"/>
      <c r="N371" s="41"/>
      <c r="O371" s="41"/>
      <c r="P371" s="41"/>
      <c r="Q371" s="41"/>
      <c r="R371" s="41"/>
    </row>
    <row r="372" ht="12.0" customHeight="1">
      <c r="A372" s="41"/>
      <c r="B372" s="41"/>
      <c r="C372" s="42"/>
      <c r="D372" s="41"/>
      <c r="E372" s="41"/>
      <c r="F372" s="41"/>
      <c r="G372" s="41"/>
      <c r="H372" s="41"/>
      <c r="I372" s="24"/>
      <c r="J372" s="24"/>
      <c r="K372" s="24"/>
      <c r="L372" s="24"/>
      <c r="M372" s="24"/>
      <c r="N372" s="41"/>
      <c r="O372" s="41"/>
      <c r="P372" s="41"/>
      <c r="Q372" s="41"/>
      <c r="R372" s="41"/>
    </row>
    <row r="373" ht="12.0" customHeight="1">
      <c r="A373" s="41"/>
      <c r="B373" s="41"/>
      <c r="C373" s="42"/>
      <c r="D373" s="41"/>
      <c r="E373" s="41"/>
      <c r="F373" s="41"/>
      <c r="G373" s="41"/>
      <c r="H373" s="41"/>
      <c r="I373" s="24"/>
      <c r="J373" s="24"/>
      <c r="K373" s="24"/>
      <c r="L373" s="24"/>
      <c r="M373" s="24"/>
      <c r="N373" s="41"/>
      <c r="O373" s="41"/>
      <c r="P373" s="41"/>
      <c r="Q373" s="41"/>
      <c r="R373" s="41"/>
    </row>
    <row r="374" ht="12.0" customHeight="1">
      <c r="A374" s="41"/>
      <c r="B374" s="41"/>
      <c r="C374" s="42"/>
      <c r="D374" s="41"/>
      <c r="E374" s="41"/>
      <c r="F374" s="41"/>
      <c r="G374" s="41"/>
      <c r="H374" s="41"/>
      <c r="I374" s="24"/>
      <c r="J374" s="24"/>
      <c r="K374" s="24"/>
      <c r="L374" s="24"/>
      <c r="M374" s="24"/>
      <c r="N374" s="41"/>
      <c r="O374" s="41"/>
      <c r="P374" s="41"/>
      <c r="Q374" s="41"/>
      <c r="R374" s="41"/>
    </row>
    <row r="375" ht="12.0" customHeight="1">
      <c r="A375" s="41"/>
      <c r="B375" s="41"/>
      <c r="C375" s="42"/>
      <c r="D375" s="41"/>
      <c r="E375" s="41"/>
      <c r="F375" s="41"/>
      <c r="G375" s="41"/>
      <c r="H375" s="41"/>
      <c r="I375" s="24"/>
      <c r="J375" s="24"/>
      <c r="K375" s="24"/>
      <c r="L375" s="24"/>
      <c r="M375" s="24"/>
      <c r="N375" s="41"/>
      <c r="O375" s="41"/>
      <c r="P375" s="41"/>
      <c r="Q375" s="41"/>
      <c r="R375" s="41"/>
    </row>
    <row r="376" ht="12.0" customHeight="1">
      <c r="A376" s="41"/>
      <c r="B376" s="41"/>
      <c r="C376" s="42"/>
      <c r="D376" s="41"/>
      <c r="E376" s="41"/>
      <c r="F376" s="41"/>
      <c r="G376" s="41"/>
      <c r="H376" s="41"/>
      <c r="I376" s="24"/>
      <c r="J376" s="24"/>
      <c r="K376" s="24"/>
      <c r="L376" s="24"/>
      <c r="M376" s="24"/>
      <c r="N376" s="41"/>
      <c r="O376" s="41"/>
      <c r="P376" s="41"/>
      <c r="Q376" s="41"/>
      <c r="R376" s="41"/>
    </row>
    <row r="377" ht="12.0" customHeight="1">
      <c r="A377" s="41"/>
      <c r="B377" s="41"/>
      <c r="C377" s="42"/>
      <c r="D377" s="41"/>
      <c r="E377" s="41"/>
      <c r="F377" s="41"/>
      <c r="G377" s="41"/>
      <c r="H377" s="41"/>
      <c r="I377" s="24"/>
      <c r="J377" s="24"/>
      <c r="K377" s="24"/>
      <c r="L377" s="24"/>
      <c r="M377" s="24"/>
      <c r="N377" s="41"/>
      <c r="O377" s="41"/>
      <c r="P377" s="41"/>
      <c r="Q377" s="41"/>
      <c r="R377" s="41"/>
    </row>
    <row r="378" ht="12.0" customHeight="1">
      <c r="A378" s="41"/>
      <c r="B378" s="41"/>
      <c r="C378" s="42"/>
      <c r="D378" s="41"/>
      <c r="E378" s="41"/>
      <c r="F378" s="41"/>
      <c r="G378" s="41"/>
      <c r="H378" s="41"/>
      <c r="I378" s="24"/>
      <c r="J378" s="24"/>
      <c r="K378" s="24"/>
      <c r="L378" s="24"/>
      <c r="M378" s="24"/>
      <c r="N378" s="41"/>
      <c r="O378" s="41"/>
      <c r="P378" s="41"/>
      <c r="Q378" s="41"/>
      <c r="R378" s="41"/>
    </row>
    <row r="379" ht="12.0" customHeight="1">
      <c r="A379" s="41"/>
      <c r="B379" s="41"/>
      <c r="C379" s="42"/>
      <c r="D379" s="41"/>
      <c r="E379" s="41"/>
      <c r="F379" s="41"/>
      <c r="G379" s="41"/>
      <c r="H379" s="41"/>
      <c r="I379" s="24"/>
      <c r="J379" s="24"/>
      <c r="K379" s="24"/>
      <c r="L379" s="24"/>
      <c r="M379" s="24"/>
      <c r="N379" s="41"/>
      <c r="O379" s="41"/>
      <c r="P379" s="41"/>
      <c r="Q379" s="41"/>
      <c r="R379" s="41"/>
    </row>
    <row r="380" ht="12.0" customHeight="1">
      <c r="A380" s="41"/>
      <c r="B380" s="41"/>
      <c r="C380" s="42"/>
      <c r="D380" s="41"/>
      <c r="E380" s="41"/>
      <c r="F380" s="41"/>
      <c r="G380" s="41"/>
      <c r="H380" s="41"/>
      <c r="I380" s="24"/>
      <c r="J380" s="24"/>
      <c r="K380" s="24"/>
      <c r="L380" s="24"/>
      <c r="M380" s="24"/>
      <c r="N380" s="41"/>
      <c r="O380" s="41"/>
      <c r="P380" s="41"/>
      <c r="Q380" s="41"/>
      <c r="R380" s="41"/>
    </row>
    <row r="381" ht="12.0" customHeight="1">
      <c r="A381" s="41"/>
      <c r="B381" s="41"/>
      <c r="C381" s="42"/>
      <c r="D381" s="41"/>
      <c r="E381" s="41"/>
      <c r="F381" s="41"/>
      <c r="G381" s="41"/>
      <c r="H381" s="41"/>
      <c r="I381" s="24"/>
      <c r="J381" s="24"/>
      <c r="K381" s="24"/>
      <c r="L381" s="24"/>
      <c r="M381" s="24"/>
      <c r="N381" s="41"/>
      <c r="O381" s="41"/>
      <c r="P381" s="41"/>
      <c r="Q381" s="41"/>
      <c r="R381" s="41"/>
    </row>
    <row r="382" ht="12.0" customHeight="1">
      <c r="A382" s="41"/>
      <c r="B382" s="41"/>
      <c r="C382" s="42"/>
      <c r="D382" s="41"/>
      <c r="E382" s="41"/>
      <c r="F382" s="41"/>
      <c r="G382" s="41"/>
      <c r="H382" s="41"/>
      <c r="I382" s="24"/>
      <c r="J382" s="24"/>
      <c r="K382" s="24"/>
      <c r="L382" s="24"/>
      <c r="M382" s="24"/>
      <c r="N382" s="41"/>
      <c r="O382" s="41"/>
      <c r="P382" s="41"/>
      <c r="Q382" s="41"/>
      <c r="R382" s="41"/>
    </row>
    <row r="383" ht="12.0" customHeight="1">
      <c r="A383" s="41"/>
      <c r="B383" s="41"/>
      <c r="C383" s="42"/>
      <c r="D383" s="41"/>
      <c r="E383" s="41"/>
      <c r="F383" s="41"/>
      <c r="G383" s="41"/>
      <c r="H383" s="41"/>
      <c r="I383" s="24"/>
      <c r="J383" s="24"/>
      <c r="K383" s="24"/>
      <c r="L383" s="24"/>
      <c r="M383" s="24"/>
      <c r="N383" s="41"/>
      <c r="O383" s="41"/>
      <c r="P383" s="41"/>
      <c r="Q383" s="41"/>
      <c r="R383" s="41"/>
    </row>
    <row r="384" ht="12.0" customHeight="1">
      <c r="A384" s="41"/>
      <c r="B384" s="41"/>
      <c r="C384" s="42"/>
      <c r="D384" s="41"/>
      <c r="E384" s="41"/>
      <c r="F384" s="41"/>
      <c r="G384" s="41"/>
      <c r="H384" s="41"/>
      <c r="I384" s="24"/>
      <c r="J384" s="24"/>
      <c r="K384" s="24"/>
      <c r="L384" s="24"/>
      <c r="M384" s="24"/>
      <c r="N384" s="41"/>
      <c r="O384" s="41"/>
      <c r="P384" s="41"/>
      <c r="Q384" s="41"/>
      <c r="R384" s="41"/>
    </row>
    <row r="385" ht="12.0" customHeight="1">
      <c r="A385" s="41"/>
      <c r="B385" s="41"/>
      <c r="C385" s="42"/>
      <c r="D385" s="41"/>
      <c r="E385" s="41"/>
      <c r="F385" s="41"/>
      <c r="G385" s="41"/>
      <c r="H385" s="41"/>
      <c r="I385" s="24"/>
      <c r="J385" s="24"/>
      <c r="K385" s="24"/>
      <c r="L385" s="24"/>
      <c r="M385" s="24"/>
      <c r="N385" s="41"/>
      <c r="O385" s="41"/>
      <c r="P385" s="41"/>
      <c r="Q385" s="41"/>
      <c r="R385" s="41"/>
    </row>
    <row r="386" ht="12.0" customHeight="1">
      <c r="A386" s="41"/>
      <c r="B386" s="41"/>
      <c r="C386" s="42"/>
      <c r="D386" s="41"/>
      <c r="E386" s="41"/>
      <c r="F386" s="41"/>
      <c r="G386" s="41"/>
      <c r="H386" s="41"/>
      <c r="I386" s="24"/>
      <c r="J386" s="24"/>
      <c r="K386" s="24"/>
      <c r="L386" s="24"/>
      <c r="M386" s="24"/>
      <c r="N386" s="41"/>
      <c r="O386" s="41"/>
      <c r="P386" s="41"/>
      <c r="Q386" s="41"/>
      <c r="R386" s="41"/>
    </row>
    <row r="387" ht="12.0" customHeight="1">
      <c r="A387" s="41"/>
      <c r="B387" s="41"/>
      <c r="C387" s="42"/>
      <c r="D387" s="41"/>
      <c r="E387" s="41"/>
      <c r="F387" s="41"/>
      <c r="G387" s="41"/>
      <c r="H387" s="41"/>
      <c r="I387" s="24"/>
      <c r="J387" s="24"/>
      <c r="K387" s="24"/>
      <c r="L387" s="24"/>
      <c r="M387" s="24"/>
      <c r="N387" s="41"/>
      <c r="O387" s="41"/>
      <c r="P387" s="41"/>
      <c r="Q387" s="41"/>
      <c r="R387" s="41"/>
    </row>
    <row r="388" ht="12.0" customHeight="1">
      <c r="A388" s="41"/>
      <c r="B388" s="41"/>
      <c r="C388" s="42"/>
      <c r="D388" s="41"/>
      <c r="E388" s="41"/>
      <c r="F388" s="41"/>
      <c r="G388" s="41"/>
      <c r="H388" s="41"/>
      <c r="I388" s="24"/>
      <c r="J388" s="24"/>
      <c r="K388" s="24"/>
      <c r="L388" s="24"/>
      <c r="M388" s="24"/>
      <c r="N388" s="41"/>
      <c r="O388" s="41"/>
      <c r="P388" s="41"/>
      <c r="Q388" s="41"/>
      <c r="R388" s="41"/>
    </row>
    <row r="389" ht="12.0" customHeight="1">
      <c r="A389" s="41"/>
      <c r="B389" s="41"/>
      <c r="C389" s="42"/>
      <c r="D389" s="41"/>
      <c r="E389" s="41"/>
      <c r="F389" s="41"/>
      <c r="G389" s="41"/>
      <c r="H389" s="41"/>
      <c r="I389" s="24"/>
      <c r="J389" s="24"/>
      <c r="K389" s="24"/>
      <c r="L389" s="24"/>
      <c r="M389" s="24"/>
      <c r="N389" s="41"/>
      <c r="O389" s="41"/>
      <c r="P389" s="41"/>
      <c r="Q389" s="41"/>
      <c r="R389" s="41"/>
    </row>
    <row r="390" ht="12.0" customHeight="1">
      <c r="A390" s="41"/>
      <c r="B390" s="41"/>
      <c r="C390" s="42"/>
      <c r="D390" s="41"/>
      <c r="E390" s="41"/>
      <c r="F390" s="41"/>
      <c r="G390" s="41"/>
      <c r="H390" s="41"/>
      <c r="I390" s="24"/>
      <c r="J390" s="24"/>
      <c r="K390" s="24"/>
      <c r="L390" s="24"/>
      <c r="M390" s="24"/>
      <c r="N390" s="41"/>
      <c r="O390" s="41"/>
      <c r="P390" s="41"/>
      <c r="Q390" s="41"/>
      <c r="R390" s="41"/>
    </row>
    <row r="391" ht="12.0" customHeight="1">
      <c r="A391" s="41"/>
      <c r="B391" s="41"/>
      <c r="C391" s="42"/>
      <c r="D391" s="41"/>
      <c r="E391" s="41"/>
      <c r="F391" s="41"/>
      <c r="G391" s="41"/>
      <c r="H391" s="41"/>
      <c r="I391" s="24"/>
      <c r="J391" s="24"/>
      <c r="K391" s="24"/>
      <c r="L391" s="24"/>
      <c r="M391" s="24"/>
      <c r="N391" s="41"/>
      <c r="O391" s="41"/>
      <c r="P391" s="41"/>
      <c r="Q391" s="41"/>
      <c r="R391" s="41"/>
    </row>
    <row r="392" ht="12.0" customHeight="1">
      <c r="A392" s="41"/>
      <c r="B392" s="41"/>
      <c r="C392" s="42"/>
      <c r="D392" s="41"/>
      <c r="E392" s="41"/>
      <c r="F392" s="41"/>
      <c r="G392" s="41"/>
      <c r="H392" s="41"/>
      <c r="I392" s="24"/>
      <c r="J392" s="24"/>
      <c r="K392" s="24"/>
      <c r="L392" s="24"/>
      <c r="M392" s="24"/>
      <c r="N392" s="41"/>
      <c r="O392" s="41"/>
      <c r="P392" s="41"/>
      <c r="Q392" s="41"/>
      <c r="R392" s="41"/>
    </row>
    <row r="393" ht="12.0" customHeight="1">
      <c r="A393" s="41"/>
      <c r="B393" s="41"/>
      <c r="C393" s="42"/>
      <c r="D393" s="41"/>
      <c r="E393" s="41"/>
      <c r="F393" s="41"/>
      <c r="G393" s="41"/>
      <c r="H393" s="41"/>
      <c r="I393" s="24"/>
      <c r="J393" s="24"/>
      <c r="K393" s="24"/>
      <c r="L393" s="24"/>
      <c r="M393" s="24"/>
      <c r="N393" s="41"/>
      <c r="O393" s="41"/>
      <c r="P393" s="41"/>
      <c r="Q393" s="41"/>
      <c r="R393" s="41"/>
    </row>
    <row r="394" ht="12.0" customHeight="1">
      <c r="A394" s="41"/>
      <c r="B394" s="41"/>
      <c r="C394" s="42"/>
      <c r="D394" s="41"/>
      <c r="E394" s="41"/>
      <c r="F394" s="41"/>
      <c r="G394" s="41"/>
      <c r="H394" s="41"/>
      <c r="I394" s="24"/>
      <c r="J394" s="24"/>
      <c r="K394" s="24"/>
      <c r="L394" s="24"/>
      <c r="M394" s="24"/>
      <c r="N394" s="41"/>
      <c r="O394" s="41"/>
      <c r="P394" s="41"/>
      <c r="Q394" s="41"/>
      <c r="R394" s="41"/>
    </row>
    <row r="395" ht="12.0" customHeight="1">
      <c r="A395" s="41"/>
      <c r="B395" s="41"/>
      <c r="C395" s="42"/>
      <c r="D395" s="41"/>
      <c r="E395" s="41"/>
      <c r="F395" s="41"/>
      <c r="G395" s="41"/>
      <c r="H395" s="41"/>
      <c r="I395" s="24"/>
      <c r="J395" s="24"/>
      <c r="K395" s="24"/>
      <c r="L395" s="24"/>
      <c r="M395" s="24"/>
      <c r="N395" s="41"/>
      <c r="O395" s="41"/>
      <c r="P395" s="41"/>
      <c r="Q395" s="41"/>
      <c r="R395" s="41"/>
    </row>
    <row r="396" ht="12.0" customHeight="1">
      <c r="A396" s="41"/>
      <c r="B396" s="41"/>
      <c r="C396" s="42"/>
      <c r="D396" s="41"/>
      <c r="E396" s="41"/>
      <c r="F396" s="41"/>
      <c r="G396" s="41"/>
      <c r="H396" s="41"/>
      <c r="I396" s="24"/>
      <c r="J396" s="24"/>
      <c r="K396" s="24"/>
      <c r="L396" s="24"/>
      <c r="M396" s="24"/>
      <c r="N396" s="41"/>
      <c r="O396" s="41"/>
      <c r="P396" s="41"/>
      <c r="Q396" s="41"/>
      <c r="R396" s="41"/>
    </row>
    <row r="397" ht="12.0" customHeight="1">
      <c r="A397" s="41"/>
      <c r="B397" s="41"/>
      <c r="C397" s="42"/>
      <c r="D397" s="41"/>
      <c r="E397" s="41"/>
      <c r="F397" s="41"/>
      <c r="G397" s="41"/>
      <c r="H397" s="41"/>
      <c r="I397" s="24"/>
      <c r="J397" s="24"/>
      <c r="K397" s="24"/>
      <c r="L397" s="24"/>
      <c r="M397" s="24"/>
      <c r="N397" s="41"/>
      <c r="O397" s="41"/>
      <c r="P397" s="41"/>
      <c r="Q397" s="41"/>
      <c r="R397" s="41"/>
    </row>
    <row r="398" ht="12.0" customHeight="1">
      <c r="A398" s="41"/>
      <c r="B398" s="41"/>
      <c r="C398" s="42"/>
      <c r="D398" s="41"/>
      <c r="E398" s="41"/>
      <c r="F398" s="41"/>
      <c r="G398" s="41"/>
      <c r="H398" s="41"/>
      <c r="I398" s="24"/>
      <c r="J398" s="24"/>
      <c r="K398" s="24"/>
      <c r="L398" s="24"/>
      <c r="M398" s="24"/>
      <c r="N398" s="41"/>
      <c r="O398" s="41"/>
      <c r="P398" s="41"/>
      <c r="Q398" s="41"/>
      <c r="R398" s="41"/>
    </row>
    <row r="399" ht="12.0" customHeight="1">
      <c r="A399" s="41"/>
      <c r="B399" s="41"/>
      <c r="C399" s="42"/>
      <c r="D399" s="41"/>
      <c r="E399" s="41"/>
      <c r="F399" s="41"/>
      <c r="G399" s="41"/>
      <c r="H399" s="41"/>
      <c r="I399" s="24"/>
      <c r="J399" s="24"/>
      <c r="K399" s="24"/>
      <c r="L399" s="24"/>
      <c r="M399" s="24"/>
      <c r="N399" s="41"/>
      <c r="O399" s="41"/>
      <c r="P399" s="41"/>
      <c r="Q399" s="41"/>
      <c r="R399" s="41"/>
    </row>
    <row r="400" ht="12.0" customHeight="1">
      <c r="A400" s="41"/>
      <c r="B400" s="41"/>
      <c r="C400" s="42"/>
      <c r="D400" s="41"/>
      <c r="E400" s="41"/>
      <c r="F400" s="41"/>
      <c r="G400" s="41"/>
      <c r="H400" s="41"/>
      <c r="I400" s="24"/>
      <c r="J400" s="24"/>
      <c r="K400" s="24"/>
      <c r="L400" s="24"/>
      <c r="M400" s="24"/>
      <c r="N400" s="41"/>
      <c r="O400" s="41"/>
      <c r="P400" s="41"/>
      <c r="Q400" s="41"/>
      <c r="R400" s="41"/>
    </row>
    <row r="401" ht="12.0" customHeight="1">
      <c r="A401" s="41"/>
      <c r="B401" s="41"/>
      <c r="C401" s="42"/>
      <c r="D401" s="41"/>
      <c r="E401" s="41"/>
      <c r="F401" s="41"/>
      <c r="G401" s="41"/>
      <c r="H401" s="41"/>
      <c r="I401" s="24"/>
      <c r="J401" s="24"/>
      <c r="K401" s="24"/>
      <c r="L401" s="24"/>
      <c r="M401" s="24"/>
      <c r="N401" s="41"/>
      <c r="O401" s="41"/>
      <c r="P401" s="41"/>
      <c r="Q401" s="41"/>
      <c r="R401" s="41"/>
    </row>
    <row r="402" ht="12.0" customHeight="1">
      <c r="A402" s="41"/>
      <c r="B402" s="41"/>
      <c r="C402" s="42"/>
      <c r="D402" s="41"/>
      <c r="E402" s="41"/>
      <c r="F402" s="41"/>
      <c r="G402" s="41"/>
      <c r="H402" s="41"/>
      <c r="I402" s="24"/>
      <c r="J402" s="24"/>
      <c r="K402" s="24"/>
      <c r="L402" s="24"/>
      <c r="M402" s="24"/>
      <c r="N402" s="41"/>
      <c r="O402" s="41"/>
      <c r="P402" s="41"/>
      <c r="Q402" s="41"/>
      <c r="R402" s="41"/>
    </row>
    <row r="403" ht="12.0" customHeight="1">
      <c r="A403" s="41"/>
      <c r="B403" s="41"/>
      <c r="C403" s="42"/>
      <c r="D403" s="41"/>
      <c r="E403" s="41"/>
      <c r="F403" s="41"/>
      <c r="G403" s="41"/>
      <c r="H403" s="41"/>
      <c r="I403" s="24"/>
      <c r="J403" s="24"/>
      <c r="K403" s="24"/>
      <c r="L403" s="24"/>
      <c r="M403" s="24"/>
      <c r="N403" s="41"/>
      <c r="O403" s="41"/>
      <c r="P403" s="41"/>
      <c r="Q403" s="41"/>
      <c r="R403" s="41"/>
    </row>
    <row r="404" ht="12.0" customHeight="1">
      <c r="A404" s="41"/>
      <c r="B404" s="41"/>
      <c r="C404" s="42"/>
      <c r="D404" s="41"/>
      <c r="E404" s="41"/>
      <c r="F404" s="41"/>
      <c r="G404" s="41"/>
      <c r="H404" s="41"/>
      <c r="I404" s="24"/>
      <c r="J404" s="24"/>
      <c r="K404" s="24"/>
      <c r="L404" s="24"/>
      <c r="M404" s="24"/>
      <c r="N404" s="41"/>
      <c r="O404" s="41"/>
      <c r="P404" s="41"/>
      <c r="Q404" s="41"/>
      <c r="R404" s="41"/>
    </row>
    <row r="405" ht="12.0" customHeight="1">
      <c r="A405" s="41"/>
      <c r="B405" s="41"/>
      <c r="C405" s="42"/>
      <c r="D405" s="41"/>
      <c r="E405" s="41"/>
      <c r="F405" s="41"/>
      <c r="G405" s="41"/>
      <c r="H405" s="41"/>
      <c r="I405" s="24"/>
      <c r="J405" s="24"/>
      <c r="K405" s="24"/>
      <c r="L405" s="24"/>
      <c r="M405" s="24"/>
      <c r="N405" s="41"/>
      <c r="O405" s="41"/>
      <c r="P405" s="41"/>
      <c r="Q405" s="41"/>
      <c r="R405" s="41"/>
    </row>
    <row r="406" ht="12.0" customHeight="1">
      <c r="A406" s="41"/>
      <c r="B406" s="41"/>
      <c r="C406" s="42"/>
      <c r="D406" s="41"/>
      <c r="E406" s="41"/>
      <c r="F406" s="41"/>
      <c r="G406" s="41"/>
      <c r="H406" s="41"/>
      <c r="I406" s="24"/>
      <c r="J406" s="24"/>
      <c r="K406" s="24"/>
      <c r="L406" s="24"/>
      <c r="M406" s="24"/>
      <c r="N406" s="41"/>
      <c r="O406" s="41"/>
      <c r="P406" s="41"/>
      <c r="Q406" s="41"/>
      <c r="R406" s="41"/>
    </row>
    <row r="407" ht="12.0" customHeight="1">
      <c r="A407" s="41"/>
      <c r="B407" s="41"/>
      <c r="C407" s="42"/>
      <c r="D407" s="41"/>
      <c r="E407" s="41"/>
      <c r="F407" s="41"/>
      <c r="G407" s="41"/>
      <c r="H407" s="41"/>
      <c r="I407" s="24"/>
      <c r="J407" s="24"/>
      <c r="K407" s="24"/>
      <c r="L407" s="24"/>
      <c r="M407" s="24"/>
      <c r="N407" s="41"/>
      <c r="O407" s="41"/>
      <c r="P407" s="41"/>
      <c r="Q407" s="41"/>
      <c r="R407" s="41"/>
    </row>
    <row r="408" ht="12.0" customHeight="1">
      <c r="A408" s="41"/>
      <c r="B408" s="41"/>
      <c r="C408" s="42"/>
      <c r="D408" s="41"/>
      <c r="E408" s="41"/>
      <c r="F408" s="41"/>
      <c r="G408" s="41"/>
      <c r="H408" s="41"/>
      <c r="I408" s="24"/>
      <c r="J408" s="24"/>
      <c r="K408" s="24"/>
      <c r="L408" s="24"/>
      <c r="M408" s="24"/>
      <c r="N408" s="41"/>
      <c r="O408" s="41"/>
      <c r="P408" s="41"/>
      <c r="Q408" s="41"/>
      <c r="R408" s="41"/>
    </row>
    <row r="409" ht="12.0" customHeight="1">
      <c r="A409" s="41"/>
      <c r="B409" s="41"/>
      <c r="C409" s="42"/>
      <c r="D409" s="41"/>
      <c r="E409" s="41"/>
      <c r="F409" s="41"/>
      <c r="G409" s="41"/>
      <c r="H409" s="41"/>
      <c r="I409" s="24"/>
      <c r="J409" s="24"/>
      <c r="K409" s="24"/>
      <c r="L409" s="24"/>
      <c r="M409" s="24"/>
      <c r="N409" s="41"/>
      <c r="O409" s="41"/>
      <c r="P409" s="41"/>
      <c r="Q409" s="41"/>
      <c r="R409" s="41"/>
    </row>
    <row r="410" ht="12.0" customHeight="1">
      <c r="A410" s="41"/>
      <c r="B410" s="41"/>
      <c r="C410" s="42"/>
      <c r="D410" s="41"/>
      <c r="E410" s="41"/>
      <c r="F410" s="41"/>
      <c r="G410" s="41"/>
      <c r="H410" s="41"/>
      <c r="I410" s="24"/>
      <c r="J410" s="24"/>
      <c r="K410" s="24"/>
      <c r="L410" s="24"/>
      <c r="M410" s="24"/>
      <c r="N410" s="41"/>
      <c r="O410" s="41"/>
      <c r="P410" s="41"/>
      <c r="Q410" s="41"/>
      <c r="R410" s="41"/>
    </row>
    <row r="411" ht="12.0" customHeight="1">
      <c r="A411" s="41"/>
      <c r="B411" s="41"/>
      <c r="C411" s="42"/>
      <c r="D411" s="41"/>
      <c r="E411" s="41"/>
      <c r="F411" s="41"/>
      <c r="G411" s="41"/>
      <c r="H411" s="41"/>
      <c r="I411" s="24"/>
      <c r="J411" s="24"/>
      <c r="K411" s="24"/>
      <c r="L411" s="24"/>
      <c r="M411" s="24"/>
      <c r="N411" s="41"/>
      <c r="O411" s="41"/>
      <c r="P411" s="41"/>
      <c r="Q411" s="41"/>
      <c r="R411" s="41"/>
    </row>
    <row r="412" ht="12.0" customHeight="1">
      <c r="A412" s="41"/>
      <c r="B412" s="41"/>
      <c r="C412" s="42"/>
      <c r="D412" s="41"/>
      <c r="E412" s="41"/>
      <c r="F412" s="41"/>
      <c r="G412" s="41"/>
      <c r="H412" s="41"/>
      <c r="I412" s="24"/>
      <c r="J412" s="24"/>
      <c r="K412" s="24"/>
      <c r="L412" s="24"/>
      <c r="M412" s="24"/>
      <c r="N412" s="41"/>
      <c r="O412" s="41"/>
      <c r="P412" s="41"/>
      <c r="Q412" s="41"/>
      <c r="R412" s="41"/>
    </row>
    <row r="413" ht="12.0" customHeight="1">
      <c r="A413" s="41"/>
      <c r="B413" s="41"/>
      <c r="C413" s="42"/>
      <c r="D413" s="41"/>
      <c r="E413" s="41"/>
      <c r="F413" s="41"/>
      <c r="G413" s="41"/>
      <c r="H413" s="41"/>
      <c r="I413" s="24"/>
      <c r="J413" s="24"/>
      <c r="K413" s="24"/>
      <c r="L413" s="24"/>
      <c r="M413" s="24"/>
      <c r="N413" s="41"/>
      <c r="O413" s="41"/>
      <c r="P413" s="41"/>
      <c r="Q413" s="41"/>
      <c r="R413" s="41"/>
    </row>
    <row r="414" ht="12.0" customHeight="1">
      <c r="A414" s="41"/>
      <c r="B414" s="41"/>
      <c r="C414" s="42"/>
      <c r="D414" s="41"/>
      <c r="E414" s="41"/>
      <c r="F414" s="41"/>
      <c r="G414" s="41"/>
      <c r="H414" s="41"/>
      <c r="I414" s="24"/>
      <c r="J414" s="24"/>
      <c r="K414" s="24"/>
      <c r="L414" s="24"/>
      <c r="M414" s="24"/>
      <c r="N414" s="41"/>
      <c r="O414" s="41"/>
      <c r="P414" s="41"/>
      <c r="Q414" s="41"/>
      <c r="R414" s="41"/>
    </row>
    <row r="415" ht="12.0" customHeight="1">
      <c r="A415" s="41"/>
      <c r="B415" s="41"/>
      <c r="C415" s="42"/>
      <c r="D415" s="41"/>
      <c r="E415" s="41"/>
      <c r="F415" s="41"/>
      <c r="G415" s="41"/>
      <c r="H415" s="41"/>
      <c r="I415" s="24"/>
      <c r="J415" s="24"/>
      <c r="K415" s="24"/>
      <c r="L415" s="24"/>
      <c r="M415" s="24"/>
      <c r="N415" s="41"/>
      <c r="O415" s="41"/>
      <c r="P415" s="41"/>
      <c r="Q415" s="41"/>
      <c r="R415" s="41"/>
    </row>
    <row r="416" ht="12.0" customHeight="1">
      <c r="A416" s="41"/>
      <c r="B416" s="41"/>
      <c r="C416" s="42"/>
      <c r="D416" s="41"/>
      <c r="E416" s="41"/>
      <c r="F416" s="41"/>
      <c r="G416" s="41"/>
      <c r="H416" s="41"/>
      <c r="I416" s="24"/>
      <c r="J416" s="24"/>
      <c r="K416" s="24"/>
      <c r="L416" s="24"/>
      <c r="M416" s="24"/>
      <c r="N416" s="41"/>
      <c r="O416" s="41"/>
      <c r="P416" s="41"/>
      <c r="Q416" s="41"/>
      <c r="R416" s="41"/>
    </row>
    <row r="417" ht="12.0" customHeight="1">
      <c r="A417" s="41"/>
      <c r="B417" s="41"/>
      <c r="C417" s="42"/>
      <c r="D417" s="41"/>
      <c r="E417" s="41"/>
      <c r="F417" s="41"/>
      <c r="G417" s="41"/>
      <c r="H417" s="41"/>
      <c r="I417" s="24"/>
      <c r="J417" s="24"/>
      <c r="K417" s="24"/>
      <c r="L417" s="24"/>
      <c r="M417" s="24"/>
      <c r="N417" s="41"/>
      <c r="O417" s="41"/>
      <c r="P417" s="41"/>
      <c r="Q417" s="41"/>
      <c r="R417" s="41"/>
    </row>
    <row r="418" ht="12.0" customHeight="1">
      <c r="A418" s="41"/>
      <c r="B418" s="41"/>
      <c r="C418" s="42"/>
      <c r="D418" s="41"/>
      <c r="E418" s="41"/>
      <c r="F418" s="41"/>
      <c r="G418" s="41"/>
      <c r="H418" s="41"/>
      <c r="I418" s="24"/>
      <c r="J418" s="24"/>
      <c r="K418" s="24"/>
      <c r="L418" s="24"/>
      <c r="M418" s="24"/>
      <c r="N418" s="41"/>
      <c r="O418" s="41"/>
      <c r="P418" s="41"/>
      <c r="Q418" s="41"/>
      <c r="R418" s="41"/>
    </row>
    <row r="419" ht="12.0" customHeight="1">
      <c r="A419" s="41"/>
      <c r="B419" s="41"/>
      <c r="C419" s="42"/>
      <c r="D419" s="41"/>
      <c r="E419" s="41"/>
      <c r="F419" s="41"/>
      <c r="G419" s="41"/>
      <c r="H419" s="41"/>
      <c r="I419" s="24"/>
      <c r="J419" s="24"/>
      <c r="K419" s="24"/>
      <c r="L419" s="24"/>
      <c r="M419" s="24"/>
      <c r="N419" s="41"/>
      <c r="O419" s="41"/>
      <c r="P419" s="41"/>
      <c r="Q419" s="41"/>
      <c r="R419" s="41"/>
    </row>
    <row r="420" ht="12.0" customHeight="1">
      <c r="A420" s="41"/>
      <c r="B420" s="41"/>
      <c r="C420" s="42"/>
      <c r="D420" s="41"/>
      <c r="E420" s="41"/>
      <c r="F420" s="41"/>
      <c r="G420" s="41"/>
      <c r="H420" s="41"/>
      <c r="I420" s="24"/>
      <c r="J420" s="24"/>
      <c r="K420" s="24"/>
      <c r="L420" s="24"/>
      <c r="M420" s="24"/>
      <c r="N420" s="41"/>
      <c r="O420" s="41"/>
      <c r="P420" s="41"/>
      <c r="Q420" s="41"/>
      <c r="R420" s="41"/>
    </row>
    <row r="421" ht="12.0" customHeight="1">
      <c r="A421" s="41"/>
      <c r="B421" s="41"/>
      <c r="C421" s="42"/>
      <c r="D421" s="41"/>
      <c r="E421" s="41"/>
      <c r="F421" s="41"/>
      <c r="G421" s="41"/>
      <c r="H421" s="41"/>
      <c r="I421" s="24"/>
      <c r="J421" s="24"/>
      <c r="K421" s="24"/>
      <c r="L421" s="24"/>
      <c r="M421" s="24"/>
      <c r="N421" s="41"/>
      <c r="O421" s="41"/>
      <c r="P421" s="41"/>
      <c r="Q421" s="41"/>
      <c r="R421" s="41"/>
    </row>
    <row r="422" ht="12.0" customHeight="1">
      <c r="A422" s="41"/>
      <c r="B422" s="41"/>
      <c r="C422" s="42"/>
      <c r="D422" s="41"/>
      <c r="E422" s="41"/>
      <c r="F422" s="41"/>
      <c r="G422" s="41"/>
      <c r="H422" s="41"/>
      <c r="I422" s="24"/>
      <c r="J422" s="24"/>
      <c r="K422" s="24"/>
      <c r="L422" s="24"/>
      <c r="M422" s="24"/>
      <c r="N422" s="41"/>
      <c r="O422" s="41"/>
      <c r="P422" s="41"/>
      <c r="Q422" s="41"/>
      <c r="R422" s="41"/>
    </row>
    <row r="423" ht="12.0" customHeight="1">
      <c r="A423" s="41"/>
      <c r="B423" s="41"/>
      <c r="C423" s="42"/>
      <c r="D423" s="41"/>
      <c r="E423" s="41"/>
      <c r="F423" s="41"/>
      <c r="G423" s="41"/>
      <c r="H423" s="41"/>
      <c r="I423" s="24"/>
      <c r="J423" s="24"/>
      <c r="K423" s="24"/>
      <c r="L423" s="24"/>
      <c r="M423" s="24"/>
      <c r="N423" s="41"/>
      <c r="O423" s="41"/>
      <c r="P423" s="41"/>
      <c r="Q423" s="41"/>
      <c r="R423" s="41"/>
    </row>
    <row r="424" ht="12.0" customHeight="1">
      <c r="A424" s="41"/>
      <c r="B424" s="41"/>
      <c r="C424" s="42"/>
      <c r="D424" s="41"/>
      <c r="E424" s="41"/>
      <c r="F424" s="41"/>
      <c r="G424" s="41"/>
      <c r="H424" s="41"/>
      <c r="I424" s="24"/>
      <c r="J424" s="24"/>
      <c r="K424" s="24"/>
      <c r="L424" s="24"/>
      <c r="M424" s="24"/>
      <c r="N424" s="41"/>
      <c r="O424" s="41"/>
      <c r="P424" s="41"/>
      <c r="Q424" s="41"/>
      <c r="R424" s="41"/>
    </row>
    <row r="425" ht="12.0" customHeight="1">
      <c r="A425" s="41"/>
      <c r="B425" s="41"/>
      <c r="C425" s="42"/>
      <c r="D425" s="41"/>
      <c r="E425" s="41"/>
      <c r="F425" s="41"/>
      <c r="G425" s="41"/>
      <c r="H425" s="41"/>
      <c r="I425" s="24"/>
      <c r="J425" s="24"/>
      <c r="K425" s="24"/>
      <c r="L425" s="24"/>
      <c r="M425" s="24"/>
      <c r="N425" s="41"/>
      <c r="O425" s="41"/>
      <c r="P425" s="41"/>
      <c r="Q425" s="41"/>
      <c r="R425" s="41"/>
    </row>
    <row r="426" ht="12.0" customHeight="1">
      <c r="A426" s="41"/>
      <c r="B426" s="41"/>
      <c r="C426" s="42"/>
      <c r="D426" s="41"/>
      <c r="E426" s="41"/>
      <c r="F426" s="41"/>
      <c r="G426" s="41"/>
      <c r="H426" s="41"/>
      <c r="I426" s="24"/>
      <c r="J426" s="24"/>
      <c r="K426" s="24"/>
      <c r="L426" s="24"/>
      <c r="M426" s="24"/>
      <c r="N426" s="41"/>
      <c r="O426" s="41"/>
      <c r="P426" s="41"/>
      <c r="Q426" s="41"/>
      <c r="R426" s="41"/>
    </row>
    <row r="427" ht="12.0" customHeight="1">
      <c r="A427" s="41"/>
      <c r="B427" s="41"/>
      <c r="C427" s="42"/>
      <c r="D427" s="41"/>
      <c r="E427" s="41"/>
      <c r="F427" s="41"/>
      <c r="G427" s="41"/>
      <c r="H427" s="41"/>
      <c r="I427" s="24"/>
      <c r="J427" s="24"/>
      <c r="K427" s="24"/>
      <c r="L427" s="24"/>
      <c r="M427" s="24"/>
      <c r="N427" s="41"/>
      <c r="O427" s="41"/>
      <c r="P427" s="41"/>
      <c r="Q427" s="41"/>
      <c r="R427" s="41"/>
    </row>
    <row r="428" ht="12.0" customHeight="1">
      <c r="A428" s="41"/>
      <c r="B428" s="41"/>
      <c r="C428" s="42"/>
      <c r="D428" s="41"/>
      <c r="E428" s="41"/>
      <c r="F428" s="41"/>
      <c r="G428" s="41"/>
      <c r="H428" s="41"/>
      <c r="I428" s="24"/>
      <c r="J428" s="24"/>
      <c r="K428" s="24"/>
      <c r="L428" s="24"/>
      <c r="M428" s="24"/>
      <c r="N428" s="41"/>
      <c r="O428" s="41"/>
      <c r="P428" s="41"/>
      <c r="Q428" s="41"/>
      <c r="R428" s="41"/>
    </row>
    <row r="429" ht="12.0" customHeight="1">
      <c r="A429" s="41"/>
      <c r="B429" s="41"/>
      <c r="C429" s="42"/>
      <c r="D429" s="41"/>
      <c r="E429" s="41"/>
      <c r="F429" s="41"/>
      <c r="G429" s="41"/>
      <c r="H429" s="41"/>
      <c r="I429" s="24"/>
      <c r="J429" s="24"/>
      <c r="K429" s="24"/>
      <c r="L429" s="24"/>
      <c r="M429" s="24"/>
      <c r="N429" s="41"/>
      <c r="O429" s="41"/>
      <c r="P429" s="41"/>
      <c r="Q429" s="41"/>
      <c r="R429" s="41"/>
    </row>
    <row r="430" ht="12.0" customHeight="1">
      <c r="A430" s="41"/>
      <c r="B430" s="41"/>
      <c r="C430" s="42"/>
      <c r="D430" s="41"/>
      <c r="E430" s="41"/>
      <c r="F430" s="41"/>
      <c r="G430" s="41"/>
      <c r="H430" s="41"/>
      <c r="I430" s="24"/>
      <c r="J430" s="24"/>
      <c r="K430" s="24"/>
      <c r="L430" s="24"/>
      <c r="M430" s="24"/>
      <c r="N430" s="41"/>
      <c r="O430" s="41"/>
      <c r="P430" s="41"/>
      <c r="Q430" s="41"/>
      <c r="R430" s="41"/>
    </row>
    <row r="431" ht="12.0" customHeight="1">
      <c r="A431" s="41"/>
      <c r="B431" s="41"/>
      <c r="C431" s="42"/>
      <c r="D431" s="41"/>
      <c r="E431" s="41"/>
      <c r="F431" s="41"/>
      <c r="G431" s="41"/>
      <c r="H431" s="41"/>
      <c r="I431" s="24"/>
      <c r="J431" s="24"/>
      <c r="K431" s="24"/>
      <c r="L431" s="24"/>
      <c r="M431" s="24"/>
      <c r="N431" s="41"/>
      <c r="O431" s="41"/>
      <c r="P431" s="41"/>
      <c r="Q431" s="41"/>
      <c r="R431" s="41"/>
    </row>
    <row r="432" ht="12.0" customHeight="1">
      <c r="A432" s="41"/>
      <c r="B432" s="41"/>
      <c r="C432" s="42"/>
      <c r="D432" s="41"/>
      <c r="E432" s="41"/>
      <c r="F432" s="41"/>
      <c r="G432" s="41"/>
      <c r="H432" s="41"/>
      <c r="I432" s="24"/>
      <c r="J432" s="24"/>
      <c r="K432" s="24"/>
      <c r="L432" s="24"/>
      <c r="M432" s="24"/>
      <c r="N432" s="41"/>
      <c r="O432" s="41"/>
      <c r="P432" s="41"/>
      <c r="Q432" s="41"/>
      <c r="R432" s="41"/>
    </row>
    <row r="433" ht="12.0" customHeight="1">
      <c r="A433" s="41"/>
      <c r="B433" s="41"/>
      <c r="C433" s="42"/>
      <c r="D433" s="41"/>
      <c r="E433" s="41"/>
      <c r="F433" s="41"/>
      <c r="G433" s="41"/>
      <c r="H433" s="41"/>
      <c r="I433" s="24"/>
      <c r="J433" s="24"/>
      <c r="K433" s="24"/>
      <c r="L433" s="24"/>
      <c r="M433" s="24"/>
      <c r="N433" s="41"/>
      <c r="O433" s="41"/>
      <c r="P433" s="41"/>
      <c r="Q433" s="41"/>
      <c r="R433" s="41"/>
    </row>
    <row r="434" ht="12.0" customHeight="1">
      <c r="A434" s="41"/>
      <c r="B434" s="41"/>
      <c r="C434" s="42"/>
      <c r="D434" s="41"/>
      <c r="E434" s="41"/>
      <c r="F434" s="41"/>
      <c r="G434" s="41"/>
      <c r="H434" s="41"/>
      <c r="I434" s="24"/>
      <c r="J434" s="24"/>
      <c r="K434" s="24"/>
      <c r="L434" s="24"/>
      <c r="M434" s="24"/>
      <c r="N434" s="41"/>
      <c r="O434" s="41"/>
      <c r="P434" s="41"/>
      <c r="Q434" s="41"/>
      <c r="R434" s="41"/>
    </row>
    <row r="435" ht="12.0" customHeight="1">
      <c r="A435" s="41"/>
      <c r="B435" s="41"/>
      <c r="C435" s="42"/>
      <c r="D435" s="41"/>
      <c r="E435" s="41"/>
      <c r="F435" s="41"/>
      <c r="G435" s="41"/>
      <c r="H435" s="41"/>
      <c r="I435" s="24"/>
      <c r="J435" s="24"/>
      <c r="K435" s="24"/>
      <c r="L435" s="24"/>
      <c r="M435" s="24"/>
      <c r="N435" s="41"/>
      <c r="O435" s="41"/>
      <c r="P435" s="41"/>
      <c r="Q435" s="41"/>
      <c r="R435" s="41"/>
    </row>
    <row r="436" ht="12.0" customHeight="1">
      <c r="A436" s="41"/>
      <c r="B436" s="41"/>
      <c r="C436" s="42"/>
      <c r="D436" s="41"/>
      <c r="E436" s="41"/>
      <c r="F436" s="41"/>
      <c r="G436" s="41"/>
      <c r="H436" s="41"/>
      <c r="I436" s="24"/>
      <c r="J436" s="24"/>
      <c r="K436" s="24"/>
      <c r="L436" s="24"/>
      <c r="M436" s="24"/>
      <c r="N436" s="41"/>
      <c r="O436" s="41"/>
      <c r="P436" s="41"/>
      <c r="Q436" s="41"/>
      <c r="R436" s="41"/>
    </row>
    <row r="437" ht="12.0" customHeight="1">
      <c r="A437" s="41"/>
      <c r="B437" s="41"/>
      <c r="C437" s="42"/>
      <c r="D437" s="41"/>
      <c r="E437" s="41"/>
      <c r="F437" s="41"/>
      <c r="G437" s="41"/>
      <c r="H437" s="41"/>
      <c r="I437" s="24"/>
      <c r="J437" s="24"/>
      <c r="K437" s="24"/>
      <c r="L437" s="24"/>
      <c r="M437" s="24"/>
      <c r="N437" s="41"/>
      <c r="O437" s="41"/>
      <c r="P437" s="41"/>
      <c r="Q437" s="41"/>
      <c r="R437" s="41"/>
    </row>
    <row r="438" ht="12.0" customHeight="1">
      <c r="A438" s="41"/>
      <c r="B438" s="41"/>
      <c r="C438" s="42"/>
      <c r="D438" s="41"/>
      <c r="E438" s="41"/>
      <c r="F438" s="41"/>
      <c r="G438" s="41"/>
      <c r="H438" s="41"/>
      <c r="I438" s="24"/>
      <c r="J438" s="24"/>
      <c r="K438" s="24"/>
      <c r="L438" s="24"/>
      <c r="M438" s="24"/>
      <c r="N438" s="41"/>
      <c r="O438" s="41"/>
      <c r="P438" s="41"/>
      <c r="Q438" s="41"/>
      <c r="R438" s="41"/>
    </row>
    <row r="439" ht="12.0" customHeight="1">
      <c r="A439" s="41"/>
      <c r="B439" s="41"/>
      <c r="C439" s="42"/>
      <c r="D439" s="41"/>
      <c r="E439" s="41"/>
      <c r="F439" s="41"/>
      <c r="G439" s="41"/>
      <c r="H439" s="41"/>
      <c r="I439" s="24"/>
      <c r="J439" s="24"/>
      <c r="K439" s="24"/>
      <c r="L439" s="24"/>
      <c r="M439" s="24"/>
      <c r="N439" s="41"/>
      <c r="O439" s="41"/>
      <c r="P439" s="41"/>
      <c r="Q439" s="41"/>
      <c r="R439" s="41"/>
    </row>
    <row r="440" ht="12.0" customHeight="1">
      <c r="A440" s="41"/>
      <c r="B440" s="41"/>
      <c r="C440" s="42"/>
      <c r="D440" s="41"/>
      <c r="E440" s="41"/>
      <c r="F440" s="41"/>
      <c r="G440" s="41"/>
      <c r="H440" s="41"/>
      <c r="I440" s="24"/>
      <c r="J440" s="24"/>
      <c r="K440" s="24"/>
      <c r="L440" s="24"/>
      <c r="M440" s="24"/>
      <c r="N440" s="41"/>
      <c r="O440" s="41"/>
      <c r="P440" s="41"/>
      <c r="Q440" s="41"/>
      <c r="R440" s="41"/>
    </row>
    <row r="441" ht="12.0" customHeight="1">
      <c r="A441" s="41"/>
      <c r="B441" s="41"/>
      <c r="C441" s="42"/>
      <c r="D441" s="41"/>
      <c r="E441" s="41"/>
      <c r="F441" s="41"/>
      <c r="G441" s="41"/>
      <c r="H441" s="41"/>
      <c r="I441" s="24"/>
      <c r="J441" s="24"/>
      <c r="K441" s="24"/>
      <c r="L441" s="24"/>
      <c r="M441" s="24"/>
      <c r="N441" s="41"/>
      <c r="O441" s="41"/>
      <c r="P441" s="41"/>
      <c r="Q441" s="41"/>
      <c r="R441" s="41"/>
    </row>
    <row r="442" ht="12.0" customHeight="1">
      <c r="A442" s="41"/>
      <c r="B442" s="41"/>
      <c r="C442" s="42"/>
      <c r="D442" s="41"/>
      <c r="E442" s="41"/>
      <c r="F442" s="41"/>
      <c r="G442" s="41"/>
      <c r="H442" s="41"/>
      <c r="I442" s="24"/>
      <c r="J442" s="24"/>
      <c r="K442" s="24"/>
      <c r="L442" s="24"/>
      <c r="M442" s="24"/>
      <c r="N442" s="41"/>
      <c r="O442" s="41"/>
      <c r="P442" s="41"/>
      <c r="Q442" s="41"/>
      <c r="R442" s="41"/>
    </row>
    <row r="443" ht="12.0" customHeight="1">
      <c r="A443" s="41"/>
      <c r="B443" s="41"/>
      <c r="C443" s="42"/>
      <c r="D443" s="41"/>
      <c r="E443" s="41"/>
      <c r="F443" s="41"/>
      <c r="G443" s="41"/>
      <c r="H443" s="41"/>
      <c r="I443" s="24"/>
      <c r="J443" s="24"/>
      <c r="K443" s="24"/>
      <c r="L443" s="24"/>
      <c r="M443" s="24"/>
      <c r="N443" s="41"/>
      <c r="O443" s="41"/>
      <c r="P443" s="41"/>
      <c r="Q443" s="41"/>
      <c r="R443" s="41"/>
    </row>
    <row r="444" ht="12.0" customHeight="1">
      <c r="A444" s="41"/>
      <c r="B444" s="41"/>
      <c r="C444" s="42"/>
      <c r="D444" s="41"/>
      <c r="E444" s="41"/>
      <c r="F444" s="41"/>
      <c r="G444" s="41"/>
      <c r="H444" s="41"/>
      <c r="I444" s="24"/>
      <c r="J444" s="24"/>
      <c r="K444" s="24"/>
      <c r="L444" s="24"/>
      <c r="M444" s="24"/>
      <c r="N444" s="41"/>
      <c r="O444" s="41"/>
      <c r="P444" s="41"/>
      <c r="Q444" s="41"/>
      <c r="R444" s="41"/>
    </row>
    <row r="445" ht="12.0" customHeight="1">
      <c r="A445" s="41"/>
      <c r="B445" s="41"/>
      <c r="C445" s="42"/>
      <c r="D445" s="41"/>
      <c r="E445" s="41"/>
      <c r="F445" s="41"/>
      <c r="G445" s="41"/>
      <c r="H445" s="41"/>
      <c r="I445" s="24"/>
      <c r="J445" s="24"/>
      <c r="K445" s="24"/>
      <c r="L445" s="24"/>
      <c r="M445" s="24"/>
      <c r="N445" s="41"/>
      <c r="O445" s="41"/>
      <c r="P445" s="41"/>
      <c r="Q445" s="41"/>
      <c r="R445" s="41"/>
    </row>
    <row r="446" ht="12.0" customHeight="1">
      <c r="A446" s="41"/>
      <c r="B446" s="41"/>
      <c r="C446" s="42"/>
      <c r="D446" s="41"/>
      <c r="E446" s="41"/>
      <c r="F446" s="41"/>
      <c r="G446" s="41"/>
      <c r="H446" s="41"/>
      <c r="I446" s="24"/>
      <c r="J446" s="24"/>
      <c r="K446" s="24"/>
      <c r="L446" s="24"/>
      <c r="M446" s="24"/>
      <c r="N446" s="41"/>
      <c r="O446" s="41"/>
      <c r="P446" s="41"/>
      <c r="Q446" s="41"/>
      <c r="R446" s="41"/>
    </row>
    <row r="447" ht="12.0" customHeight="1">
      <c r="A447" s="41"/>
      <c r="B447" s="41"/>
      <c r="C447" s="42"/>
      <c r="D447" s="41"/>
      <c r="E447" s="41"/>
      <c r="F447" s="41"/>
      <c r="G447" s="41"/>
      <c r="H447" s="41"/>
      <c r="I447" s="24"/>
      <c r="J447" s="24"/>
      <c r="K447" s="24"/>
      <c r="L447" s="24"/>
      <c r="M447" s="24"/>
      <c r="N447" s="41"/>
      <c r="O447" s="41"/>
      <c r="P447" s="41"/>
      <c r="Q447" s="41"/>
      <c r="R447" s="41"/>
    </row>
    <row r="448" ht="12.0" customHeight="1">
      <c r="A448" s="41"/>
      <c r="B448" s="41"/>
      <c r="C448" s="42"/>
      <c r="D448" s="41"/>
      <c r="E448" s="41"/>
      <c r="F448" s="41"/>
      <c r="G448" s="41"/>
      <c r="H448" s="41"/>
      <c r="I448" s="24"/>
      <c r="J448" s="24"/>
      <c r="K448" s="24"/>
      <c r="L448" s="24"/>
      <c r="M448" s="24"/>
      <c r="N448" s="41"/>
      <c r="O448" s="41"/>
      <c r="P448" s="41"/>
      <c r="Q448" s="41"/>
      <c r="R448" s="41"/>
    </row>
    <row r="449" ht="12.0" customHeight="1">
      <c r="A449" s="41"/>
      <c r="B449" s="41"/>
      <c r="C449" s="42"/>
      <c r="D449" s="41"/>
      <c r="E449" s="41"/>
      <c r="F449" s="41"/>
      <c r="G449" s="41"/>
      <c r="H449" s="41"/>
      <c r="I449" s="24"/>
      <c r="J449" s="24"/>
      <c r="K449" s="24"/>
      <c r="L449" s="24"/>
      <c r="M449" s="24"/>
      <c r="N449" s="41"/>
      <c r="O449" s="41"/>
      <c r="P449" s="41"/>
      <c r="Q449" s="41"/>
      <c r="R449" s="41"/>
    </row>
    <row r="450" ht="12.0" customHeight="1">
      <c r="A450" s="41"/>
      <c r="B450" s="41"/>
      <c r="C450" s="42"/>
      <c r="D450" s="41"/>
      <c r="E450" s="41"/>
      <c r="F450" s="41"/>
      <c r="G450" s="41"/>
      <c r="H450" s="41"/>
      <c r="I450" s="24"/>
      <c r="J450" s="24"/>
      <c r="K450" s="24"/>
      <c r="L450" s="24"/>
      <c r="M450" s="24"/>
      <c r="N450" s="41"/>
      <c r="O450" s="41"/>
      <c r="P450" s="41"/>
      <c r="Q450" s="41"/>
      <c r="R450" s="41"/>
    </row>
    <row r="451" ht="12.0" customHeight="1">
      <c r="A451" s="41"/>
      <c r="B451" s="41"/>
      <c r="C451" s="42"/>
      <c r="D451" s="41"/>
      <c r="E451" s="41"/>
      <c r="F451" s="41"/>
      <c r="G451" s="41"/>
      <c r="H451" s="41"/>
      <c r="I451" s="24"/>
      <c r="J451" s="24"/>
      <c r="K451" s="24"/>
      <c r="L451" s="24"/>
      <c r="M451" s="24"/>
      <c r="N451" s="41"/>
      <c r="O451" s="41"/>
      <c r="P451" s="41"/>
      <c r="Q451" s="41"/>
      <c r="R451" s="41"/>
    </row>
    <row r="452" ht="12.0" customHeight="1">
      <c r="A452" s="41"/>
      <c r="B452" s="41"/>
      <c r="C452" s="42"/>
      <c r="D452" s="41"/>
      <c r="E452" s="41"/>
      <c r="F452" s="41"/>
      <c r="G452" s="41"/>
      <c r="H452" s="41"/>
      <c r="I452" s="24"/>
      <c r="J452" s="24"/>
      <c r="K452" s="24"/>
      <c r="L452" s="24"/>
      <c r="M452" s="24"/>
      <c r="N452" s="41"/>
      <c r="O452" s="41"/>
      <c r="P452" s="41"/>
      <c r="Q452" s="41"/>
      <c r="R452" s="41"/>
    </row>
    <row r="453" ht="12.0" customHeight="1">
      <c r="A453" s="41"/>
      <c r="B453" s="41"/>
      <c r="C453" s="42"/>
      <c r="D453" s="41"/>
      <c r="E453" s="41"/>
      <c r="F453" s="41"/>
      <c r="G453" s="41"/>
      <c r="H453" s="41"/>
      <c r="I453" s="24"/>
      <c r="J453" s="24"/>
      <c r="K453" s="24"/>
      <c r="L453" s="24"/>
      <c r="M453" s="24"/>
      <c r="N453" s="41"/>
      <c r="O453" s="41"/>
      <c r="P453" s="41"/>
      <c r="Q453" s="41"/>
      <c r="R453" s="41"/>
    </row>
    <row r="454" ht="12.0" customHeight="1">
      <c r="A454" s="41"/>
      <c r="B454" s="41"/>
      <c r="C454" s="42"/>
      <c r="D454" s="41"/>
      <c r="E454" s="41"/>
      <c r="F454" s="41"/>
      <c r="G454" s="41"/>
      <c r="H454" s="41"/>
      <c r="I454" s="24"/>
      <c r="J454" s="24"/>
      <c r="K454" s="24"/>
      <c r="L454" s="24"/>
      <c r="M454" s="24"/>
      <c r="N454" s="41"/>
      <c r="O454" s="41"/>
      <c r="P454" s="41"/>
      <c r="Q454" s="41"/>
      <c r="R454" s="41"/>
    </row>
    <row r="455" ht="12.0" customHeight="1">
      <c r="A455" s="41"/>
      <c r="B455" s="41"/>
      <c r="C455" s="42"/>
      <c r="D455" s="41"/>
      <c r="E455" s="41"/>
      <c r="F455" s="41"/>
      <c r="G455" s="41"/>
      <c r="H455" s="41"/>
      <c r="I455" s="24"/>
      <c r="J455" s="24"/>
      <c r="K455" s="24"/>
      <c r="L455" s="24"/>
      <c r="M455" s="24"/>
      <c r="N455" s="41"/>
      <c r="O455" s="41"/>
      <c r="P455" s="41"/>
      <c r="Q455" s="41"/>
      <c r="R455" s="41"/>
    </row>
    <row r="456" ht="12.0" customHeight="1">
      <c r="A456" s="41"/>
      <c r="B456" s="41"/>
      <c r="C456" s="42"/>
      <c r="D456" s="41"/>
      <c r="E456" s="41"/>
      <c r="F456" s="41"/>
      <c r="G456" s="41"/>
      <c r="H456" s="41"/>
      <c r="I456" s="24"/>
      <c r="J456" s="24"/>
      <c r="K456" s="24"/>
      <c r="L456" s="24"/>
      <c r="M456" s="24"/>
      <c r="N456" s="41"/>
      <c r="O456" s="41"/>
      <c r="P456" s="41"/>
      <c r="Q456" s="41"/>
      <c r="R456" s="41"/>
    </row>
    <row r="457" ht="12.0" customHeight="1">
      <c r="A457" s="41"/>
      <c r="B457" s="41"/>
      <c r="C457" s="42"/>
      <c r="D457" s="41"/>
      <c r="E457" s="41"/>
      <c r="F457" s="41"/>
      <c r="G457" s="41"/>
      <c r="H457" s="41"/>
      <c r="I457" s="24"/>
      <c r="J457" s="24"/>
      <c r="K457" s="24"/>
      <c r="L457" s="24"/>
      <c r="M457" s="24"/>
      <c r="N457" s="41"/>
      <c r="O457" s="41"/>
      <c r="P457" s="41"/>
      <c r="Q457" s="41"/>
      <c r="R457" s="41"/>
    </row>
    <row r="458" ht="12.0" customHeight="1">
      <c r="A458" s="41"/>
      <c r="B458" s="41"/>
      <c r="C458" s="42"/>
      <c r="D458" s="41"/>
      <c r="E458" s="41"/>
      <c r="F458" s="41"/>
      <c r="G458" s="41"/>
      <c r="H458" s="41"/>
      <c r="I458" s="24"/>
      <c r="J458" s="24"/>
      <c r="K458" s="24"/>
      <c r="L458" s="24"/>
      <c r="M458" s="24"/>
      <c r="N458" s="41"/>
      <c r="O458" s="41"/>
      <c r="P458" s="41"/>
      <c r="Q458" s="41"/>
      <c r="R458" s="41"/>
    </row>
    <row r="459" ht="12.0" customHeight="1">
      <c r="A459" s="41"/>
      <c r="B459" s="41"/>
      <c r="C459" s="42"/>
      <c r="D459" s="41"/>
      <c r="E459" s="41"/>
      <c r="F459" s="41"/>
      <c r="G459" s="41"/>
      <c r="H459" s="41"/>
      <c r="I459" s="24"/>
      <c r="J459" s="24"/>
      <c r="K459" s="24"/>
      <c r="L459" s="24"/>
      <c r="M459" s="24"/>
      <c r="N459" s="41"/>
      <c r="O459" s="41"/>
      <c r="P459" s="41"/>
      <c r="Q459" s="41"/>
      <c r="R459" s="41"/>
    </row>
    <row r="460" ht="12.0" customHeight="1">
      <c r="A460" s="41"/>
      <c r="B460" s="41"/>
      <c r="C460" s="42"/>
      <c r="D460" s="41"/>
      <c r="E460" s="41"/>
      <c r="F460" s="41"/>
      <c r="G460" s="41"/>
      <c r="H460" s="41"/>
      <c r="I460" s="24"/>
      <c r="J460" s="24"/>
      <c r="K460" s="24"/>
      <c r="L460" s="24"/>
      <c r="M460" s="24"/>
      <c r="N460" s="41"/>
      <c r="O460" s="41"/>
      <c r="P460" s="41"/>
      <c r="Q460" s="41"/>
      <c r="R460" s="41"/>
    </row>
    <row r="461" ht="12.0" customHeight="1">
      <c r="A461" s="41"/>
      <c r="B461" s="41"/>
      <c r="C461" s="42"/>
      <c r="D461" s="41"/>
      <c r="E461" s="41"/>
      <c r="F461" s="41"/>
      <c r="G461" s="41"/>
      <c r="H461" s="41"/>
      <c r="I461" s="24"/>
      <c r="J461" s="24"/>
      <c r="K461" s="24"/>
      <c r="L461" s="24"/>
      <c r="M461" s="24"/>
      <c r="N461" s="41"/>
      <c r="O461" s="41"/>
      <c r="P461" s="41"/>
      <c r="Q461" s="41"/>
      <c r="R461" s="41"/>
    </row>
    <row r="462" ht="12.0" customHeight="1">
      <c r="A462" s="41"/>
      <c r="B462" s="41"/>
      <c r="C462" s="42"/>
      <c r="D462" s="41"/>
      <c r="E462" s="41"/>
      <c r="F462" s="41"/>
      <c r="G462" s="41"/>
      <c r="H462" s="41"/>
      <c r="I462" s="24"/>
      <c r="J462" s="24"/>
      <c r="K462" s="24"/>
      <c r="L462" s="24"/>
      <c r="M462" s="24"/>
      <c r="N462" s="41"/>
      <c r="O462" s="41"/>
      <c r="P462" s="41"/>
      <c r="Q462" s="41"/>
      <c r="R462" s="41"/>
    </row>
    <row r="463" ht="12.0" customHeight="1">
      <c r="A463" s="41"/>
      <c r="B463" s="41"/>
      <c r="C463" s="42"/>
      <c r="D463" s="41"/>
      <c r="E463" s="41"/>
      <c r="F463" s="41"/>
      <c r="G463" s="41"/>
      <c r="H463" s="41"/>
      <c r="I463" s="24"/>
      <c r="J463" s="24"/>
      <c r="K463" s="24"/>
      <c r="L463" s="24"/>
      <c r="M463" s="24"/>
      <c r="N463" s="41"/>
      <c r="O463" s="41"/>
      <c r="P463" s="41"/>
      <c r="Q463" s="41"/>
      <c r="R463" s="41"/>
    </row>
    <row r="464" ht="12.0" customHeight="1">
      <c r="A464" s="41"/>
      <c r="B464" s="41"/>
      <c r="C464" s="42"/>
      <c r="D464" s="41"/>
      <c r="E464" s="41"/>
      <c r="F464" s="41"/>
      <c r="G464" s="41"/>
      <c r="H464" s="41"/>
      <c r="I464" s="24"/>
      <c r="J464" s="24"/>
      <c r="K464" s="24"/>
      <c r="L464" s="24"/>
      <c r="M464" s="24"/>
      <c r="N464" s="41"/>
      <c r="O464" s="41"/>
      <c r="P464" s="41"/>
      <c r="Q464" s="41"/>
      <c r="R464" s="41"/>
    </row>
    <row r="465" ht="12.0" customHeight="1">
      <c r="A465" s="41"/>
      <c r="B465" s="41"/>
      <c r="C465" s="42"/>
      <c r="D465" s="41"/>
      <c r="E465" s="41"/>
      <c r="F465" s="41"/>
      <c r="G465" s="41"/>
      <c r="H465" s="41"/>
      <c r="I465" s="24"/>
      <c r="J465" s="24"/>
      <c r="K465" s="24"/>
      <c r="L465" s="24"/>
      <c r="M465" s="24"/>
      <c r="N465" s="41"/>
      <c r="O465" s="41"/>
      <c r="P465" s="41"/>
      <c r="Q465" s="41"/>
      <c r="R465" s="41"/>
    </row>
    <row r="466" ht="12.0" customHeight="1">
      <c r="A466" s="41"/>
      <c r="B466" s="41"/>
      <c r="C466" s="42"/>
      <c r="D466" s="41"/>
      <c r="E466" s="41"/>
      <c r="F466" s="41"/>
      <c r="G466" s="41"/>
      <c r="H466" s="41"/>
      <c r="I466" s="24"/>
      <c r="J466" s="24"/>
      <c r="K466" s="24"/>
      <c r="L466" s="24"/>
      <c r="M466" s="24"/>
      <c r="N466" s="41"/>
      <c r="O466" s="41"/>
      <c r="P466" s="41"/>
      <c r="Q466" s="41"/>
      <c r="R466" s="41"/>
    </row>
    <row r="467" ht="12.0" customHeight="1">
      <c r="A467" s="41"/>
      <c r="B467" s="41"/>
      <c r="C467" s="42"/>
      <c r="D467" s="41"/>
      <c r="E467" s="41"/>
      <c r="F467" s="41"/>
      <c r="G467" s="41"/>
      <c r="H467" s="41"/>
      <c r="I467" s="24"/>
      <c r="J467" s="24"/>
      <c r="K467" s="24"/>
      <c r="L467" s="24"/>
      <c r="M467" s="24"/>
      <c r="N467" s="41"/>
      <c r="O467" s="41"/>
      <c r="P467" s="41"/>
      <c r="Q467" s="41"/>
      <c r="R467" s="41"/>
    </row>
    <row r="468" ht="12.0" customHeight="1">
      <c r="A468" s="41"/>
      <c r="B468" s="41"/>
      <c r="C468" s="42"/>
      <c r="D468" s="41"/>
      <c r="E468" s="41"/>
      <c r="F468" s="41"/>
      <c r="G468" s="41"/>
      <c r="H468" s="41"/>
      <c r="I468" s="24"/>
      <c r="J468" s="24"/>
      <c r="K468" s="24"/>
      <c r="L468" s="24"/>
      <c r="M468" s="24"/>
      <c r="N468" s="41"/>
      <c r="O468" s="41"/>
      <c r="P468" s="41"/>
      <c r="Q468" s="41"/>
      <c r="R468" s="41"/>
    </row>
    <row r="469" ht="12.0" customHeight="1">
      <c r="A469" s="41"/>
      <c r="B469" s="41"/>
      <c r="C469" s="42"/>
      <c r="D469" s="41"/>
      <c r="E469" s="41"/>
      <c r="F469" s="41"/>
      <c r="G469" s="41"/>
      <c r="H469" s="41"/>
      <c r="I469" s="24"/>
      <c r="J469" s="24"/>
      <c r="K469" s="24"/>
      <c r="L469" s="24"/>
      <c r="M469" s="24"/>
      <c r="N469" s="41"/>
      <c r="O469" s="41"/>
      <c r="P469" s="41"/>
      <c r="Q469" s="41"/>
      <c r="R469" s="41"/>
    </row>
    <row r="470" ht="12.0" customHeight="1">
      <c r="A470" s="41"/>
      <c r="B470" s="41"/>
      <c r="C470" s="42"/>
      <c r="D470" s="41"/>
      <c r="E470" s="41"/>
      <c r="F470" s="41"/>
      <c r="G470" s="41"/>
      <c r="H470" s="41"/>
      <c r="I470" s="24"/>
      <c r="J470" s="24"/>
      <c r="K470" s="24"/>
      <c r="L470" s="24"/>
      <c r="M470" s="24"/>
      <c r="N470" s="41"/>
      <c r="O470" s="41"/>
      <c r="P470" s="41"/>
      <c r="Q470" s="41"/>
      <c r="R470" s="41"/>
    </row>
    <row r="471" ht="12.0" customHeight="1">
      <c r="A471" s="41"/>
      <c r="B471" s="41"/>
      <c r="C471" s="42"/>
      <c r="D471" s="41"/>
      <c r="E471" s="41"/>
      <c r="F471" s="41"/>
      <c r="G471" s="41"/>
      <c r="H471" s="41"/>
      <c r="I471" s="24"/>
      <c r="J471" s="24"/>
      <c r="K471" s="24"/>
      <c r="L471" s="24"/>
      <c r="M471" s="24"/>
      <c r="N471" s="41"/>
      <c r="O471" s="41"/>
      <c r="P471" s="41"/>
      <c r="Q471" s="41"/>
      <c r="R471" s="41"/>
    </row>
    <row r="472" ht="12.0" customHeight="1">
      <c r="A472" s="41"/>
      <c r="B472" s="41"/>
      <c r="C472" s="42"/>
      <c r="D472" s="41"/>
      <c r="E472" s="41"/>
      <c r="F472" s="41"/>
      <c r="G472" s="41"/>
      <c r="H472" s="41"/>
      <c r="I472" s="24"/>
      <c r="J472" s="24"/>
      <c r="K472" s="24"/>
      <c r="L472" s="24"/>
      <c r="M472" s="24"/>
      <c r="N472" s="41"/>
      <c r="O472" s="41"/>
      <c r="P472" s="41"/>
      <c r="Q472" s="41"/>
      <c r="R472" s="41"/>
    </row>
    <row r="473" ht="12.0" customHeight="1">
      <c r="A473" s="41"/>
      <c r="B473" s="41"/>
      <c r="C473" s="42"/>
      <c r="D473" s="41"/>
      <c r="E473" s="41"/>
      <c r="F473" s="41"/>
      <c r="G473" s="41"/>
      <c r="H473" s="41"/>
      <c r="I473" s="24"/>
      <c r="J473" s="24"/>
      <c r="K473" s="24"/>
      <c r="L473" s="24"/>
      <c r="M473" s="24"/>
      <c r="N473" s="41"/>
      <c r="O473" s="41"/>
      <c r="P473" s="41"/>
      <c r="Q473" s="41"/>
      <c r="R473" s="41"/>
    </row>
    <row r="474" ht="12.0" customHeight="1">
      <c r="A474" s="41"/>
      <c r="B474" s="41"/>
      <c r="C474" s="42"/>
      <c r="D474" s="41"/>
      <c r="E474" s="41"/>
      <c r="F474" s="41"/>
      <c r="G474" s="41"/>
      <c r="H474" s="41"/>
      <c r="I474" s="24"/>
      <c r="J474" s="24"/>
      <c r="K474" s="24"/>
      <c r="L474" s="24"/>
      <c r="M474" s="24"/>
      <c r="N474" s="41"/>
      <c r="O474" s="41"/>
      <c r="P474" s="41"/>
      <c r="Q474" s="41"/>
      <c r="R474" s="41"/>
    </row>
    <row r="475" ht="12.0" customHeight="1">
      <c r="A475" s="41"/>
      <c r="B475" s="41"/>
      <c r="C475" s="42"/>
      <c r="D475" s="41"/>
      <c r="E475" s="41"/>
      <c r="F475" s="41"/>
      <c r="G475" s="41"/>
      <c r="H475" s="41"/>
      <c r="I475" s="24"/>
      <c r="J475" s="24"/>
      <c r="K475" s="24"/>
      <c r="L475" s="24"/>
      <c r="M475" s="24"/>
      <c r="N475" s="41"/>
      <c r="O475" s="41"/>
      <c r="P475" s="41"/>
      <c r="Q475" s="41"/>
      <c r="R475" s="41"/>
    </row>
    <row r="476" ht="12.0" customHeight="1">
      <c r="A476" s="41"/>
      <c r="B476" s="41"/>
      <c r="C476" s="42"/>
      <c r="D476" s="41"/>
      <c r="E476" s="41"/>
      <c r="F476" s="41"/>
      <c r="G476" s="41"/>
      <c r="H476" s="41"/>
      <c r="I476" s="24"/>
      <c r="J476" s="24"/>
      <c r="K476" s="24"/>
      <c r="L476" s="24"/>
      <c r="M476" s="24"/>
      <c r="N476" s="41"/>
      <c r="O476" s="41"/>
      <c r="P476" s="41"/>
      <c r="Q476" s="41"/>
      <c r="R476" s="41"/>
    </row>
    <row r="477" ht="12.0" customHeight="1">
      <c r="A477" s="41"/>
      <c r="B477" s="41"/>
      <c r="C477" s="42"/>
      <c r="D477" s="41"/>
      <c r="E477" s="41"/>
      <c r="F477" s="41"/>
      <c r="G477" s="41"/>
      <c r="H477" s="41"/>
      <c r="I477" s="24"/>
      <c r="J477" s="24"/>
      <c r="K477" s="24"/>
      <c r="L477" s="24"/>
      <c r="M477" s="24"/>
      <c r="N477" s="41"/>
      <c r="O477" s="41"/>
      <c r="P477" s="41"/>
      <c r="Q477" s="41"/>
      <c r="R477" s="41"/>
    </row>
    <row r="478" ht="12.0" customHeight="1">
      <c r="A478" s="41"/>
      <c r="B478" s="41"/>
      <c r="C478" s="42"/>
      <c r="D478" s="41"/>
      <c r="E478" s="41"/>
      <c r="F478" s="41"/>
      <c r="G478" s="41"/>
      <c r="H478" s="41"/>
      <c r="I478" s="24"/>
      <c r="J478" s="24"/>
      <c r="K478" s="24"/>
      <c r="L478" s="24"/>
      <c r="M478" s="24"/>
      <c r="N478" s="41"/>
      <c r="O478" s="41"/>
      <c r="P478" s="41"/>
      <c r="Q478" s="41"/>
      <c r="R478" s="41"/>
    </row>
    <row r="479" ht="12.0" customHeight="1">
      <c r="A479" s="41"/>
      <c r="B479" s="41"/>
      <c r="C479" s="42"/>
      <c r="D479" s="41"/>
      <c r="E479" s="41"/>
      <c r="F479" s="41"/>
      <c r="G479" s="41"/>
      <c r="H479" s="41"/>
      <c r="I479" s="24"/>
      <c r="J479" s="24"/>
      <c r="K479" s="24"/>
      <c r="L479" s="24"/>
      <c r="M479" s="24"/>
      <c r="N479" s="41"/>
      <c r="O479" s="41"/>
      <c r="P479" s="41"/>
      <c r="Q479" s="41"/>
      <c r="R479" s="41"/>
    </row>
    <row r="480" ht="12.0" customHeight="1">
      <c r="A480" s="41"/>
      <c r="B480" s="41"/>
      <c r="C480" s="42"/>
      <c r="D480" s="41"/>
      <c r="E480" s="41"/>
      <c r="F480" s="41"/>
      <c r="G480" s="41"/>
      <c r="H480" s="41"/>
      <c r="I480" s="24"/>
      <c r="J480" s="24"/>
      <c r="K480" s="24"/>
      <c r="L480" s="24"/>
      <c r="M480" s="24"/>
      <c r="N480" s="41"/>
      <c r="O480" s="41"/>
      <c r="P480" s="41"/>
      <c r="Q480" s="41"/>
      <c r="R480" s="41"/>
    </row>
    <row r="481" ht="12.0" customHeight="1">
      <c r="A481" s="41"/>
      <c r="B481" s="41"/>
      <c r="C481" s="42"/>
      <c r="D481" s="41"/>
      <c r="E481" s="41"/>
      <c r="F481" s="41"/>
      <c r="G481" s="41"/>
      <c r="H481" s="41"/>
      <c r="I481" s="24"/>
      <c r="J481" s="24"/>
      <c r="K481" s="24"/>
      <c r="L481" s="24"/>
      <c r="M481" s="24"/>
      <c r="N481" s="41"/>
      <c r="O481" s="41"/>
      <c r="P481" s="41"/>
      <c r="Q481" s="41"/>
      <c r="R481" s="41"/>
    </row>
    <row r="482" ht="12.0" customHeight="1">
      <c r="A482" s="41"/>
      <c r="B482" s="41"/>
      <c r="C482" s="42"/>
      <c r="D482" s="41"/>
      <c r="E482" s="41"/>
      <c r="F482" s="41"/>
      <c r="G482" s="41"/>
      <c r="H482" s="41"/>
      <c r="I482" s="24"/>
      <c r="J482" s="24"/>
      <c r="K482" s="24"/>
      <c r="L482" s="24"/>
      <c r="M482" s="24"/>
      <c r="N482" s="41"/>
      <c r="O482" s="41"/>
      <c r="P482" s="41"/>
      <c r="Q482" s="41"/>
      <c r="R482" s="41"/>
    </row>
    <row r="483" ht="12.0" customHeight="1">
      <c r="A483" s="41"/>
      <c r="B483" s="41"/>
      <c r="C483" s="42"/>
      <c r="D483" s="41"/>
      <c r="E483" s="41"/>
      <c r="F483" s="41"/>
      <c r="G483" s="41"/>
      <c r="H483" s="41"/>
      <c r="I483" s="24"/>
      <c r="J483" s="24"/>
      <c r="K483" s="24"/>
      <c r="L483" s="24"/>
      <c r="M483" s="24"/>
      <c r="N483" s="41"/>
      <c r="O483" s="41"/>
      <c r="P483" s="41"/>
      <c r="Q483" s="41"/>
      <c r="R483" s="41"/>
    </row>
    <row r="484" ht="12.0" customHeight="1">
      <c r="A484" s="41"/>
      <c r="B484" s="41"/>
      <c r="C484" s="42"/>
      <c r="D484" s="41"/>
      <c r="E484" s="41"/>
      <c r="F484" s="41"/>
      <c r="G484" s="41"/>
      <c r="H484" s="41"/>
      <c r="I484" s="24"/>
      <c r="J484" s="24"/>
      <c r="K484" s="24"/>
      <c r="L484" s="24"/>
      <c r="M484" s="24"/>
      <c r="N484" s="41"/>
      <c r="O484" s="41"/>
      <c r="P484" s="41"/>
      <c r="Q484" s="41"/>
      <c r="R484" s="41"/>
    </row>
    <row r="485" ht="12.0" customHeight="1">
      <c r="A485" s="41"/>
      <c r="B485" s="41"/>
      <c r="C485" s="42"/>
      <c r="D485" s="41"/>
      <c r="E485" s="41"/>
      <c r="F485" s="41"/>
      <c r="G485" s="41"/>
      <c r="H485" s="41"/>
      <c r="I485" s="24"/>
      <c r="J485" s="24"/>
      <c r="K485" s="24"/>
      <c r="L485" s="24"/>
      <c r="M485" s="24"/>
      <c r="N485" s="41"/>
      <c r="O485" s="41"/>
      <c r="P485" s="41"/>
      <c r="Q485" s="41"/>
      <c r="R485" s="41"/>
    </row>
    <row r="486" ht="12.0" customHeight="1">
      <c r="A486" s="41"/>
      <c r="B486" s="41"/>
      <c r="C486" s="42"/>
      <c r="D486" s="41"/>
      <c r="E486" s="41"/>
      <c r="F486" s="41"/>
      <c r="G486" s="41"/>
      <c r="H486" s="41"/>
      <c r="I486" s="24"/>
      <c r="J486" s="24"/>
      <c r="K486" s="24"/>
      <c r="L486" s="24"/>
      <c r="M486" s="24"/>
      <c r="N486" s="41"/>
      <c r="O486" s="41"/>
      <c r="P486" s="41"/>
      <c r="Q486" s="41"/>
      <c r="R486" s="41"/>
    </row>
    <row r="487" ht="12.0" customHeight="1">
      <c r="A487" s="41"/>
      <c r="B487" s="41"/>
      <c r="C487" s="42"/>
      <c r="D487" s="41"/>
      <c r="E487" s="41"/>
      <c r="F487" s="41"/>
      <c r="G487" s="41"/>
      <c r="H487" s="41"/>
      <c r="I487" s="24"/>
      <c r="J487" s="24"/>
      <c r="K487" s="24"/>
      <c r="L487" s="24"/>
      <c r="M487" s="24"/>
      <c r="N487" s="41"/>
      <c r="O487" s="41"/>
      <c r="P487" s="41"/>
      <c r="Q487" s="41"/>
      <c r="R487" s="41"/>
    </row>
    <row r="488" ht="12.0" customHeight="1">
      <c r="A488" s="41"/>
      <c r="B488" s="41"/>
      <c r="C488" s="42"/>
      <c r="D488" s="41"/>
      <c r="E488" s="41"/>
      <c r="F488" s="41"/>
      <c r="G488" s="41"/>
      <c r="H488" s="41"/>
      <c r="I488" s="24"/>
      <c r="J488" s="24"/>
      <c r="K488" s="24"/>
      <c r="L488" s="24"/>
      <c r="M488" s="24"/>
      <c r="N488" s="41"/>
      <c r="O488" s="41"/>
      <c r="P488" s="41"/>
      <c r="Q488" s="41"/>
      <c r="R488" s="41"/>
    </row>
    <row r="489" ht="12.0" customHeight="1">
      <c r="A489" s="41"/>
      <c r="B489" s="41"/>
      <c r="C489" s="42"/>
      <c r="D489" s="41"/>
      <c r="E489" s="41"/>
      <c r="F489" s="41"/>
      <c r="G489" s="41"/>
      <c r="H489" s="41"/>
      <c r="I489" s="24"/>
      <c r="J489" s="24"/>
      <c r="K489" s="24"/>
      <c r="L489" s="24"/>
      <c r="M489" s="24"/>
      <c r="N489" s="41"/>
      <c r="O489" s="41"/>
      <c r="P489" s="41"/>
      <c r="Q489" s="41"/>
      <c r="R489" s="41"/>
    </row>
    <row r="490" ht="12.0" customHeight="1">
      <c r="A490" s="41"/>
      <c r="B490" s="41"/>
      <c r="C490" s="42"/>
      <c r="D490" s="41"/>
      <c r="E490" s="41"/>
      <c r="F490" s="41"/>
      <c r="G490" s="41"/>
      <c r="H490" s="41"/>
      <c r="I490" s="24"/>
      <c r="J490" s="24"/>
      <c r="K490" s="24"/>
      <c r="L490" s="24"/>
      <c r="M490" s="24"/>
      <c r="N490" s="41"/>
      <c r="O490" s="41"/>
      <c r="P490" s="41"/>
      <c r="Q490" s="41"/>
      <c r="R490" s="41"/>
    </row>
    <row r="491" ht="12.0" customHeight="1">
      <c r="A491" s="41"/>
      <c r="B491" s="41"/>
      <c r="C491" s="42"/>
      <c r="D491" s="41"/>
      <c r="E491" s="41"/>
      <c r="F491" s="41"/>
      <c r="G491" s="41"/>
      <c r="H491" s="41"/>
      <c r="I491" s="24"/>
      <c r="J491" s="24"/>
      <c r="K491" s="24"/>
      <c r="L491" s="24"/>
      <c r="M491" s="24"/>
      <c r="N491" s="41"/>
      <c r="O491" s="41"/>
      <c r="P491" s="41"/>
      <c r="Q491" s="41"/>
      <c r="R491" s="41"/>
    </row>
    <row r="492" ht="12.0" customHeight="1">
      <c r="A492" s="41"/>
      <c r="B492" s="41"/>
      <c r="C492" s="42"/>
      <c r="D492" s="41"/>
      <c r="E492" s="41"/>
      <c r="F492" s="41"/>
      <c r="G492" s="41"/>
      <c r="H492" s="41"/>
      <c r="I492" s="24"/>
      <c r="J492" s="24"/>
      <c r="K492" s="24"/>
      <c r="L492" s="24"/>
      <c r="M492" s="24"/>
      <c r="N492" s="41"/>
      <c r="O492" s="41"/>
      <c r="P492" s="41"/>
      <c r="Q492" s="41"/>
      <c r="R492" s="41"/>
    </row>
    <row r="493" ht="12.0" customHeight="1">
      <c r="A493" s="41"/>
      <c r="B493" s="41"/>
      <c r="C493" s="42"/>
      <c r="D493" s="41"/>
      <c r="E493" s="41"/>
      <c r="F493" s="41"/>
      <c r="G493" s="41"/>
      <c r="H493" s="41"/>
      <c r="I493" s="24"/>
      <c r="J493" s="24"/>
      <c r="K493" s="24"/>
      <c r="L493" s="24"/>
      <c r="M493" s="24"/>
      <c r="N493" s="41"/>
      <c r="O493" s="41"/>
      <c r="P493" s="41"/>
      <c r="Q493" s="41"/>
      <c r="R493" s="41"/>
    </row>
    <row r="494" ht="12.0" customHeight="1">
      <c r="A494" s="41"/>
      <c r="B494" s="41"/>
      <c r="C494" s="42"/>
      <c r="D494" s="41"/>
      <c r="E494" s="41"/>
      <c r="F494" s="41"/>
      <c r="G494" s="41"/>
      <c r="H494" s="41"/>
      <c r="I494" s="24"/>
      <c r="J494" s="24"/>
      <c r="K494" s="24"/>
      <c r="L494" s="24"/>
      <c r="M494" s="24"/>
      <c r="N494" s="41"/>
      <c r="O494" s="41"/>
      <c r="P494" s="41"/>
      <c r="Q494" s="41"/>
      <c r="R494" s="41"/>
    </row>
    <row r="495" ht="12.0" customHeight="1">
      <c r="A495" s="41"/>
      <c r="B495" s="41"/>
      <c r="C495" s="42"/>
      <c r="D495" s="41"/>
      <c r="E495" s="41"/>
      <c r="F495" s="41"/>
      <c r="G495" s="41"/>
      <c r="H495" s="41"/>
      <c r="I495" s="24"/>
      <c r="J495" s="24"/>
      <c r="K495" s="24"/>
      <c r="L495" s="24"/>
      <c r="M495" s="24"/>
      <c r="N495" s="41"/>
      <c r="O495" s="41"/>
      <c r="P495" s="41"/>
      <c r="Q495" s="41"/>
      <c r="R495" s="41"/>
    </row>
    <row r="496" ht="12.0" customHeight="1">
      <c r="A496" s="41"/>
      <c r="B496" s="41"/>
      <c r="C496" s="42"/>
      <c r="D496" s="41"/>
      <c r="E496" s="41"/>
      <c r="F496" s="41"/>
      <c r="G496" s="41"/>
      <c r="H496" s="41"/>
      <c r="I496" s="24"/>
      <c r="J496" s="24"/>
      <c r="K496" s="24"/>
      <c r="L496" s="24"/>
      <c r="M496" s="24"/>
      <c r="N496" s="41"/>
      <c r="O496" s="41"/>
      <c r="P496" s="41"/>
      <c r="Q496" s="41"/>
      <c r="R496" s="41"/>
    </row>
    <row r="497" ht="12.0" customHeight="1">
      <c r="A497" s="41"/>
      <c r="B497" s="41"/>
      <c r="C497" s="42"/>
      <c r="D497" s="41"/>
      <c r="E497" s="41"/>
      <c r="F497" s="41"/>
      <c r="G497" s="41"/>
      <c r="H497" s="41"/>
      <c r="I497" s="24"/>
      <c r="J497" s="24"/>
      <c r="K497" s="24"/>
      <c r="L497" s="24"/>
      <c r="M497" s="24"/>
      <c r="N497" s="41"/>
      <c r="O497" s="41"/>
      <c r="P497" s="41"/>
      <c r="Q497" s="41"/>
      <c r="R497" s="41"/>
    </row>
    <row r="498" ht="12.0" customHeight="1">
      <c r="A498" s="41"/>
      <c r="B498" s="41"/>
      <c r="C498" s="42"/>
      <c r="D498" s="41"/>
      <c r="E498" s="41"/>
      <c r="F498" s="41"/>
      <c r="G498" s="41"/>
      <c r="H498" s="41"/>
      <c r="I498" s="24"/>
      <c r="J498" s="24"/>
      <c r="K498" s="24"/>
      <c r="L498" s="24"/>
      <c r="M498" s="24"/>
      <c r="N498" s="41"/>
      <c r="O498" s="41"/>
      <c r="P498" s="41"/>
      <c r="Q498" s="41"/>
      <c r="R498" s="41"/>
    </row>
    <row r="499" ht="12.0" customHeight="1">
      <c r="A499" s="41"/>
      <c r="B499" s="41"/>
      <c r="C499" s="42"/>
      <c r="D499" s="41"/>
      <c r="E499" s="41"/>
      <c r="F499" s="41"/>
      <c r="G499" s="41"/>
      <c r="H499" s="41"/>
      <c r="I499" s="24"/>
      <c r="J499" s="24"/>
      <c r="K499" s="24"/>
      <c r="L499" s="24"/>
      <c r="M499" s="24"/>
      <c r="N499" s="41"/>
      <c r="O499" s="41"/>
      <c r="P499" s="41"/>
      <c r="Q499" s="41"/>
      <c r="R499" s="41"/>
    </row>
    <row r="500" ht="12.0" customHeight="1">
      <c r="A500" s="41"/>
      <c r="B500" s="41"/>
      <c r="C500" s="42"/>
      <c r="D500" s="41"/>
      <c r="E500" s="41"/>
      <c r="F500" s="41"/>
      <c r="G500" s="41"/>
      <c r="H500" s="41"/>
      <c r="I500" s="24"/>
      <c r="J500" s="24"/>
      <c r="K500" s="24"/>
      <c r="L500" s="24"/>
      <c r="M500" s="24"/>
      <c r="N500" s="41"/>
      <c r="O500" s="41"/>
      <c r="P500" s="41"/>
      <c r="Q500" s="41"/>
      <c r="R500" s="41"/>
    </row>
    <row r="501" ht="12.0" customHeight="1">
      <c r="A501" s="41"/>
      <c r="B501" s="41"/>
      <c r="C501" s="42"/>
      <c r="D501" s="41"/>
      <c r="E501" s="41"/>
      <c r="F501" s="41"/>
      <c r="G501" s="41"/>
      <c r="H501" s="41"/>
      <c r="I501" s="24"/>
      <c r="J501" s="24"/>
      <c r="K501" s="24"/>
      <c r="L501" s="24"/>
      <c r="M501" s="24"/>
      <c r="N501" s="41"/>
      <c r="O501" s="41"/>
      <c r="P501" s="41"/>
      <c r="Q501" s="41"/>
      <c r="R501" s="41"/>
    </row>
    <row r="502" ht="12.0" customHeight="1">
      <c r="A502" s="41"/>
      <c r="B502" s="41"/>
      <c r="C502" s="42"/>
      <c r="D502" s="41"/>
      <c r="E502" s="41"/>
      <c r="F502" s="41"/>
      <c r="G502" s="41"/>
      <c r="H502" s="41"/>
      <c r="I502" s="24"/>
      <c r="J502" s="24"/>
      <c r="K502" s="24"/>
      <c r="L502" s="24"/>
      <c r="M502" s="24"/>
      <c r="N502" s="41"/>
      <c r="O502" s="41"/>
      <c r="P502" s="41"/>
      <c r="Q502" s="41"/>
      <c r="R502" s="41"/>
    </row>
    <row r="503" ht="12.0" customHeight="1">
      <c r="A503" s="41"/>
      <c r="B503" s="41"/>
      <c r="C503" s="42"/>
      <c r="D503" s="41"/>
      <c r="E503" s="41"/>
      <c r="F503" s="41"/>
      <c r="G503" s="41"/>
      <c r="H503" s="41"/>
      <c r="I503" s="24"/>
      <c r="J503" s="24"/>
      <c r="K503" s="24"/>
      <c r="L503" s="24"/>
      <c r="M503" s="24"/>
      <c r="N503" s="41"/>
      <c r="O503" s="41"/>
      <c r="P503" s="41"/>
      <c r="Q503" s="41"/>
      <c r="R503" s="41"/>
    </row>
    <row r="504" ht="12.0" customHeight="1">
      <c r="A504" s="41"/>
      <c r="B504" s="41"/>
      <c r="C504" s="42"/>
      <c r="D504" s="41"/>
      <c r="E504" s="41"/>
      <c r="F504" s="41"/>
      <c r="G504" s="41"/>
      <c r="H504" s="41"/>
      <c r="I504" s="24"/>
      <c r="J504" s="24"/>
      <c r="K504" s="24"/>
      <c r="L504" s="24"/>
      <c r="M504" s="24"/>
      <c r="N504" s="41"/>
      <c r="O504" s="41"/>
      <c r="P504" s="41"/>
      <c r="Q504" s="41"/>
      <c r="R504" s="41"/>
    </row>
    <row r="505" ht="12.0" customHeight="1">
      <c r="A505" s="41"/>
      <c r="B505" s="41"/>
      <c r="C505" s="42"/>
      <c r="D505" s="41"/>
      <c r="E505" s="41"/>
      <c r="F505" s="41"/>
      <c r="G505" s="41"/>
      <c r="H505" s="41"/>
      <c r="I505" s="24"/>
      <c r="J505" s="24"/>
      <c r="K505" s="24"/>
      <c r="L505" s="24"/>
      <c r="M505" s="24"/>
      <c r="N505" s="41"/>
      <c r="O505" s="41"/>
      <c r="P505" s="41"/>
      <c r="Q505" s="41"/>
      <c r="R505" s="41"/>
    </row>
    <row r="506" ht="12.0" customHeight="1">
      <c r="A506" s="41"/>
      <c r="B506" s="41"/>
      <c r="C506" s="42"/>
      <c r="D506" s="41"/>
      <c r="E506" s="41"/>
      <c r="F506" s="41"/>
      <c r="G506" s="41"/>
      <c r="H506" s="41"/>
      <c r="I506" s="24"/>
      <c r="J506" s="24"/>
      <c r="K506" s="24"/>
      <c r="L506" s="24"/>
      <c r="M506" s="24"/>
      <c r="N506" s="41"/>
      <c r="O506" s="41"/>
      <c r="P506" s="41"/>
      <c r="Q506" s="41"/>
      <c r="R506" s="41"/>
    </row>
    <row r="507" ht="12.0" customHeight="1">
      <c r="A507" s="41"/>
      <c r="B507" s="41"/>
      <c r="C507" s="42"/>
      <c r="D507" s="41"/>
      <c r="E507" s="41"/>
      <c r="F507" s="41"/>
      <c r="G507" s="41"/>
      <c r="H507" s="41"/>
      <c r="I507" s="24"/>
      <c r="J507" s="24"/>
      <c r="K507" s="24"/>
      <c r="L507" s="24"/>
      <c r="M507" s="24"/>
      <c r="N507" s="41"/>
      <c r="O507" s="41"/>
      <c r="P507" s="41"/>
      <c r="Q507" s="41"/>
      <c r="R507" s="41"/>
    </row>
    <row r="508" ht="12.0" customHeight="1">
      <c r="A508" s="41"/>
      <c r="B508" s="41"/>
      <c r="C508" s="42"/>
      <c r="D508" s="41"/>
      <c r="E508" s="41"/>
      <c r="F508" s="41"/>
      <c r="G508" s="41"/>
      <c r="H508" s="41"/>
      <c r="I508" s="24"/>
      <c r="J508" s="24"/>
      <c r="K508" s="24"/>
      <c r="L508" s="24"/>
      <c r="M508" s="24"/>
      <c r="N508" s="41"/>
      <c r="O508" s="41"/>
      <c r="P508" s="41"/>
      <c r="Q508" s="41"/>
      <c r="R508" s="41"/>
    </row>
    <row r="509" ht="12.0" customHeight="1">
      <c r="A509" s="41"/>
      <c r="B509" s="41"/>
      <c r="C509" s="42"/>
      <c r="D509" s="41"/>
      <c r="E509" s="41"/>
      <c r="F509" s="41"/>
      <c r="G509" s="41"/>
      <c r="H509" s="41"/>
      <c r="I509" s="24"/>
      <c r="J509" s="24"/>
      <c r="K509" s="24"/>
      <c r="L509" s="24"/>
      <c r="M509" s="24"/>
      <c r="N509" s="41"/>
      <c r="O509" s="41"/>
      <c r="P509" s="41"/>
      <c r="Q509" s="41"/>
      <c r="R509" s="41"/>
    </row>
    <row r="510" ht="12.0" customHeight="1">
      <c r="A510" s="41"/>
      <c r="B510" s="41"/>
      <c r="C510" s="42"/>
      <c r="D510" s="41"/>
      <c r="E510" s="41"/>
      <c r="F510" s="41"/>
      <c r="G510" s="41"/>
      <c r="H510" s="41"/>
      <c r="I510" s="24"/>
      <c r="J510" s="24"/>
      <c r="K510" s="24"/>
      <c r="L510" s="24"/>
      <c r="M510" s="24"/>
      <c r="N510" s="41"/>
      <c r="O510" s="41"/>
      <c r="P510" s="41"/>
      <c r="Q510" s="41"/>
      <c r="R510" s="41"/>
    </row>
    <row r="511" ht="12.0" customHeight="1">
      <c r="A511" s="41"/>
      <c r="B511" s="41"/>
      <c r="C511" s="42"/>
      <c r="D511" s="41"/>
      <c r="E511" s="41"/>
      <c r="F511" s="41"/>
      <c r="G511" s="41"/>
      <c r="H511" s="41"/>
      <c r="I511" s="24"/>
      <c r="J511" s="24"/>
      <c r="K511" s="24"/>
      <c r="L511" s="24"/>
      <c r="M511" s="24"/>
      <c r="N511" s="41"/>
      <c r="O511" s="41"/>
      <c r="P511" s="41"/>
      <c r="Q511" s="41"/>
      <c r="R511" s="41"/>
    </row>
    <row r="512" ht="12.0" customHeight="1">
      <c r="A512" s="41"/>
      <c r="B512" s="41"/>
      <c r="C512" s="42"/>
      <c r="D512" s="41"/>
      <c r="E512" s="41"/>
      <c r="F512" s="41"/>
      <c r="G512" s="41"/>
      <c r="H512" s="41"/>
      <c r="I512" s="24"/>
      <c r="J512" s="24"/>
      <c r="K512" s="24"/>
      <c r="L512" s="24"/>
      <c r="M512" s="24"/>
      <c r="N512" s="41"/>
      <c r="O512" s="41"/>
      <c r="P512" s="41"/>
      <c r="Q512" s="41"/>
      <c r="R512" s="41"/>
    </row>
    <row r="513" ht="12.0" customHeight="1">
      <c r="A513" s="41"/>
      <c r="B513" s="41"/>
      <c r="C513" s="42"/>
      <c r="D513" s="41"/>
      <c r="E513" s="41"/>
      <c r="F513" s="41"/>
      <c r="G513" s="41"/>
      <c r="H513" s="41"/>
      <c r="I513" s="24"/>
      <c r="J513" s="24"/>
      <c r="K513" s="24"/>
      <c r="L513" s="24"/>
      <c r="M513" s="24"/>
      <c r="N513" s="41"/>
      <c r="O513" s="41"/>
      <c r="P513" s="41"/>
      <c r="Q513" s="41"/>
      <c r="R513" s="41"/>
    </row>
    <row r="514" ht="12.0" customHeight="1">
      <c r="A514" s="41"/>
      <c r="B514" s="41"/>
      <c r="C514" s="42"/>
      <c r="D514" s="41"/>
      <c r="E514" s="41"/>
      <c r="F514" s="41"/>
      <c r="G514" s="41"/>
      <c r="H514" s="41"/>
      <c r="I514" s="24"/>
      <c r="J514" s="24"/>
      <c r="K514" s="24"/>
      <c r="L514" s="24"/>
      <c r="M514" s="24"/>
      <c r="N514" s="41"/>
      <c r="O514" s="41"/>
      <c r="P514" s="41"/>
      <c r="Q514" s="41"/>
      <c r="R514" s="41"/>
    </row>
    <row r="515" ht="12.0" customHeight="1">
      <c r="A515" s="41"/>
      <c r="B515" s="41"/>
      <c r="C515" s="42"/>
      <c r="D515" s="41"/>
      <c r="E515" s="41"/>
      <c r="F515" s="41"/>
      <c r="G515" s="41"/>
      <c r="H515" s="41"/>
      <c r="I515" s="24"/>
      <c r="J515" s="24"/>
      <c r="K515" s="24"/>
      <c r="L515" s="24"/>
      <c r="M515" s="24"/>
      <c r="N515" s="41"/>
      <c r="O515" s="41"/>
      <c r="P515" s="41"/>
      <c r="Q515" s="41"/>
      <c r="R515" s="41"/>
    </row>
    <row r="516" ht="12.0" customHeight="1">
      <c r="A516" s="41"/>
      <c r="B516" s="41"/>
      <c r="C516" s="42"/>
      <c r="D516" s="41"/>
      <c r="E516" s="41"/>
      <c r="F516" s="41"/>
      <c r="G516" s="41"/>
      <c r="H516" s="41"/>
      <c r="I516" s="24"/>
      <c r="J516" s="24"/>
      <c r="K516" s="24"/>
      <c r="L516" s="24"/>
      <c r="M516" s="24"/>
      <c r="N516" s="41"/>
      <c r="O516" s="41"/>
      <c r="P516" s="41"/>
      <c r="Q516" s="41"/>
      <c r="R516" s="41"/>
    </row>
    <row r="517" ht="12.0" customHeight="1">
      <c r="A517" s="41"/>
      <c r="B517" s="41"/>
      <c r="C517" s="42"/>
      <c r="D517" s="41"/>
      <c r="E517" s="41"/>
      <c r="F517" s="41"/>
      <c r="G517" s="41"/>
      <c r="H517" s="41"/>
      <c r="I517" s="24"/>
      <c r="J517" s="24"/>
      <c r="K517" s="24"/>
      <c r="L517" s="24"/>
      <c r="M517" s="24"/>
      <c r="N517" s="41"/>
      <c r="O517" s="41"/>
      <c r="P517" s="41"/>
      <c r="Q517" s="41"/>
      <c r="R517" s="41"/>
    </row>
    <row r="518" ht="12.0" customHeight="1">
      <c r="A518" s="41"/>
      <c r="B518" s="41"/>
      <c r="C518" s="42"/>
      <c r="D518" s="41"/>
      <c r="E518" s="41"/>
      <c r="F518" s="41"/>
      <c r="G518" s="41"/>
      <c r="H518" s="41"/>
      <c r="I518" s="24"/>
      <c r="J518" s="24"/>
      <c r="K518" s="24"/>
      <c r="L518" s="24"/>
      <c r="M518" s="24"/>
      <c r="N518" s="41"/>
      <c r="O518" s="41"/>
      <c r="P518" s="41"/>
      <c r="Q518" s="41"/>
      <c r="R518" s="41"/>
    </row>
    <row r="519" ht="12.0" customHeight="1">
      <c r="A519" s="41"/>
      <c r="B519" s="41"/>
      <c r="C519" s="42"/>
      <c r="D519" s="41"/>
      <c r="E519" s="41"/>
      <c r="F519" s="41"/>
      <c r="G519" s="41"/>
      <c r="H519" s="41"/>
      <c r="I519" s="24"/>
      <c r="J519" s="24"/>
      <c r="K519" s="24"/>
      <c r="L519" s="24"/>
      <c r="M519" s="24"/>
      <c r="N519" s="41"/>
      <c r="O519" s="41"/>
      <c r="P519" s="41"/>
      <c r="Q519" s="41"/>
      <c r="R519" s="41"/>
    </row>
    <row r="520" ht="12.0" customHeight="1">
      <c r="A520" s="41"/>
      <c r="B520" s="41"/>
      <c r="C520" s="42"/>
      <c r="D520" s="41"/>
      <c r="E520" s="41"/>
      <c r="F520" s="41"/>
      <c r="G520" s="41"/>
      <c r="H520" s="41"/>
      <c r="I520" s="24"/>
      <c r="J520" s="24"/>
      <c r="K520" s="24"/>
      <c r="L520" s="24"/>
      <c r="M520" s="24"/>
      <c r="N520" s="41"/>
      <c r="O520" s="41"/>
      <c r="P520" s="41"/>
      <c r="Q520" s="41"/>
      <c r="R520" s="41"/>
    </row>
    <row r="521" ht="12.0" customHeight="1">
      <c r="A521" s="41"/>
      <c r="B521" s="41"/>
      <c r="C521" s="42"/>
      <c r="D521" s="41"/>
      <c r="E521" s="41"/>
      <c r="F521" s="41"/>
      <c r="G521" s="41"/>
      <c r="H521" s="41"/>
      <c r="I521" s="24"/>
      <c r="J521" s="24"/>
      <c r="K521" s="24"/>
      <c r="L521" s="24"/>
      <c r="M521" s="24"/>
      <c r="N521" s="41"/>
      <c r="O521" s="41"/>
      <c r="P521" s="41"/>
      <c r="Q521" s="41"/>
      <c r="R521" s="41"/>
    </row>
    <row r="522" ht="12.0" customHeight="1">
      <c r="A522" s="41"/>
      <c r="B522" s="41"/>
      <c r="C522" s="42"/>
      <c r="D522" s="41"/>
      <c r="E522" s="41"/>
      <c r="F522" s="41"/>
      <c r="G522" s="41"/>
      <c r="H522" s="41"/>
      <c r="I522" s="24"/>
      <c r="J522" s="24"/>
      <c r="K522" s="24"/>
      <c r="L522" s="24"/>
      <c r="M522" s="24"/>
      <c r="N522" s="41"/>
      <c r="O522" s="41"/>
      <c r="P522" s="41"/>
      <c r="Q522" s="41"/>
      <c r="R522" s="41"/>
    </row>
    <row r="523" ht="12.0" customHeight="1">
      <c r="A523" s="41"/>
      <c r="B523" s="41"/>
      <c r="C523" s="42"/>
      <c r="D523" s="41"/>
      <c r="E523" s="41"/>
      <c r="F523" s="41"/>
      <c r="G523" s="41"/>
      <c r="H523" s="41"/>
      <c r="I523" s="24"/>
      <c r="J523" s="24"/>
      <c r="K523" s="24"/>
      <c r="L523" s="24"/>
      <c r="M523" s="24"/>
      <c r="N523" s="41"/>
      <c r="O523" s="41"/>
      <c r="P523" s="41"/>
      <c r="Q523" s="41"/>
      <c r="R523" s="41"/>
    </row>
    <row r="524" ht="12.0" customHeight="1">
      <c r="A524" s="41"/>
      <c r="B524" s="41"/>
      <c r="C524" s="42"/>
      <c r="D524" s="41"/>
      <c r="E524" s="41"/>
      <c r="F524" s="41"/>
      <c r="G524" s="41"/>
      <c r="H524" s="41"/>
      <c r="I524" s="24"/>
      <c r="J524" s="24"/>
      <c r="K524" s="24"/>
      <c r="L524" s="24"/>
      <c r="M524" s="24"/>
      <c r="N524" s="41"/>
      <c r="O524" s="41"/>
      <c r="P524" s="41"/>
      <c r="Q524" s="41"/>
      <c r="R524" s="41"/>
    </row>
    <row r="525" ht="12.0" customHeight="1">
      <c r="A525" s="41"/>
      <c r="B525" s="41"/>
      <c r="C525" s="42"/>
      <c r="D525" s="41"/>
      <c r="E525" s="41"/>
      <c r="F525" s="41"/>
      <c r="G525" s="41"/>
      <c r="H525" s="41"/>
      <c r="I525" s="24"/>
      <c r="J525" s="24"/>
      <c r="K525" s="24"/>
      <c r="L525" s="24"/>
      <c r="M525" s="24"/>
      <c r="N525" s="41"/>
      <c r="O525" s="41"/>
      <c r="P525" s="41"/>
      <c r="Q525" s="41"/>
      <c r="R525" s="41"/>
    </row>
    <row r="526" ht="12.0" customHeight="1">
      <c r="A526" s="41"/>
      <c r="B526" s="41"/>
      <c r="C526" s="42"/>
      <c r="D526" s="41"/>
      <c r="E526" s="41"/>
      <c r="F526" s="41"/>
      <c r="G526" s="41"/>
      <c r="H526" s="41"/>
      <c r="I526" s="24"/>
      <c r="J526" s="24"/>
      <c r="K526" s="24"/>
      <c r="L526" s="24"/>
      <c r="M526" s="24"/>
      <c r="N526" s="41"/>
      <c r="O526" s="41"/>
      <c r="P526" s="41"/>
      <c r="Q526" s="41"/>
      <c r="R526" s="41"/>
    </row>
    <row r="527" ht="12.0" customHeight="1">
      <c r="A527" s="41"/>
      <c r="B527" s="41"/>
      <c r="C527" s="42"/>
      <c r="D527" s="41"/>
      <c r="E527" s="41"/>
      <c r="F527" s="41"/>
      <c r="G527" s="41"/>
      <c r="H527" s="41"/>
      <c r="I527" s="24"/>
      <c r="J527" s="24"/>
      <c r="K527" s="24"/>
      <c r="L527" s="24"/>
      <c r="M527" s="24"/>
      <c r="N527" s="41"/>
      <c r="O527" s="41"/>
      <c r="P527" s="41"/>
      <c r="Q527" s="41"/>
      <c r="R527" s="41"/>
    </row>
    <row r="528" ht="12.0" customHeight="1">
      <c r="A528" s="41"/>
      <c r="B528" s="41"/>
      <c r="C528" s="42"/>
      <c r="D528" s="41"/>
      <c r="E528" s="41"/>
      <c r="F528" s="41"/>
      <c r="G528" s="41"/>
      <c r="H528" s="41"/>
      <c r="I528" s="24"/>
      <c r="J528" s="24"/>
      <c r="K528" s="24"/>
      <c r="L528" s="24"/>
      <c r="M528" s="24"/>
      <c r="N528" s="41"/>
      <c r="O528" s="41"/>
      <c r="P528" s="41"/>
      <c r="Q528" s="41"/>
      <c r="R528" s="41"/>
    </row>
    <row r="529" ht="12.0" customHeight="1">
      <c r="A529" s="41"/>
      <c r="B529" s="41"/>
      <c r="C529" s="42"/>
      <c r="D529" s="41"/>
      <c r="E529" s="41"/>
      <c r="F529" s="41"/>
      <c r="G529" s="41"/>
      <c r="H529" s="41"/>
      <c r="I529" s="24"/>
      <c r="J529" s="24"/>
      <c r="K529" s="24"/>
      <c r="L529" s="24"/>
      <c r="M529" s="24"/>
      <c r="N529" s="41"/>
      <c r="O529" s="41"/>
      <c r="P529" s="41"/>
      <c r="Q529" s="41"/>
      <c r="R529" s="41"/>
    </row>
    <row r="530" ht="12.0" customHeight="1">
      <c r="A530" s="41"/>
      <c r="B530" s="41"/>
      <c r="C530" s="42"/>
      <c r="D530" s="41"/>
      <c r="E530" s="41"/>
      <c r="F530" s="41"/>
      <c r="G530" s="41"/>
      <c r="H530" s="41"/>
      <c r="I530" s="24"/>
      <c r="J530" s="24"/>
      <c r="K530" s="24"/>
      <c r="L530" s="24"/>
      <c r="M530" s="24"/>
      <c r="N530" s="41"/>
      <c r="O530" s="41"/>
      <c r="P530" s="41"/>
      <c r="Q530" s="41"/>
      <c r="R530" s="41"/>
    </row>
    <row r="531" ht="12.0" customHeight="1">
      <c r="A531" s="41"/>
      <c r="B531" s="41"/>
      <c r="C531" s="42"/>
      <c r="D531" s="41"/>
      <c r="E531" s="41"/>
      <c r="F531" s="41"/>
      <c r="G531" s="41"/>
      <c r="H531" s="41"/>
      <c r="I531" s="24"/>
      <c r="J531" s="24"/>
      <c r="K531" s="24"/>
      <c r="L531" s="24"/>
      <c r="M531" s="24"/>
      <c r="N531" s="41"/>
      <c r="O531" s="41"/>
      <c r="P531" s="41"/>
      <c r="Q531" s="41"/>
      <c r="R531" s="41"/>
    </row>
    <row r="532" ht="12.0" customHeight="1">
      <c r="A532" s="41"/>
      <c r="B532" s="41"/>
      <c r="C532" s="42"/>
      <c r="D532" s="41"/>
      <c r="E532" s="41"/>
      <c r="F532" s="41"/>
      <c r="G532" s="41"/>
      <c r="H532" s="41"/>
      <c r="I532" s="24"/>
      <c r="J532" s="24"/>
      <c r="K532" s="24"/>
      <c r="L532" s="24"/>
      <c r="M532" s="24"/>
      <c r="N532" s="41"/>
      <c r="O532" s="41"/>
      <c r="P532" s="41"/>
      <c r="Q532" s="41"/>
      <c r="R532" s="41"/>
    </row>
    <row r="533" ht="12.0" customHeight="1">
      <c r="A533" s="41"/>
      <c r="B533" s="41"/>
      <c r="C533" s="42"/>
      <c r="D533" s="41"/>
      <c r="E533" s="41"/>
      <c r="F533" s="41"/>
      <c r="G533" s="41"/>
      <c r="H533" s="41"/>
      <c r="I533" s="24"/>
      <c r="J533" s="24"/>
      <c r="K533" s="24"/>
      <c r="L533" s="24"/>
      <c r="M533" s="24"/>
      <c r="N533" s="41"/>
      <c r="O533" s="41"/>
      <c r="P533" s="41"/>
      <c r="Q533" s="41"/>
      <c r="R533" s="41"/>
    </row>
    <row r="534" ht="12.0" customHeight="1">
      <c r="A534" s="41"/>
      <c r="B534" s="41"/>
      <c r="C534" s="42"/>
      <c r="D534" s="41"/>
      <c r="E534" s="41"/>
      <c r="F534" s="41"/>
      <c r="G534" s="41"/>
      <c r="H534" s="41"/>
      <c r="I534" s="24"/>
      <c r="J534" s="24"/>
      <c r="K534" s="24"/>
      <c r="L534" s="24"/>
      <c r="M534" s="24"/>
      <c r="N534" s="41"/>
      <c r="O534" s="41"/>
      <c r="P534" s="41"/>
      <c r="Q534" s="41"/>
      <c r="R534" s="41"/>
    </row>
    <row r="535" ht="12.0" customHeight="1">
      <c r="A535" s="41"/>
      <c r="B535" s="41"/>
      <c r="C535" s="42"/>
      <c r="D535" s="41"/>
      <c r="E535" s="41"/>
      <c r="F535" s="41"/>
      <c r="G535" s="41"/>
      <c r="H535" s="41"/>
      <c r="I535" s="24"/>
      <c r="J535" s="24"/>
      <c r="K535" s="24"/>
      <c r="L535" s="24"/>
      <c r="M535" s="24"/>
      <c r="N535" s="41"/>
      <c r="O535" s="41"/>
      <c r="P535" s="41"/>
      <c r="Q535" s="41"/>
      <c r="R535" s="41"/>
    </row>
    <row r="536" ht="12.0" customHeight="1">
      <c r="A536" s="41"/>
      <c r="B536" s="41"/>
      <c r="C536" s="42"/>
      <c r="D536" s="41"/>
      <c r="E536" s="41"/>
      <c r="F536" s="41"/>
      <c r="G536" s="41"/>
      <c r="H536" s="41"/>
      <c r="I536" s="24"/>
      <c r="J536" s="24"/>
      <c r="K536" s="24"/>
      <c r="L536" s="24"/>
      <c r="M536" s="24"/>
      <c r="N536" s="41"/>
      <c r="O536" s="41"/>
      <c r="P536" s="41"/>
      <c r="Q536" s="41"/>
      <c r="R536" s="41"/>
    </row>
    <row r="537" ht="12.0" customHeight="1">
      <c r="A537" s="41"/>
      <c r="B537" s="41"/>
      <c r="C537" s="42"/>
      <c r="D537" s="41"/>
      <c r="E537" s="41"/>
      <c r="F537" s="41"/>
      <c r="G537" s="41"/>
      <c r="H537" s="41"/>
      <c r="I537" s="24"/>
      <c r="J537" s="24"/>
      <c r="K537" s="24"/>
      <c r="L537" s="24"/>
      <c r="M537" s="24"/>
      <c r="N537" s="41"/>
      <c r="O537" s="41"/>
      <c r="P537" s="41"/>
      <c r="Q537" s="41"/>
      <c r="R537" s="41"/>
    </row>
    <row r="538" ht="12.0" customHeight="1">
      <c r="A538" s="41"/>
      <c r="B538" s="41"/>
      <c r="C538" s="42"/>
      <c r="D538" s="41"/>
      <c r="E538" s="41"/>
      <c r="F538" s="41"/>
      <c r="G538" s="41"/>
      <c r="H538" s="41"/>
      <c r="I538" s="24"/>
      <c r="J538" s="24"/>
      <c r="K538" s="24"/>
      <c r="L538" s="24"/>
      <c r="M538" s="24"/>
      <c r="N538" s="41"/>
      <c r="O538" s="41"/>
      <c r="P538" s="41"/>
      <c r="Q538" s="41"/>
      <c r="R538" s="41"/>
    </row>
    <row r="539" ht="12.0" customHeight="1">
      <c r="A539" s="41"/>
      <c r="B539" s="41"/>
      <c r="C539" s="42"/>
      <c r="D539" s="41"/>
      <c r="E539" s="41"/>
      <c r="F539" s="41"/>
      <c r="G539" s="41"/>
      <c r="H539" s="41"/>
      <c r="I539" s="24"/>
      <c r="J539" s="24"/>
      <c r="K539" s="24"/>
      <c r="L539" s="24"/>
      <c r="M539" s="24"/>
      <c r="N539" s="41"/>
      <c r="O539" s="41"/>
      <c r="P539" s="41"/>
      <c r="Q539" s="41"/>
      <c r="R539" s="41"/>
    </row>
    <row r="540" ht="12.0" customHeight="1">
      <c r="A540" s="41"/>
      <c r="B540" s="41"/>
      <c r="C540" s="42"/>
      <c r="D540" s="41"/>
      <c r="E540" s="41"/>
      <c r="F540" s="41"/>
      <c r="G540" s="41"/>
      <c r="H540" s="41"/>
      <c r="I540" s="24"/>
      <c r="J540" s="24"/>
      <c r="K540" s="24"/>
      <c r="L540" s="24"/>
      <c r="M540" s="24"/>
      <c r="N540" s="41"/>
      <c r="O540" s="41"/>
      <c r="P540" s="41"/>
      <c r="Q540" s="41"/>
      <c r="R540" s="41"/>
    </row>
    <row r="541" ht="12.0" customHeight="1">
      <c r="A541" s="41"/>
      <c r="B541" s="41"/>
      <c r="C541" s="42"/>
      <c r="D541" s="41"/>
      <c r="E541" s="41"/>
      <c r="F541" s="41"/>
      <c r="G541" s="41"/>
      <c r="H541" s="41"/>
      <c r="I541" s="24"/>
      <c r="J541" s="24"/>
      <c r="K541" s="24"/>
      <c r="L541" s="24"/>
      <c r="M541" s="24"/>
      <c r="N541" s="41"/>
      <c r="O541" s="41"/>
      <c r="P541" s="41"/>
      <c r="Q541" s="41"/>
      <c r="R541" s="41"/>
    </row>
    <row r="542" ht="12.0" customHeight="1">
      <c r="A542" s="41"/>
      <c r="B542" s="41"/>
      <c r="C542" s="42"/>
      <c r="D542" s="41"/>
      <c r="E542" s="41"/>
      <c r="F542" s="41"/>
      <c r="G542" s="41"/>
      <c r="H542" s="41"/>
      <c r="I542" s="24"/>
      <c r="J542" s="24"/>
      <c r="K542" s="24"/>
      <c r="L542" s="24"/>
      <c r="M542" s="24"/>
      <c r="N542" s="41"/>
      <c r="O542" s="41"/>
      <c r="P542" s="41"/>
      <c r="Q542" s="41"/>
      <c r="R542" s="41"/>
    </row>
    <row r="543" ht="12.0" customHeight="1">
      <c r="A543" s="41"/>
      <c r="B543" s="41"/>
      <c r="C543" s="42"/>
      <c r="D543" s="41"/>
      <c r="E543" s="41"/>
      <c r="F543" s="41"/>
      <c r="G543" s="41"/>
      <c r="H543" s="41"/>
      <c r="I543" s="24"/>
      <c r="J543" s="24"/>
      <c r="K543" s="24"/>
      <c r="L543" s="24"/>
      <c r="M543" s="24"/>
      <c r="N543" s="41"/>
      <c r="O543" s="41"/>
      <c r="P543" s="41"/>
      <c r="Q543" s="41"/>
      <c r="R543" s="41"/>
    </row>
    <row r="544" ht="12.0" customHeight="1">
      <c r="A544" s="41"/>
      <c r="B544" s="41"/>
      <c r="C544" s="42"/>
      <c r="D544" s="41"/>
      <c r="E544" s="41"/>
      <c r="F544" s="41"/>
      <c r="G544" s="41"/>
      <c r="H544" s="41"/>
      <c r="I544" s="24"/>
      <c r="J544" s="24"/>
      <c r="K544" s="24"/>
      <c r="L544" s="24"/>
      <c r="M544" s="24"/>
      <c r="N544" s="41"/>
      <c r="O544" s="41"/>
      <c r="P544" s="41"/>
      <c r="Q544" s="41"/>
      <c r="R544" s="41"/>
    </row>
    <row r="545" ht="12.0" customHeight="1">
      <c r="A545" s="41"/>
      <c r="B545" s="41"/>
      <c r="C545" s="42"/>
      <c r="D545" s="41"/>
      <c r="E545" s="41"/>
      <c r="F545" s="41"/>
      <c r="G545" s="41"/>
      <c r="H545" s="41"/>
      <c r="I545" s="24"/>
      <c r="J545" s="24"/>
      <c r="K545" s="24"/>
      <c r="L545" s="24"/>
      <c r="M545" s="24"/>
      <c r="N545" s="41"/>
      <c r="O545" s="41"/>
      <c r="P545" s="41"/>
      <c r="Q545" s="41"/>
      <c r="R545" s="41"/>
    </row>
    <row r="546" ht="12.0" customHeight="1">
      <c r="A546" s="41"/>
      <c r="B546" s="41"/>
      <c r="C546" s="42"/>
      <c r="D546" s="41"/>
      <c r="E546" s="41"/>
      <c r="F546" s="41"/>
      <c r="G546" s="41"/>
      <c r="H546" s="41"/>
      <c r="I546" s="24"/>
      <c r="J546" s="24"/>
      <c r="K546" s="24"/>
      <c r="L546" s="24"/>
      <c r="M546" s="24"/>
      <c r="N546" s="41"/>
      <c r="O546" s="41"/>
      <c r="P546" s="41"/>
      <c r="Q546" s="41"/>
      <c r="R546" s="41"/>
    </row>
    <row r="547" ht="12.0" customHeight="1">
      <c r="A547" s="41"/>
      <c r="B547" s="41"/>
      <c r="C547" s="42"/>
      <c r="D547" s="41"/>
      <c r="E547" s="41"/>
      <c r="F547" s="41"/>
      <c r="G547" s="41"/>
      <c r="H547" s="41"/>
      <c r="I547" s="24"/>
      <c r="J547" s="24"/>
      <c r="K547" s="24"/>
      <c r="L547" s="24"/>
      <c r="M547" s="24"/>
      <c r="N547" s="41"/>
      <c r="O547" s="41"/>
      <c r="P547" s="41"/>
      <c r="Q547" s="41"/>
      <c r="R547" s="41"/>
    </row>
    <row r="548" ht="12.0" customHeight="1">
      <c r="A548" s="41"/>
      <c r="B548" s="41"/>
      <c r="C548" s="42"/>
      <c r="D548" s="41"/>
      <c r="E548" s="41"/>
      <c r="F548" s="41"/>
      <c r="G548" s="41"/>
      <c r="H548" s="41"/>
      <c r="I548" s="24"/>
      <c r="J548" s="24"/>
      <c r="K548" s="24"/>
      <c r="L548" s="24"/>
      <c r="M548" s="24"/>
      <c r="N548" s="41"/>
      <c r="O548" s="41"/>
      <c r="P548" s="41"/>
      <c r="Q548" s="41"/>
      <c r="R548" s="41"/>
    </row>
    <row r="549" ht="12.0" customHeight="1">
      <c r="A549" s="41"/>
      <c r="B549" s="41"/>
      <c r="C549" s="42"/>
      <c r="D549" s="41"/>
      <c r="E549" s="41"/>
      <c r="F549" s="41"/>
      <c r="G549" s="41"/>
      <c r="H549" s="41"/>
      <c r="I549" s="24"/>
      <c r="J549" s="24"/>
      <c r="K549" s="24"/>
      <c r="L549" s="24"/>
      <c r="M549" s="24"/>
      <c r="N549" s="41"/>
      <c r="O549" s="41"/>
      <c r="P549" s="41"/>
      <c r="Q549" s="41"/>
      <c r="R549" s="41"/>
    </row>
    <row r="550" ht="12.0" customHeight="1">
      <c r="A550" s="41"/>
      <c r="B550" s="41"/>
      <c r="C550" s="42"/>
      <c r="D550" s="41"/>
      <c r="E550" s="41"/>
      <c r="F550" s="41"/>
      <c r="G550" s="41"/>
      <c r="H550" s="41"/>
      <c r="I550" s="24"/>
      <c r="J550" s="24"/>
      <c r="K550" s="24"/>
      <c r="L550" s="24"/>
      <c r="M550" s="24"/>
      <c r="N550" s="41"/>
      <c r="O550" s="41"/>
      <c r="P550" s="41"/>
      <c r="Q550" s="41"/>
      <c r="R550" s="41"/>
    </row>
    <row r="551" ht="12.0" customHeight="1">
      <c r="A551" s="41"/>
      <c r="B551" s="41"/>
      <c r="C551" s="42"/>
      <c r="D551" s="41"/>
      <c r="E551" s="41"/>
      <c r="F551" s="41"/>
      <c r="G551" s="41"/>
      <c r="H551" s="41"/>
      <c r="I551" s="24"/>
      <c r="J551" s="24"/>
      <c r="K551" s="24"/>
      <c r="L551" s="24"/>
      <c r="M551" s="24"/>
      <c r="N551" s="41"/>
      <c r="O551" s="41"/>
      <c r="P551" s="41"/>
      <c r="Q551" s="41"/>
      <c r="R551" s="41"/>
    </row>
    <row r="552" ht="12.0" customHeight="1">
      <c r="A552" s="41"/>
      <c r="B552" s="41"/>
      <c r="C552" s="42"/>
      <c r="D552" s="41"/>
      <c r="E552" s="41"/>
      <c r="F552" s="41"/>
      <c r="G552" s="41"/>
      <c r="H552" s="41"/>
      <c r="I552" s="24"/>
      <c r="J552" s="24"/>
      <c r="K552" s="24"/>
      <c r="L552" s="24"/>
      <c r="M552" s="24"/>
      <c r="N552" s="41"/>
      <c r="O552" s="41"/>
      <c r="P552" s="41"/>
      <c r="Q552" s="41"/>
      <c r="R552" s="41"/>
    </row>
    <row r="553" ht="12.0" customHeight="1">
      <c r="A553" s="41"/>
      <c r="B553" s="41"/>
      <c r="C553" s="42"/>
      <c r="D553" s="41"/>
      <c r="E553" s="41"/>
      <c r="F553" s="41"/>
      <c r="G553" s="41"/>
      <c r="H553" s="41"/>
      <c r="I553" s="24"/>
      <c r="J553" s="24"/>
      <c r="K553" s="24"/>
      <c r="L553" s="24"/>
      <c r="M553" s="24"/>
      <c r="N553" s="41"/>
      <c r="O553" s="41"/>
      <c r="P553" s="41"/>
      <c r="Q553" s="41"/>
      <c r="R553" s="41"/>
    </row>
    <row r="554" ht="12.0" customHeight="1">
      <c r="A554" s="41"/>
      <c r="B554" s="41"/>
      <c r="C554" s="42"/>
      <c r="D554" s="41"/>
      <c r="E554" s="41"/>
      <c r="F554" s="41"/>
      <c r="G554" s="41"/>
      <c r="H554" s="41"/>
      <c r="I554" s="24"/>
      <c r="J554" s="24"/>
      <c r="K554" s="24"/>
      <c r="L554" s="24"/>
      <c r="M554" s="24"/>
      <c r="N554" s="41"/>
      <c r="O554" s="41"/>
      <c r="P554" s="41"/>
      <c r="Q554" s="41"/>
      <c r="R554" s="41"/>
    </row>
    <row r="555" ht="12.0" customHeight="1">
      <c r="A555" s="41"/>
      <c r="B555" s="41"/>
      <c r="C555" s="42"/>
      <c r="D555" s="41"/>
      <c r="E555" s="41"/>
      <c r="F555" s="41"/>
      <c r="G555" s="41"/>
      <c r="H555" s="41"/>
      <c r="I555" s="24"/>
      <c r="J555" s="24"/>
      <c r="K555" s="24"/>
      <c r="L555" s="24"/>
      <c r="M555" s="24"/>
      <c r="N555" s="41"/>
      <c r="O555" s="41"/>
      <c r="P555" s="41"/>
      <c r="Q555" s="41"/>
      <c r="R555" s="41"/>
    </row>
    <row r="556" ht="12.0" customHeight="1">
      <c r="A556" s="41"/>
      <c r="B556" s="41"/>
      <c r="C556" s="42"/>
      <c r="D556" s="41"/>
      <c r="E556" s="41"/>
      <c r="F556" s="41"/>
      <c r="G556" s="41"/>
      <c r="H556" s="41"/>
      <c r="I556" s="24"/>
      <c r="J556" s="24"/>
      <c r="K556" s="24"/>
      <c r="L556" s="24"/>
      <c r="M556" s="24"/>
      <c r="N556" s="41"/>
      <c r="O556" s="41"/>
      <c r="P556" s="41"/>
      <c r="Q556" s="41"/>
      <c r="R556" s="41"/>
    </row>
    <row r="557" ht="12.0" customHeight="1">
      <c r="A557" s="41"/>
      <c r="B557" s="41"/>
      <c r="C557" s="42"/>
      <c r="D557" s="41"/>
      <c r="E557" s="41"/>
      <c r="F557" s="41"/>
      <c r="G557" s="41"/>
      <c r="H557" s="41"/>
      <c r="I557" s="24"/>
      <c r="J557" s="24"/>
      <c r="K557" s="24"/>
      <c r="L557" s="24"/>
      <c r="M557" s="24"/>
      <c r="N557" s="41"/>
      <c r="O557" s="41"/>
      <c r="P557" s="41"/>
      <c r="Q557" s="41"/>
      <c r="R557" s="41"/>
    </row>
    <row r="558" ht="12.0" customHeight="1">
      <c r="A558" s="41"/>
      <c r="B558" s="41"/>
      <c r="C558" s="42"/>
      <c r="D558" s="41"/>
      <c r="E558" s="41"/>
      <c r="F558" s="41"/>
      <c r="G558" s="41"/>
      <c r="H558" s="41"/>
      <c r="I558" s="24"/>
      <c r="J558" s="24"/>
      <c r="K558" s="24"/>
      <c r="L558" s="24"/>
      <c r="M558" s="24"/>
      <c r="N558" s="41"/>
      <c r="O558" s="41"/>
      <c r="P558" s="41"/>
      <c r="Q558" s="41"/>
      <c r="R558" s="41"/>
    </row>
    <row r="559" ht="12.0" customHeight="1">
      <c r="A559" s="41"/>
      <c r="B559" s="41"/>
      <c r="C559" s="42"/>
      <c r="D559" s="41"/>
      <c r="E559" s="41"/>
      <c r="F559" s="41"/>
      <c r="G559" s="41"/>
      <c r="H559" s="41"/>
      <c r="I559" s="24"/>
      <c r="J559" s="24"/>
      <c r="K559" s="24"/>
      <c r="L559" s="24"/>
      <c r="M559" s="24"/>
      <c r="N559" s="41"/>
      <c r="O559" s="41"/>
      <c r="P559" s="41"/>
      <c r="Q559" s="41"/>
      <c r="R559" s="41"/>
    </row>
    <row r="560" ht="12.0" customHeight="1">
      <c r="A560" s="41"/>
      <c r="B560" s="41"/>
      <c r="C560" s="42"/>
      <c r="D560" s="41"/>
      <c r="E560" s="41"/>
      <c r="F560" s="41"/>
      <c r="G560" s="41"/>
      <c r="H560" s="41"/>
      <c r="I560" s="24"/>
      <c r="J560" s="24"/>
      <c r="K560" s="24"/>
      <c r="L560" s="24"/>
      <c r="M560" s="24"/>
      <c r="N560" s="41"/>
      <c r="O560" s="41"/>
      <c r="P560" s="41"/>
      <c r="Q560" s="41"/>
      <c r="R560" s="41"/>
    </row>
    <row r="561" ht="12.0" customHeight="1">
      <c r="A561" s="41"/>
      <c r="B561" s="41"/>
      <c r="C561" s="42"/>
      <c r="D561" s="41"/>
      <c r="E561" s="41"/>
      <c r="F561" s="41"/>
      <c r="G561" s="41"/>
      <c r="H561" s="41"/>
      <c r="I561" s="24"/>
      <c r="J561" s="24"/>
      <c r="K561" s="24"/>
      <c r="L561" s="24"/>
      <c r="M561" s="24"/>
      <c r="N561" s="41"/>
      <c r="O561" s="41"/>
      <c r="P561" s="41"/>
      <c r="Q561" s="41"/>
      <c r="R561" s="41"/>
    </row>
    <row r="562" ht="12.0" customHeight="1">
      <c r="A562" s="41"/>
      <c r="B562" s="41"/>
      <c r="C562" s="42"/>
      <c r="D562" s="41"/>
      <c r="E562" s="41"/>
      <c r="F562" s="41"/>
      <c r="G562" s="41"/>
      <c r="H562" s="41"/>
      <c r="I562" s="24"/>
      <c r="J562" s="24"/>
      <c r="K562" s="24"/>
      <c r="L562" s="24"/>
      <c r="M562" s="24"/>
      <c r="N562" s="41"/>
      <c r="O562" s="41"/>
      <c r="P562" s="41"/>
      <c r="Q562" s="41"/>
      <c r="R562" s="41"/>
    </row>
    <row r="563" ht="12.0" customHeight="1">
      <c r="A563" s="41"/>
      <c r="B563" s="41"/>
      <c r="C563" s="42"/>
      <c r="D563" s="41"/>
      <c r="E563" s="41"/>
      <c r="F563" s="41"/>
      <c r="G563" s="41"/>
      <c r="H563" s="41"/>
      <c r="I563" s="24"/>
      <c r="J563" s="24"/>
      <c r="K563" s="24"/>
      <c r="L563" s="24"/>
      <c r="M563" s="24"/>
      <c r="N563" s="41"/>
      <c r="O563" s="41"/>
      <c r="P563" s="41"/>
      <c r="Q563" s="41"/>
      <c r="R563" s="41"/>
    </row>
    <row r="564" ht="12.0" customHeight="1">
      <c r="A564" s="41"/>
      <c r="B564" s="41"/>
      <c r="C564" s="42"/>
      <c r="D564" s="41"/>
      <c r="E564" s="41"/>
      <c r="F564" s="41"/>
      <c r="G564" s="41"/>
      <c r="H564" s="41"/>
      <c r="I564" s="24"/>
      <c r="J564" s="24"/>
      <c r="K564" s="24"/>
      <c r="L564" s="24"/>
      <c r="M564" s="24"/>
      <c r="N564" s="41"/>
      <c r="O564" s="41"/>
      <c r="P564" s="41"/>
      <c r="Q564" s="41"/>
      <c r="R564" s="41"/>
    </row>
    <row r="565" ht="12.0" customHeight="1">
      <c r="A565" s="41"/>
      <c r="B565" s="41"/>
      <c r="C565" s="42"/>
      <c r="D565" s="41"/>
      <c r="E565" s="41"/>
      <c r="F565" s="41"/>
      <c r="G565" s="41"/>
      <c r="H565" s="41"/>
      <c r="I565" s="24"/>
      <c r="J565" s="24"/>
      <c r="K565" s="24"/>
      <c r="L565" s="24"/>
      <c r="M565" s="24"/>
      <c r="N565" s="41"/>
      <c r="O565" s="41"/>
      <c r="P565" s="41"/>
      <c r="Q565" s="41"/>
      <c r="R565" s="41"/>
    </row>
    <row r="566" ht="12.0" customHeight="1">
      <c r="A566" s="41"/>
      <c r="B566" s="41"/>
      <c r="C566" s="42"/>
      <c r="D566" s="41"/>
      <c r="E566" s="41"/>
      <c r="F566" s="41"/>
      <c r="G566" s="41"/>
      <c r="H566" s="41"/>
      <c r="I566" s="24"/>
      <c r="J566" s="24"/>
      <c r="K566" s="24"/>
      <c r="L566" s="24"/>
      <c r="M566" s="24"/>
      <c r="N566" s="41"/>
      <c r="O566" s="41"/>
      <c r="P566" s="41"/>
      <c r="Q566" s="41"/>
      <c r="R566" s="41"/>
    </row>
    <row r="567" ht="12.0" customHeight="1">
      <c r="A567" s="41"/>
      <c r="B567" s="41"/>
      <c r="C567" s="42"/>
      <c r="D567" s="41"/>
      <c r="E567" s="41"/>
      <c r="F567" s="41"/>
      <c r="G567" s="41"/>
      <c r="H567" s="41"/>
      <c r="I567" s="24"/>
      <c r="J567" s="24"/>
      <c r="K567" s="24"/>
      <c r="L567" s="24"/>
      <c r="M567" s="24"/>
      <c r="N567" s="41"/>
      <c r="O567" s="41"/>
      <c r="P567" s="41"/>
      <c r="Q567" s="41"/>
      <c r="R567" s="41"/>
    </row>
    <row r="568" ht="12.0" customHeight="1">
      <c r="A568" s="41"/>
      <c r="B568" s="41"/>
      <c r="C568" s="42"/>
      <c r="D568" s="41"/>
      <c r="E568" s="41"/>
      <c r="F568" s="41"/>
      <c r="G568" s="41"/>
      <c r="H568" s="41"/>
      <c r="I568" s="24"/>
      <c r="J568" s="24"/>
      <c r="K568" s="24"/>
      <c r="L568" s="24"/>
      <c r="M568" s="24"/>
      <c r="N568" s="41"/>
      <c r="O568" s="41"/>
      <c r="P568" s="41"/>
      <c r="Q568" s="41"/>
      <c r="R568" s="41"/>
    </row>
    <row r="569" ht="12.0" customHeight="1">
      <c r="A569" s="41"/>
      <c r="B569" s="41"/>
      <c r="C569" s="42"/>
      <c r="D569" s="41"/>
      <c r="E569" s="41"/>
      <c r="F569" s="41"/>
      <c r="G569" s="41"/>
      <c r="H569" s="41"/>
      <c r="I569" s="24"/>
      <c r="J569" s="24"/>
      <c r="K569" s="24"/>
      <c r="L569" s="24"/>
      <c r="M569" s="24"/>
      <c r="N569" s="41"/>
      <c r="O569" s="41"/>
      <c r="P569" s="41"/>
      <c r="Q569" s="41"/>
      <c r="R569" s="41"/>
    </row>
    <row r="570" ht="12.0" customHeight="1">
      <c r="A570" s="41"/>
      <c r="B570" s="41"/>
      <c r="C570" s="42"/>
      <c r="D570" s="41"/>
      <c r="E570" s="41"/>
      <c r="F570" s="41"/>
      <c r="G570" s="41"/>
      <c r="H570" s="41"/>
      <c r="I570" s="24"/>
      <c r="J570" s="24"/>
      <c r="K570" s="24"/>
      <c r="L570" s="24"/>
      <c r="M570" s="24"/>
      <c r="N570" s="41"/>
      <c r="O570" s="41"/>
      <c r="P570" s="41"/>
      <c r="Q570" s="41"/>
      <c r="R570" s="41"/>
    </row>
    <row r="571" ht="12.0" customHeight="1">
      <c r="A571" s="41"/>
      <c r="B571" s="41"/>
      <c r="C571" s="42"/>
      <c r="D571" s="41"/>
      <c r="E571" s="41"/>
      <c r="F571" s="41"/>
      <c r="G571" s="41"/>
      <c r="H571" s="41"/>
      <c r="I571" s="24"/>
      <c r="J571" s="24"/>
      <c r="K571" s="24"/>
      <c r="L571" s="24"/>
      <c r="M571" s="24"/>
      <c r="N571" s="41"/>
      <c r="O571" s="41"/>
      <c r="P571" s="41"/>
      <c r="Q571" s="41"/>
      <c r="R571" s="41"/>
    </row>
    <row r="572" ht="12.0" customHeight="1">
      <c r="A572" s="41"/>
      <c r="B572" s="41"/>
      <c r="C572" s="42"/>
      <c r="D572" s="41"/>
      <c r="E572" s="41"/>
      <c r="F572" s="41"/>
      <c r="G572" s="41"/>
      <c r="H572" s="41"/>
      <c r="I572" s="24"/>
      <c r="J572" s="24"/>
      <c r="K572" s="24"/>
      <c r="L572" s="24"/>
      <c r="M572" s="24"/>
      <c r="N572" s="41"/>
      <c r="O572" s="41"/>
      <c r="P572" s="41"/>
      <c r="Q572" s="41"/>
      <c r="R572" s="41"/>
    </row>
    <row r="573" ht="12.0" customHeight="1">
      <c r="A573" s="41"/>
      <c r="B573" s="41"/>
      <c r="C573" s="42"/>
      <c r="D573" s="41"/>
      <c r="E573" s="41"/>
      <c r="F573" s="41"/>
      <c r="G573" s="41"/>
      <c r="H573" s="41"/>
      <c r="I573" s="24"/>
      <c r="J573" s="24"/>
      <c r="K573" s="24"/>
      <c r="L573" s="24"/>
      <c r="M573" s="24"/>
      <c r="N573" s="41"/>
      <c r="O573" s="41"/>
      <c r="P573" s="41"/>
      <c r="Q573" s="41"/>
      <c r="R573" s="41"/>
    </row>
    <row r="574" ht="12.0" customHeight="1">
      <c r="A574" s="41"/>
      <c r="B574" s="41"/>
      <c r="C574" s="42"/>
      <c r="D574" s="41"/>
      <c r="E574" s="41"/>
      <c r="F574" s="41"/>
      <c r="G574" s="41"/>
      <c r="H574" s="41"/>
      <c r="I574" s="24"/>
      <c r="J574" s="24"/>
      <c r="K574" s="24"/>
      <c r="L574" s="24"/>
      <c r="M574" s="24"/>
      <c r="N574" s="41"/>
      <c r="O574" s="41"/>
      <c r="P574" s="41"/>
      <c r="Q574" s="41"/>
      <c r="R574" s="41"/>
    </row>
    <row r="575" ht="12.0" customHeight="1">
      <c r="A575" s="41"/>
      <c r="B575" s="41"/>
      <c r="C575" s="42"/>
      <c r="D575" s="41"/>
      <c r="E575" s="41"/>
      <c r="F575" s="41"/>
      <c r="G575" s="41"/>
      <c r="H575" s="41"/>
      <c r="I575" s="24"/>
      <c r="J575" s="24"/>
      <c r="K575" s="24"/>
      <c r="L575" s="24"/>
      <c r="M575" s="24"/>
      <c r="N575" s="41"/>
      <c r="O575" s="41"/>
      <c r="P575" s="41"/>
      <c r="Q575" s="41"/>
      <c r="R575" s="41"/>
    </row>
    <row r="576" ht="12.0" customHeight="1">
      <c r="A576" s="41"/>
      <c r="B576" s="41"/>
      <c r="C576" s="42"/>
      <c r="D576" s="41"/>
      <c r="E576" s="41"/>
      <c r="F576" s="41"/>
      <c r="G576" s="41"/>
      <c r="H576" s="41"/>
      <c r="I576" s="24"/>
      <c r="J576" s="24"/>
      <c r="K576" s="24"/>
      <c r="L576" s="24"/>
      <c r="M576" s="24"/>
      <c r="N576" s="41"/>
      <c r="O576" s="41"/>
      <c r="P576" s="41"/>
      <c r="Q576" s="41"/>
      <c r="R576" s="41"/>
    </row>
    <row r="577" ht="12.0" customHeight="1">
      <c r="A577" s="41"/>
      <c r="B577" s="41"/>
      <c r="C577" s="42"/>
      <c r="D577" s="41"/>
      <c r="E577" s="41"/>
      <c r="F577" s="41"/>
      <c r="G577" s="41"/>
      <c r="H577" s="41"/>
      <c r="I577" s="24"/>
      <c r="J577" s="24"/>
      <c r="K577" s="24"/>
      <c r="L577" s="24"/>
      <c r="M577" s="24"/>
      <c r="N577" s="41"/>
      <c r="O577" s="41"/>
      <c r="P577" s="41"/>
      <c r="Q577" s="41"/>
      <c r="R577" s="41"/>
    </row>
    <row r="578" ht="12.0" customHeight="1">
      <c r="A578" s="41"/>
      <c r="B578" s="41"/>
      <c r="C578" s="42"/>
      <c r="D578" s="41"/>
      <c r="E578" s="41"/>
      <c r="F578" s="41"/>
      <c r="G578" s="41"/>
      <c r="H578" s="41"/>
      <c r="I578" s="24"/>
      <c r="J578" s="24"/>
      <c r="K578" s="24"/>
      <c r="L578" s="24"/>
      <c r="M578" s="24"/>
      <c r="N578" s="41"/>
      <c r="O578" s="41"/>
      <c r="P578" s="41"/>
      <c r="Q578" s="41"/>
      <c r="R578" s="41"/>
    </row>
    <row r="579" ht="12.0" customHeight="1">
      <c r="A579" s="41"/>
      <c r="B579" s="41"/>
      <c r="C579" s="42"/>
      <c r="D579" s="41"/>
      <c r="E579" s="41"/>
      <c r="F579" s="41"/>
      <c r="G579" s="41"/>
      <c r="H579" s="41"/>
      <c r="I579" s="24"/>
      <c r="J579" s="24"/>
      <c r="K579" s="24"/>
      <c r="L579" s="24"/>
      <c r="M579" s="24"/>
      <c r="N579" s="41"/>
      <c r="O579" s="41"/>
      <c r="P579" s="41"/>
      <c r="Q579" s="41"/>
      <c r="R579" s="41"/>
    </row>
    <row r="580" ht="12.0" customHeight="1">
      <c r="A580" s="41"/>
      <c r="B580" s="41"/>
      <c r="C580" s="42"/>
      <c r="D580" s="41"/>
      <c r="E580" s="41"/>
      <c r="F580" s="41"/>
      <c r="G580" s="41"/>
      <c r="H580" s="41"/>
      <c r="I580" s="24"/>
      <c r="J580" s="24"/>
      <c r="K580" s="24"/>
      <c r="L580" s="24"/>
      <c r="M580" s="24"/>
      <c r="N580" s="41"/>
      <c r="O580" s="41"/>
      <c r="P580" s="41"/>
      <c r="Q580" s="41"/>
      <c r="R580" s="41"/>
    </row>
    <row r="581" ht="12.0" customHeight="1">
      <c r="A581" s="41"/>
      <c r="B581" s="41"/>
      <c r="C581" s="42"/>
      <c r="D581" s="41"/>
      <c r="E581" s="41"/>
      <c r="F581" s="41"/>
      <c r="G581" s="41"/>
      <c r="H581" s="41"/>
      <c r="I581" s="24"/>
      <c r="J581" s="24"/>
      <c r="K581" s="24"/>
      <c r="L581" s="24"/>
      <c r="M581" s="24"/>
      <c r="N581" s="41"/>
      <c r="O581" s="41"/>
      <c r="P581" s="41"/>
      <c r="Q581" s="41"/>
      <c r="R581" s="41"/>
    </row>
    <row r="582" ht="12.0" customHeight="1">
      <c r="A582" s="41"/>
      <c r="B582" s="41"/>
      <c r="C582" s="42"/>
      <c r="D582" s="41"/>
      <c r="E582" s="41"/>
      <c r="F582" s="41"/>
      <c r="G582" s="41"/>
      <c r="H582" s="41"/>
      <c r="I582" s="24"/>
      <c r="J582" s="24"/>
      <c r="K582" s="24"/>
      <c r="L582" s="24"/>
      <c r="M582" s="24"/>
      <c r="N582" s="41"/>
      <c r="O582" s="41"/>
      <c r="P582" s="41"/>
      <c r="Q582" s="41"/>
      <c r="R582" s="41"/>
    </row>
    <row r="583" ht="12.0" customHeight="1">
      <c r="A583" s="41"/>
      <c r="B583" s="41"/>
      <c r="C583" s="42"/>
      <c r="D583" s="41"/>
      <c r="E583" s="41"/>
      <c r="F583" s="41"/>
      <c r="G583" s="41"/>
      <c r="H583" s="41"/>
      <c r="I583" s="24"/>
      <c r="J583" s="24"/>
      <c r="K583" s="24"/>
      <c r="L583" s="24"/>
      <c r="M583" s="24"/>
      <c r="N583" s="41"/>
      <c r="O583" s="41"/>
      <c r="P583" s="41"/>
      <c r="Q583" s="41"/>
      <c r="R583" s="41"/>
    </row>
    <row r="584" ht="12.0" customHeight="1">
      <c r="A584" s="41"/>
      <c r="B584" s="41"/>
      <c r="C584" s="42"/>
      <c r="D584" s="41"/>
      <c r="E584" s="41"/>
      <c r="F584" s="41"/>
      <c r="G584" s="41"/>
      <c r="H584" s="41"/>
      <c r="I584" s="24"/>
      <c r="J584" s="24"/>
      <c r="K584" s="24"/>
      <c r="L584" s="24"/>
      <c r="M584" s="24"/>
      <c r="N584" s="41"/>
      <c r="O584" s="41"/>
      <c r="P584" s="41"/>
      <c r="Q584" s="41"/>
      <c r="R584" s="41"/>
    </row>
    <row r="585" ht="12.0" customHeight="1">
      <c r="A585" s="41"/>
      <c r="B585" s="41"/>
      <c r="C585" s="42"/>
      <c r="D585" s="41"/>
      <c r="E585" s="41"/>
      <c r="F585" s="41"/>
      <c r="G585" s="41"/>
      <c r="H585" s="41"/>
      <c r="I585" s="24"/>
      <c r="J585" s="24"/>
      <c r="K585" s="24"/>
      <c r="L585" s="24"/>
      <c r="M585" s="24"/>
      <c r="N585" s="41"/>
      <c r="O585" s="41"/>
      <c r="P585" s="41"/>
      <c r="Q585" s="41"/>
      <c r="R585" s="41"/>
    </row>
    <row r="586" ht="12.0" customHeight="1">
      <c r="A586" s="41"/>
      <c r="B586" s="41"/>
      <c r="C586" s="42"/>
      <c r="D586" s="41"/>
      <c r="E586" s="41"/>
      <c r="F586" s="41"/>
      <c r="G586" s="41"/>
      <c r="H586" s="41"/>
      <c r="I586" s="24"/>
      <c r="J586" s="24"/>
      <c r="K586" s="24"/>
      <c r="L586" s="24"/>
      <c r="M586" s="24"/>
      <c r="N586" s="41"/>
      <c r="O586" s="41"/>
      <c r="P586" s="41"/>
      <c r="Q586" s="41"/>
      <c r="R586" s="41"/>
    </row>
    <row r="587" ht="12.0" customHeight="1">
      <c r="A587" s="41"/>
      <c r="B587" s="41"/>
      <c r="C587" s="42"/>
      <c r="D587" s="41"/>
      <c r="E587" s="41"/>
      <c r="F587" s="41"/>
      <c r="G587" s="41"/>
      <c r="H587" s="41"/>
      <c r="I587" s="24"/>
      <c r="J587" s="24"/>
      <c r="K587" s="24"/>
      <c r="L587" s="24"/>
      <c r="M587" s="24"/>
      <c r="N587" s="41"/>
      <c r="O587" s="41"/>
      <c r="P587" s="41"/>
      <c r="Q587" s="41"/>
      <c r="R587" s="41"/>
    </row>
    <row r="588" ht="12.0" customHeight="1">
      <c r="A588" s="41"/>
      <c r="B588" s="41"/>
      <c r="C588" s="42"/>
      <c r="D588" s="41"/>
      <c r="E588" s="41"/>
      <c r="F588" s="41"/>
      <c r="G588" s="41"/>
      <c r="H588" s="41"/>
      <c r="I588" s="24"/>
      <c r="J588" s="24"/>
      <c r="K588" s="24"/>
      <c r="L588" s="24"/>
      <c r="M588" s="24"/>
      <c r="N588" s="41"/>
      <c r="O588" s="41"/>
      <c r="P588" s="41"/>
      <c r="Q588" s="41"/>
      <c r="R588" s="41"/>
    </row>
    <row r="589" ht="12.0" customHeight="1">
      <c r="A589" s="41"/>
      <c r="B589" s="41"/>
      <c r="C589" s="42"/>
      <c r="D589" s="41"/>
      <c r="E589" s="41"/>
      <c r="F589" s="41"/>
      <c r="G589" s="41"/>
      <c r="H589" s="41"/>
      <c r="I589" s="24"/>
      <c r="J589" s="24"/>
      <c r="K589" s="24"/>
      <c r="L589" s="24"/>
      <c r="M589" s="24"/>
      <c r="N589" s="41"/>
      <c r="O589" s="41"/>
      <c r="P589" s="41"/>
      <c r="Q589" s="41"/>
      <c r="R589" s="41"/>
    </row>
    <row r="590" ht="12.0" customHeight="1">
      <c r="A590" s="41"/>
      <c r="B590" s="41"/>
      <c r="C590" s="42"/>
      <c r="D590" s="41"/>
      <c r="E590" s="41"/>
      <c r="F590" s="41"/>
      <c r="G590" s="41"/>
      <c r="H590" s="41"/>
      <c r="I590" s="24"/>
      <c r="J590" s="24"/>
      <c r="K590" s="24"/>
      <c r="L590" s="24"/>
      <c r="M590" s="24"/>
      <c r="N590" s="41"/>
      <c r="O590" s="41"/>
      <c r="P590" s="41"/>
      <c r="Q590" s="41"/>
      <c r="R590" s="41"/>
    </row>
    <row r="591" ht="12.0" customHeight="1">
      <c r="A591" s="41"/>
      <c r="B591" s="41"/>
      <c r="C591" s="42"/>
      <c r="D591" s="41"/>
      <c r="E591" s="41"/>
      <c r="F591" s="41"/>
      <c r="G591" s="41"/>
      <c r="H591" s="41"/>
      <c r="I591" s="24"/>
      <c r="J591" s="24"/>
      <c r="K591" s="24"/>
      <c r="L591" s="24"/>
      <c r="M591" s="24"/>
      <c r="N591" s="41"/>
      <c r="O591" s="41"/>
      <c r="P591" s="41"/>
      <c r="Q591" s="41"/>
      <c r="R591" s="41"/>
    </row>
    <row r="592" ht="12.0" customHeight="1">
      <c r="A592" s="41"/>
      <c r="B592" s="41"/>
      <c r="C592" s="42"/>
      <c r="D592" s="41"/>
      <c r="E592" s="41"/>
      <c r="F592" s="41"/>
      <c r="G592" s="41"/>
      <c r="H592" s="41"/>
      <c r="I592" s="24"/>
      <c r="J592" s="24"/>
      <c r="K592" s="24"/>
      <c r="L592" s="24"/>
      <c r="M592" s="24"/>
      <c r="N592" s="41"/>
      <c r="O592" s="41"/>
      <c r="P592" s="41"/>
      <c r="Q592" s="41"/>
      <c r="R592" s="41"/>
    </row>
    <row r="593" ht="12.0" customHeight="1">
      <c r="A593" s="41"/>
      <c r="B593" s="41"/>
      <c r="C593" s="42"/>
      <c r="D593" s="41"/>
      <c r="E593" s="41"/>
      <c r="F593" s="41"/>
      <c r="G593" s="41"/>
      <c r="H593" s="41"/>
      <c r="I593" s="24"/>
      <c r="J593" s="24"/>
      <c r="K593" s="24"/>
      <c r="L593" s="24"/>
      <c r="M593" s="24"/>
      <c r="N593" s="41"/>
      <c r="O593" s="41"/>
      <c r="P593" s="41"/>
      <c r="Q593" s="41"/>
      <c r="R593" s="41"/>
    </row>
    <row r="594" ht="12.0" customHeight="1">
      <c r="A594" s="41"/>
      <c r="B594" s="41"/>
      <c r="C594" s="42"/>
      <c r="D594" s="41"/>
      <c r="E594" s="41"/>
      <c r="F594" s="41"/>
      <c r="G594" s="41"/>
      <c r="H594" s="41"/>
      <c r="I594" s="24"/>
      <c r="J594" s="24"/>
      <c r="K594" s="24"/>
      <c r="L594" s="24"/>
      <c r="M594" s="24"/>
      <c r="N594" s="41"/>
      <c r="O594" s="41"/>
      <c r="P594" s="41"/>
      <c r="Q594" s="41"/>
      <c r="R594" s="41"/>
    </row>
    <row r="595" ht="12.0" customHeight="1">
      <c r="A595" s="41"/>
      <c r="B595" s="41"/>
      <c r="C595" s="42"/>
      <c r="D595" s="41"/>
      <c r="E595" s="41"/>
      <c r="F595" s="41"/>
      <c r="G595" s="41"/>
      <c r="H595" s="41"/>
      <c r="I595" s="24"/>
      <c r="J595" s="24"/>
      <c r="K595" s="24"/>
      <c r="L595" s="24"/>
      <c r="M595" s="24"/>
      <c r="N595" s="41"/>
      <c r="O595" s="41"/>
      <c r="P595" s="41"/>
      <c r="Q595" s="41"/>
      <c r="R595" s="41"/>
    </row>
    <row r="596" ht="12.0" customHeight="1">
      <c r="A596" s="41"/>
      <c r="B596" s="41"/>
      <c r="C596" s="42"/>
      <c r="D596" s="41"/>
      <c r="E596" s="41"/>
      <c r="F596" s="41"/>
      <c r="G596" s="41"/>
      <c r="H596" s="41"/>
      <c r="I596" s="24"/>
      <c r="J596" s="24"/>
      <c r="K596" s="24"/>
      <c r="L596" s="24"/>
      <c r="M596" s="24"/>
      <c r="N596" s="41"/>
      <c r="O596" s="41"/>
      <c r="P596" s="41"/>
      <c r="Q596" s="41"/>
      <c r="R596" s="41"/>
    </row>
    <row r="597" ht="12.0" customHeight="1">
      <c r="A597" s="41"/>
      <c r="B597" s="41"/>
      <c r="C597" s="42"/>
      <c r="D597" s="41"/>
      <c r="E597" s="41"/>
      <c r="F597" s="41"/>
      <c r="G597" s="41"/>
      <c r="H597" s="41"/>
      <c r="I597" s="24"/>
      <c r="J597" s="24"/>
      <c r="K597" s="24"/>
      <c r="L597" s="24"/>
      <c r="M597" s="24"/>
      <c r="N597" s="41"/>
      <c r="O597" s="41"/>
      <c r="P597" s="41"/>
      <c r="Q597" s="41"/>
      <c r="R597" s="41"/>
    </row>
    <row r="598" ht="12.0" customHeight="1">
      <c r="A598" s="41"/>
      <c r="B598" s="41"/>
      <c r="C598" s="42"/>
      <c r="D598" s="41"/>
      <c r="E598" s="41"/>
      <c r="F598" s="41"/>
      <c r="G598" s="41"/>
      <c r="H598" s="41"/>
      <c r="I598" s="24"/>
      <c r="J598" s="24"/>
      <c r="K598" s="24"/>
      <c r="L598" s="24"/>
      <c r="M598" s="24"/>
      <c r="N598" s="41"/>
      <c r="O598" s="41"/>
      <c r="P598" s="41"/>
      <c r="Q598" s="41"/>
      <c r="R598" s="41"/>
    </row>
    <row r="599" ht="12.0" customHeight="1">
      <c r="A599" s="41"/>
      <c r="B599" s="41"/>
      <c r="C599" s="42"/>
      <c r="D599" s="41"/>
      <c r="E599" s="41"/>
      <c r="F599" s="41"/>
      <c r="G599" s="41"/>
      <c r="H599" s="41"/>
      <c r="I599" s="24"/>
      <c r="J599" s="24"/>
      <c r="K599" s="24"/>
      <c r="L599" s="24"/>
      <c r="M599" s="24"/>
      <c r="N599" s="41"/>
      <c r="O599" s="41"/>
      <c r="P599" s="41"/>
      <c r="Q599" s="41"/>
      <c r="R599" s="41"/>
    </row>
    <row r="600" ht="12.0" customHeight="1">
      <c r="A600" s="41"/>
      <c r="B600" s="41"/>
      <c r="C600" s="42"/>
      <c r="D600" s="41"/>
      <c r="E600" s="41"/>
      <c r="F600" s="41"/>
      <c r="G600" s="41"/>
      <c r="H600" s="41"/>
      <c r="I600" s="24"/>
      <c r="J600" s="24"/>
      <c r="K600" s="24"/>
      <c r="L600" s="24"/>
      <c r="M600" s="24"/>
      <c r="N600" s="41"/>
      <c r="O600" s="41"/>
      <c r="P600" s="41"/>
      <c r="Q600" s="41"/>
      <c r="R600" s="41"/>
    </row>
    <row r="601" ht="12.0" customHeight="1">
      <c r="A601" s="41"/>
      <c r="B601" s="41"/>
      <c r="C601" s="42"/>
      <c r="D601" s="41"/>
      <c r="E601" s="41"/>
      <c r="F601" s="41"/>
      <c r="G601" s="41"/>
      <c r="H601" s="41"/>
      <c r="I601" s="24"/>
      <c r="J601" s="24"/>
      <c r="K601" s="24"/>
      <c r="L601" s="24"/>
      <c r="M601" s="24"/>
      <c r="N601" s="41"/>
      <c r="O601" s="41"/>
      <c r="P601" s="41"/>
      <c r="Q601" s="41"/>
      <c r="R601" s="41"/>
    </row>
    <row r="602" ht="12.0" customHeight="1">
      <c r="A602" s="41"/>
      <c r="B602" s="41"/>
      <c r="C602" s="42"/>
      <c r="D602" s="41"/>
      <c r="E602" s="41"/>
      <c r="F602" s="41"/>
      <c r="G602" s="41"/>
      <c r="H602" s="41"/>
      <c r="I602" s="24"/>
      <c r="J602" s="24"/>
      <c r="K602" s="24"/>
      <c r="L602" s="24"/>
      <c r="M602" s="24"/>
      <c r="N602" s="41"/>
      <c r="O602" s="41"/>
      <c r="P602" s="41"/>
      <c r="Q602" s="41"/>
      <c r="R602" s="41"/>
    </row>
    <row r="603" ht="12.0" customHeight="1">
      <c r="A603" s="41"/>
      <c r="B603" s="41"/>
      <c r="C603" s="42"/>
      <c r="D603" s="41"/>
      <c r="E603" s="41"/>
      <c r="F603" s="41"/>
      <c r="G603" s="41"/>
      <c r="H603" s="41"/>
      <c r="I603" s="24"/>
      <c r="J603" s="24"/>
      <c r="K603" s="24"/>
      <c r="L603" s="24"/>
      <c r="M603" s="24"/>
      <c r="N603" s="41"/>
      <c r="O603" s="41"/>
      <c r="P603" s="41"/>
      <c r="Q603" s="41"/>
      <c r="R603" s="41"/>
    </row>
    <row r="604" ht="12.0" customHeight="1">
      <c r="A604" s="41"/>
      <c r="B604" s="41"/>
      <c r="C604" s="42"/>
      <c r="D604" s="41"/>
      <c r="E604" s="41"/>
      <c r="F604" s="41"/>
      <c r="G604" s="41"/>
      <c r="H604" s="41"/>
      <c r="I604" s="24"/>
      <c r="J604" s="24"/>
      <c r="K604" s="24"/>
      <c r="L604" s="24"/>
      <c r="M604" s="24"/>
      <c r="N604" s="41"/>
      <c r="O604" s="41"/>
      <c r="P604" s="41"/>
      <c r="Q604" s="41"/>
      <c r="R604" s="41"/>
    </row>
    <row r="605" ht="12.0" customHeight="1">
      <c r="A605" s="41"/>
      <c r="B605" s="41"/>
      <c r="C605" s="42"/>
      <c r="D605" s="41"/>
      <c r="E605" s="41"/>
      <c r="F605" s="41"/>
      <c r="G605" s="41"/>
      <c r="H605" s="41"/>
      <c r="I605" s="24"/>
      <c r="J605" s="24"/>
      <c r="K605" s="24"/>
      <c r="L605" s="24"/>
      <c r="M605" s="24"/>
      <c r="N605" s="41"/>
      <c r="O605" s="41"/>
      <c r="P605" s="41"/>
      <c r="Q605" s="41"/>
      <c r="R605" s="41"/>
    </row>
    <row r="606" ht="12.0" customHeight="1">
      <c r="A606" s="41"/>
      <c r="B606" s="41"/>
      <c r="C606" s="42"/>
      <c r="D606" s="41"/>
      <c r="E606" s="41"/>
      <c r="F606" s="41"/>
      <c r="G606" s="41"/>
      <c r="H606" s="41"/>
      <c r="I606" s="24"/>
      <c r="J606" s="24"/>
      <c r="K606" s="24"/>
      <c r="L606" s="24"/>
      <c r="M606" s="24"/>
      <c r="N606" s="41"/>
      <c r="O606" s="41"/>
      <c r="P606" s="41"/>
      <c r="Q606" s="41"/>
      <c r="R606" s="41"/>
    </row>
    <row r="607" ht="12.0" customHeight="1">
      <c r="A607" s="41"/>
      <c r="B607" s="41"/>
      <c r="C607" s="42"/>
      <c r="D607" s="41"/>
      <c r="E607" s="41"/>
      <c r="F607" s="41"/>
      <c r="G607" s="41"/>
      <c r="H607" s="41"/>
      <c r="I607" s="24"/>
      <c r="J607" s="24"/>
      <c r="K607" s="24"/>
      <c r="L607" s="24"/>
      <c r="M607" s="24"/>
      <c r="N607" s="41"/>
      <c r="O607" s="41"/>
      <c r="P607" s="41"/>
      <c r="Q607" s="41"/>
      <c r="R607" s="41"/>
    </row>
    <row r="608" ht="12.0" customHeight="1">
      <c r="A608" s="41"/>
      <c r="B608" s="41"/>
      <c r="C608" s="42"/>
      <c r="D608" s="41"/>
      <c r="E608" s="41"/>
      <c r="F608" s="41"/>
      <c r="G608" s="41"/>
      <c r="H608" s="41"/>
      <c r="I608" s="24"/>
      <c r="J608" s="24"/>
      <c r="K608" s="24"/>
      <c r="L608" s="24"/>
      <c r="M608" s="24"/>
      <c r="N608" s="41"/>
      <c r="O608" s="41"/>
      <c r="P608" s="41"/>
      <c r="Q608" s="41"/>
      <c r="R608" s="41"/>
    </row>
    <row r="609" ht="12.0" customHeight="1">
      <c r="A609" s="41"/>
      <c r="B609" s="41"/>
      <c r="C609" s="42"/>
      <c r="D609" s="41"/>
      <c r="E609" s="41"/>
      <c r="F609" s="41"/>
      <c r="G609" s="41"/>
      <c r="H609" s="41"/>
      <c r="I609" s="24"/>
      <c r="J609" s="24"/>
      <c r="K609" s="24"/>
      <c r="L609" s="24"/>
      <c r="M609" s="24"/>
      <c r="N609" s="41"/>
      <c r="O609" s="41"/>
      <c r="P609" s="41"/>
      <c r="Q609" s="41"/>
      <c r="R609" s="41"/>
    </row>
    <row r="610" ht="12.0" customHeight="1">
      <c r="A610" s="41"/>
      <c r="B610" s="41"/>
      <c r="C610" s="42"/>
      <c r="D610" s="41"/>
      <c r="E610" s="41"/>
      <c r="F610" s="41"/>
      <c r="G610" s="41"/>
      <c r="H610" s="41"/>
      <c r="I610" s="24"/>
      <c r="J610" s="24"/>
      <c r="K610" s="24"/>
      <c r="L610" s="24"/>
      <c r="M610" s="24"/>
      <c r="N610" s="41"/>
      <c r="O610" s="41"/>
      <c r="P610" s="41"/>
      <c r="Q610" s="41"/>
      <c r="R610" s="41"/>
    </row>
    <row r="611" ht="12.0" customHeight="1">
      <c r="A611" s="41"/>
      <c r="B611" s="41"/>
      <c r="C611" s="42"/>
      <c r="D611" s="41"/>
      <c r="E611" s="41"/>
      <c r="F611" s="41"/>
      <c r="G611" s="41"/>
      <c r="H611" s="41"/>
      <c r="I611" s="24"/>
      <c r="J611" s="24"/>
      <c r="K611" s="24"/>
      <c r="L611" s="24"/>
      <c r="M611" s="24"/>
      <c r="N611" s="41"/>
      <c r="O611" s="41"/>
      <c r="P611" s="41"/>
      <c r="Q611" s="41"/>
      <c r="R611" s="41"/>
    </row>
    <row r="612" ht="12.0" customHeight="1">
      <c r="A612" s="41"/>
      <c r="B612" s="41"/>
      <c r="C612" s="42"/>
      <c r="D612" s="41"/>
      <c r="E612" s="41"/>
      <c r="F612" s="41"/>
      <c r="G612" s="41"/>
      <c r="H612" s="41"/>
      <c r="I612" s="24"/>
      <c r="J612" s="24"/>
      <c r="K612" s="24"/>
      <c r="L612" s="24"/>
      <c r="M612" s="24"/>
      <c r="N612" s="41"/>
      <c r="O612" s="41"/>
      <c r="P612" s="41"/>
      <c r="Q612" s="41"/>
      <c r="R612" s="41"/>
    </row>
    <row r="613" ht="12.0" customHeight="1">
      <c r="A613" s="41"/>
      <c r="B613" s="41"/>
      <c r="C613" s="42"/>
      <c r="D613" s="41"/>
      <c r="E613" s="41"/>
      <c r="F613" s="41"/>
      <c r="G613" s="41"/>
      <c r="H613" s="41"/>
      <c r="I613" s="24"/>
      <c r="J613" s="24"/>
      <c r="K613" s="24"/>
      <c r="L613" s="24"/>
      <c r="M613" s="24"/>
      <c r="N613" s="41"/>
      <c r="O613" s="41"/>
      <c r="P613" s="41"/>
      <c r="Q613" s="41"/>
      <c r="R613" s="41"/>
    </row>
    <row r="614" ht="12.0" customHeight="1">
      <c r="A614" s="41"/>
      <c r="B614" s="41"/>
      <c r="C614" s="42"/>
      <c r="D614" s="41"/>
      <c r="E614" s="41"/>
      <c r="F614" s="41"/>
      <c r="G614" s="41"/>
      <c r="H614" s="41"/>
      <c r="I614" s="24"/>
      <c r="J614" s="24"/>
      <c r="K614" s="24"/>
      <c r="L614" s="24"/>
      <c r="M614" s="24"/>
      <c r="N614" s="41"/>
      <c r="O614" s="41"/>
      <c r="P614" s="41"/>
      <c r="Q614" s="41"/>
      <c r="R614" s="41"/>
    </row>
    <row r="615" ht="12.0" customHeight="1">
      <c r="A615" s="41"/>
      <c r="B615" s="41"/>
      <c r="C615" s="42"/>
      <c r="D615" s="41"/>
      <c r="E615" s="41"/>
      <c r="F615" s="41"/>
      <c r="G615" s="41"/>
      <c r="H615" s="41"/>
      <c r="I615" s="24"/>
      <c r="J615" s="24"/>
      <c r="K615" s="24"/>
      <c r="L615" s="24"/>
      <c r="M615" s="24"/>
      <c r="N615" s="41"/>
      <c r="O615" s="41"/>
      <c r="P615" s="41"/>
      <c r="Q615" s="41"/>
      <c r="R615" s="41"/>
    </row>
    <row r="616" ht="12.0" customHeight="1">
      <c r="A616" s="41"/>
      <c r="B616" s="41"/>
      <c r="C616" s="42"/>
      <c r="D616" s="41"/>
      <c r="E616" s="41"/>
      <c r="F616" s="41"/>
      <c r="G616" s="41"/>
      <c r="H616" s="41"/>
      <c r="I616" s="24"/>
      <c r="J616" s="24"/>
      <c r="K616" s="24"/>
      <c r="L616" s="24"/>
      <c r="M616" s="24"/>
      <c r="N616" s="41"/>
      <c r="O616" s="41"/>
      <c r="P616" s="41"/>
      <c r="Q616" s="41"/>
      <c r="R616" s="41"/>
    </row>
    <row r="617" ht="12.0" customHeight="1">
      <c r="A617" s="41"/>
      <c r="B617" s="41"/>
      <c r="C617" s="42"/>
      <c r="D617" s="41"/>
      <c r="E617" s="41"/>
      <c r="F617" s="41"/>
      <c r="G617" s="41"/>
      <c r="H617" s="41"/>
      <c r="I617" s="24"/>
      <c r="J617" s="24"/>
      <c r="K617" s="24"/>
      <c r="L617" s="24"/>
      <c r="M617" s="24"/>
      <c r="N617" s="41"/>
      <c r="O617" s="41"/>
      <c r="P617" s="41"/>
      <c r="Q617" s="41"/>
      <c r="R617" s="41"/>
    </row>
    <row r="618" ht="12.0" customHeight="1">
      <c r="A618" s="41"/>
      <c r="B618" s="41"/>
      <c r="C618" s="42"/>
      <c r="D618" s="41"/>
      <c r="E618" s="41"/>
      <c r="F618" s="41"/>
      <c r="G618" s="41"/>
      <c r="H618" s="41"/>
      <c r="I618" s="24"/>
      <c r="J618" s="24"/>
      <c r="K618" s="24"/>
      <c r="L618" s="24"/>
      <c r="M618" s="24"/>
      <c r="N618" s="41"/>
      <c r="O618" s="41"/>
      <c r="P618" s="41"/>
      <c r="Q618" s="41"/>
      <c r="R618" s="41"/>
    </row>
    <row r="619" ht="12.0" customHeight="1">
      <c r="A619" s="41"/>
      <c r="B619" s="41"/>
      <c r="C619" s="42"/>
      <c r="D619" s="41"/>
      <c r="E619" s="41"/>
      <c r="F619" s="41"/>
      <c r="G619" s="41"/>
      <c r="H619" s="41"/>
      <c r="I619" s="24"/>
      <c r="J619" s="24"/>
      <c r="K619" s="24"/>
      <c r="L619" s="24"/>
      <c r="M619" s="24"/>
      <c r="N619" s="41"/>
      <c r="O619" s="41"/>
      <c r="P619" s="41"/>
      <c r="Q619" s="41"/>
      <c r="R619" s="41"/>
    </row>
    <row r="620" ht="12.0" customHeight="1">
      <c r="A620" s="41"/>
      <c r="B620" s="41"/>
      <c r="C620" s="42"/>
      <c r="D620" s="41"/>
      <c r="E620" s="41"/>
      <c r="F620" s="41"/>
      <c r="G620" s="41"/>
      <c r="H620" s="41"/>
      <c r="I620" s="24"/>
      <c r="J620" s="24"/>
      <c r="K620" s="24"/>
      <c r="L620" s="24"/>
      <c r="M620" s="24"/>
      <c r="N620" s="41"/>
      <c r="O620" s="41"/>
      <c r="P620" s="41"/>
      <c r="Q620" s="41"/>
      <c r="R620" s="41"/>
    </row>
    <row r="621" ht="12.0" customHeight="1">
      <c r="A621" s="41"/>
      <c r="B621" s="41"/>
      <c r="C621" s="42"/>
      <c r="D621" s="41"/>
      <c r="E621" s="41"/>
      <c r="F621" s="41"/>
      <c r="G621" s="41"/>
      <c r="H621" s="41"/>
      <c r="I621" s="24"/>
      <c r="J621" s="24"/>
      <c r="K621" s="24"/>
      <c r="L621" s="24"/>
      <c r="M621" s="24"/>
      <c r="N621" s="41"/>
      <c r="O621" s="41"/>
      <c r="P621" s="41"/>
      <c r="Q621" s="41"/>
      <c r="R621" s="41"/>
    </row>
    <row r="622" ht="12.0" customHeight="1">
      <c r="A622" s="41"/>
      <c r="B622" s="41"/>
      <c r="C622" s="42"/>
      <c r="D622" s="41"/>
      <c r="E622" s="41"/>
      <c r="F622" s="41"/>
      <c r="G622" s="41"/>
      <c r="H622" s="41"/>
      <c r="I622" s="24"/>
      <c r="J622" s="24"/>
      <c r="K622" s="24"/>
      <c r="L622" s="24"/>
      <c r="M622" s="24"/>
      <c r="N622" s="41"/>
      <c r="O622" s="41"/>
      <c r="P622" s="41"/>
      <c r="Q622" s="41"/>
      <c r="R622" s="41"/>
    </row>
    <row r="623" ht="12.0" customHeight="1">
      <c r="A623" s="41"/>
      <c r="B623" s="41"/>
      <c r="C623" s="42"/>
      <c r="D623" s="41"/>
      <c r="E623" s="41"/>
      <c r="F623" s="41"/>
      <c r="G623" s="41"/>
      <c r="H623" s="41"/>
      <c r="I623" s="24"/>
      <c r="J623" s="24"/>
      <c r="K623" s="24"/>
      <c r="L623" s="24"/>
      <c r="M623" s="24"/>
      <c r="N623" s="41"/>
      <c r="O623" s="41"/>
      <c r="P623" s="41"/>
      <c r="Q623" s="41"/>
      <c r="R623" s="41"/>
    </row>
    <row r="624" ht="12.0" customHeight="1">
      <c r="A624" s="41"/>
      <c r="B624" s="41"/>
      <c r="C624" s="42"/>
      <c r="D624" s="41"/>
      <c r="E624" s="41"/>
      <c r="F624" s="41"/>
      <c r="G624" s="41"/>
      <c r="H624" s="41"/>
      <c r="I624" s="24"/>
      <c r="J624" s="24"/>
      <c r="K624" s="24"/>
      <c r="L624" s="24"/>
      <c r="M624" s="24"/>
      <c r="N624" s="41"/>
      <c r="O624" s="41"/>
      <c r="P624" s="41"/>
      <c r="Q624" s="41"/>
      <c r="R624" s="41"/>
    </row>
    <row r="625" ht="12.0" customHeight="1">
      <c r="A625" s="41"/>
      <c r="B625" s="41"/>
      <c r="C625" s="42"/>
      <c r="D625" s="41"/>
      <c r="E625" s="41"/>
      <c r="F625" s="41"/>
      <c r="G625" s="41"/>
      <c r="H625" s="41"/>
      <c r="I625" s="24"/>
      <c r="J625" s="24"/>
      <c r="K625" s="24"/>
      <c r="L625" s="24"/>
      <c r="M625" s="24"/>
      <c r="N625" s="41"/>
      <c r="O625" s="41"/>
      <c r="P625" s="41"/>
      <c r="Q625" s="41"/>
      <c r="R625" s="41"/>
    </row>
    <row r="626" ht="12.0" customHeight="1">
      <c r="A626" s="41"/>
      <c r="B626" s="41"/>
      <c r="C626" s="42"/>
      <c r="D626" s="41"/>
      <c r="E626" s="41"/>
      <c r="F626" s="41"/>
      <c r="G626" s="41"/>
      <c r="H626" s="41"/>
      <c r="I626" s="24"/>
      <c r="J626" s="24"/>
      <c r="K626" s="24"/>
      <c r="L626" s="24"/>
      <c r="M626" s="24"/>
      <c r="N626" s="41"/>
      <c r="O626" s="41"/>
      <c r="P626" s="41"/>
      <c r="Q626" s="41"/>
      <c r="R626" s="41"/>
    </row>
    <row r="627" ht="12.0" customHeight="1">
      <c r="A627" s="41"/>
      <c r="B627" s="41"/>
      <c r="C627" s="42"/>
      <c r="D627" s="41"/>
      <c r="E627" s="41"/>
      <c r="F627" s="41"/>
      <c r="G627" s="41"/>
      <c r="H627" s="41"/>
      <c r="I627" s="24"/>
      <c r="J627" s="24"/>
      <c r="K627" s="24"/>
      <c r="L627" s="24"/>
      <c r="M627" s="24"/>
      <c r="N627" s="41"/>
      <c r="O627" s="41"/>
      <c r="P627" s="41"/>
      <c r="Q627" s="41"/>
      <c r="R627" s="41"/>
    </row>
    <row r="628" ht="12.0" customHeight="1">
      <c r="A628" s="41"/>
      <c r="B628" s="41"/>
      <c r="C628" s="42"/>
      <c r="D628" s="41"/>
      <c r="E628" s="41"/>
      <c r="F628" s="41"/>
      <c r="G628" s="41"/>
      <c r="H628" s="41"/>
      <c r="I628" s="24"/>
      <c r="J628" s="24"/>
      <c r="K628" s="24"/>
      <c r="L628" s="24"/>
      <c r="M628" s="24"/>
      <c r="N628" s="41"/>
      <c r="O628" s="41"/>
      <c r="P628" s="41"/>
      <c r="Q628" s="41"/>
      <c r="R628" s="41"/>
    </row>
    <row r="629" ht="12.0" customHeight="1">
      <c r="A629" s="41"/>
      <c r="B629" s="41"/>
      <c r="C629" s="42"/>
      <c r="D629" s="41"/>
      <c r="E629" s="41"/>
      <c r="F629" s="41"/>
      <c r="G629" s="41"/>
      <c r="H629" s="41"/>
      <c r="I629" s="24"/>
      <c r="J629" s="24"/>
      <c r="K629" s="24"/>
      <c r="L629" s="24"/>
      <c r="M629" s="24"/>
      <c r="N629" s="41"/>
      <c r="O629" s="41"/>
      <c r="P629" s="41"/>
      <c r="Q629" s="41"/>
      <c r="R629" s="41"/>
    </row>
    <row r="630" ht="12.0" customHeight="1">
      <c r="A630" s="41"/>
      <c r="B630" s="41"/>
      <c r="C630" s="42"/>
      <c r="D630" s="41"/>
      <c r="E630" s="41"/>
      <c r="F630" s="41"/>
      <c r="G630" s="41"/>
      <c r="H630" s="41"/>
      <c r="I630" s="24"/>
      <c r="J630" s="24"/>
      <c r="K630" s="24"/>
      <c r="L630" s="24"/>
      <c r="M630" s="24"/>
      <c r="N630" s="41"/>
      <c r="O630" s="41"/>
      <c r="P630" s="41"/>
      <c r="Q630" s="41"/>
      <c r="R630" s="41"/>
    </row>
    <row r="631" ht="12.0" customHeight="1">
      <c r="A631" s="41"/>
      <c r="B631" s="41"/>
      <c r="C631" s="42"/>
      <c r="D631" s="41"/>
      <c r="E631" s="41"/>
      <c r="F631" s="41"/>
      <c r="G631" s="41"/>
      <c r="H631" s="41"/>
      <c r="I631" s="24"/>
      <c r="J631" s="24"/>
      <c r="K631" s="24"/>
      <c r="L631" s="24"/>
      <c r="M631" s="24"/>
      <c r="N631" s="41"/>
      <c r="O631" s="41"/>
      <c r="P631" s="41"/>
      <c r="Q631" s="41"/>
      <c r="R631" s="41"/>
    </row>
    <row r="632" ht="12.0" customHeight="1">
      <c r="A632" s="41"/>
      <c r="B632" s="41"/>
      <c r="C632" s="42"/>
      <c r="D632" s="41"/>
      <c r="E632" s="41"/>
      <c r="F632" s="41"/>
      <c r="G632" s="41"/>
      <c r="H632" s="41"/>
      <c r="I632" s="24"/>
      <c r="J632" s="24"/>
      <c r="K632" s="24"/>
      <c r="L632" s="24"/>
      <c r="M632" s="24"/>
      <c r="N632" s="41"/>
      <c r="O632" s="41"/>
      <c r="P632" s="41"/>
      <c r="Q632" s="41"/>
      <c r="R632" s="41"/>
    </row>
    <row r="633" ht="12.0" customHeight="1">
      <c r="A633" s="41"/>
      <c r="B633" s="41"/>
      <c r="C633" s="42"/>
      <c r="D633" s="41"/>
      <c r="E633" s="41"/>
      <c r="F633" s="41"/>
      <c r="G633" s="41"/>
      <c r="H633" s="41"/>
      <c r="I633" s="24"/>
      <c r="J633" s="24"/>
      <c r="K633" s="24"/>
      <c r="L633" s="24"/>
      <c r="M633" s="24"/>
      <c r="N633" s="41"/>
      <c r="O633" s="41"/>
      <c r="P633" s="41"/>
      <c r="Q633" s="41"/>
      <c r="R633" s="41"/>
    </row>
    <row r="634" ht="12.0" customHeight="1">
      <c r="A634" s="41"/>
      <c r="B634" s="41"/>
      <c r="C634" s="42"/>
      <c r="D634" s="41"/>
      <c r="E634" s="41"/>
      <c r="F634" s="41"/>
      <c r="G634" s="41"/>
      <c r="H634" s="41"/>
      <c r="I634" s="24"/>
      <c r="J634" s="24"/>
      <c r="K634" s="24"/>
      <c r="L634" s="24"/>
      <c r="M634" s="24"/>
      <c r="N634" s="41"/>
      <c r="O634" s="41"/>
      <c r="P634" s="41"/>
      <c r="Q634" s="41"/>
      <c r="R634" s="41"/>
    </row>
    <row r="635" ht="12.0" customHeight="1">
      <c r="A635" s="41"/>
      <c r="B635" s="41"/>
      <c r="C635" s="42"/>
      <c r="D635" s="41"/>
      <c r="E635" s="41"/>
      <c r="F635" s="41"/>
      <c r="G635" s="41"/>
      <c r="H635" s="41"/>
      <c r="I635" s="24"/>
      <c r="J635" s="24"/>
      <c r="K635" s="24"/>
      <c r="L635" s="24"/>
      <c r="M635" s="24"/>
      <c r="N635" s="41"/>
      <c r="O635" s="41"/>
      <c r="P635" s="41"/>
      <c r="Q635" s="41"/>
      <c r="R635" s="41"/>
    </row>
    <row r="636" ht="12.0" customHeight="1">
      <c r="A636" s="41"/>
      <c r="B636" s="41"/>
      <c r="C636" s="42"/>
      <c r="D636" s="41"/>
      <c r="E636" s="41"/>
      <c r="F636" s="41"/>
      <c r="G636" s="41"/>
      <c r="H636" s="41"/>
      <c r="I636" s="24"/>
      <c r="J636" s="24"/>
      <c r="K636" s="24"/>
      <c r="L636" s="24"/>
      <c r="M636" s="24"/>
      <c r="N636" s="41"/>
      <c r="O636" s="41"/>
      <c r="P636" s="41"/>
      <c r="Q636" s="41"/>
      <c r="R636" s="41"/>
    </row>
    <row r="637" ht="12.0" customHeight="1">
      <c r="A637" s="41"/>
      <c r="B637" s="41"/>
      <c r="C637" s="42"/>
      <c r="D637" s="41"/>
      <c r="E637" s="41"/>
      <c r="F637" s="41"/>
      <c r="G637" s="41"/>
      <c r="H637" s="41"/>
      <c r="I637" s="24"/>
      <c r="J637" s="24"/>
      <c r="K637" s="24"/>
      <c r="L637" s="24"/>
      <c r="M637" s="24"/>
      <c r="N637" s="41"/>
      <c r="O637" s="41"/>
      <c r="P637" s="41"/>
      <c r="Q637" s="41"/>
      <c r="R637" s="41"/>
    </row>
    <row r="638" ht="12.0" customHeight="1">
      <c r="A638" s="41"/>
      <c r="B638" s="41"/>
      <c r="C638" s="42"/>
      <c r="D638" s="41"/>
      <c r="E638" s="41"/>
      <c r="F638" s="41"/>
      <c r="G638" s="41"/>
      <c r="H638" s="41"/>
      <c r="I638" s="24"/>
      <c r="J638" s="24"/>
      <c r="K638" s="24"/>
      <c r="L638" s="24"/>
      <c r="M638" s="24"/>
      <c r="N638" s="41"/>
      <c r="O638" s="41"/>
      <c r="P638" s="41"/>
      <c r="Q638" s="41"/>
      <c r="R638" s="41"/>
    </row>
    <row r="639" ht="12.0" customHeight="1">
      <c r="A639" s="41"/>
      <c r="B639" s="41"/>
      <c r="C639" s="42"/>
      <c r="D639" s="41"/>
      <c r="E639" s="41"/>
      <c r="F639" s="41"/>
      <c r="G639" s="41"/>
      <c r="H639" s="41"/>
      <c r="I639" s="24"/>
      <c r="J639" s="24"/>
      <c r="K639" s="24"/>
      <c r="L639" s="24"/>
      <c r="M639" s="24"/>
      <c r="N639" s="41"/>
      <c r="O639" s="41"/>
      <c r="P639" s="41"/>
      <c r="Q639" s="41"/>
      <c r="R639" s="41"/>
    </row>
    <row r="640" ht="12.0" customHeight="1">
      <c r="A640" s="41"/>
      <c r="B640" s="41"/>
      <c r="C640" s="42"/>
      <c r="D640" s="41"/>
      <c r="E640" s="41"/>
      <c r="F640" s="41"/>
      <c r="G640" s="41"/>
      <c r="H640" s="41"/>
      <c r="I640" s="24"/>
      <c r="J640" s="24"/>
      <c r="K640" s="24"/>
      <c r="L640" s="24"/>
      <c r="M640" s="24"/>
      <c r="N640" s="41"/>
      <c r="O640" s="41"/>
      <c r="P640" s="41"/>
      <c r="Q640" s="41"/>
      <c r="R640" s="41"/>
    </row>
    <row r="641" ht="12.0" customHeight="1">
      <c r="A641" s="41"/>
      <c r="B641" s="41"/>
      <c r="C641" s="42"/>
      <c r="D641" s="41"/>
      <c r="E641" s="41"/>
      <c r="F641" s="41"/>
      <c r="G641" s="41"/>
      <c r="H641" s="41"/>
      <c r="I641" s="24"/>
      <c r="J641" s="24"/>
      <c r="K641" s="24"/>
      <c r="L641" s="24"/>
      <c r="M641" s="24"/>
      <c r="N641" s="41"/>
      <c r="O641" s="41"/>
      <c r="P641" s="41"/>
      <c r="Q641" s="41"/>
      <c r="R641" s="41"/>
    </row>
    <row r="642" ht="12.0" customHeight="1">
      <c r="A642" s="41"/>
      <c r="B642" s="41"/>
      <c r="C642" s="42"/>
      <c r="D642" s="41"/>
      <c r="E642" s="41"/>
      <c r="F642" s="41"/>
      <c r="G642" s="41"/>
      <c r="H642" s="41"/>
      <c r="I642" s="24"/>
      <c r="J642" s="24"/>
      <c r="K642" s="24"/>
      <c r="L642" s="24"/>
      <c r="M642" s="24"/>
      <c r="N642" s="41"/>
      <c r="O642" s="41"/>
      <c r="P642" s="41"/>
      <c r="Q642" s="41"/>
      <c r="R642" s="41"/>
    </row>
    <row r="643" ht="12.0" customHeight="1">
      <c r="A643" s="41"/>
      <c r="B643" s="41"/>
      <c r="C643" s="42"/>
      <c r="D643" s="41"/>
      <c r="E643" s="41"/>
      <c r="F643" s="41"/>
      <c r="G643" s="41"/>
      <c r="H643" s="41"/>
      <c r="I643" s="24"/>
      <c r="J643" s="24"/>
      <c r="K643" s="24"/>
      <c r="L643" s="24"/>
      <c r="M643" s="24"/>
      <c r="N643" s="41"/>
      <c r="O643" s="41"/>
      <c r="P643" s="41"/>
      <c r="Q643" s="41"/>
      <c r="R643" s="41"/>
    </row>
    <row r="644" ht="12.0" customHeight="1">
      <c r="A644" s="41"/>
      <c r="B644" s="41"/>
      <c r="C644" s="42"/>
      <c r="D644" s="41"/>
      <c r="E644" s="41"/>
      <c r="F644" s="41"/>
      <c r="G644" s="41"/>
      <c r="H644" s="41"/>
      <c r="I644" s="24"/>
      <c r="J644" s="24"/>
      <c r="K644" s="24"/>
      <c r="L644" s="24"/>
      <c r="M644" s="24"/>
      <c r="N644" s="41"/>
      <c r="O644" s="41"/>
      <c r="P644" s="41"/>
      <c r="Q644" s="41"/>
      <c r="R644" s="41"/>
    </row>
    <row r="645" ht="12.0" customHeight="1">
      <c r="A645" s="41"/>
      <c r="B645" s="41"/>
      <c r="C645" s="42"/>
      <c r="D645" s="41"/>
      <c r="E645" s="41"/>
      <c r="F645" s="41"/>
      <c r="G645" s="41"/>
      <c r="H645" s="41"/>
      <c r="I645" s="24"/>
      <c r="J645" s="24"/>
      <c r="K645" s="24"/>
      <c r="L645" s="24"/>
      <c r="M645" s="24"/>
      <c r="N645" s="41"/>
      <c r="O645" s="41"/>
      <c r="P645" s="41"/>
      <c r="Q645" s="41"/>
      <c r="R645" s="41"/>
    </row>
    <row r="646" ht="12.0" customHeight="1">
      <c r="A646" s="41"/>
      <c r="B646" s="41"/>
      <c r="C646" s="42"/>
      <c r="D646" s="41"/>
      <c r="E646" s="41"/>
      <c r="F646" s="41"/>
      <c r="G646" s="41"/>
      <c r="H646" s="41"/>
      <c r="I646" s="24"/>
      <c r="J646" s="24"/>
      <c r="K646" s="24"/>
      <c r="L646" s="24"/>
      <c r="M646" s="24"/>
      <c r="N646" s="41"/>
      <c r="O646" s="41"/>
      <c r="P646" s="41"/>
      <c r="Q646" s="41"/>
      <c r="R646" s="41"/>
    </row>
    <row r="647" ht="12.0" customHeight="1">
      <c r="A647" s="41"/>
      <c r="B647" s="41"/>
      <c r="C647" s="42"/>
      <c r="D647" s="41"/>
      <c r="E647" s="41"/>
      <c r="F647" s="41"/>
      <c r="G647" s="41"/>
      <c r="H647" s="41"/>
      <c r="I647" s="24"/>
      <c r="J647" s="24"/>
      <c r="K647" s="24"/>
      <c r="L647" s="24"/>
      <c r="M647" s="24"/>
      <c r="N647" s="41"/>
      <c r="O647" s="41"/>
      <c r="P647" s="41"/>
      <c r="Q647" s="41"/>
      <c r="R647" s="41"/>
    </row>
    <row r="648" ht="12.0" customHeight="1">
      <c r="A648" s="41"/>
      <c r="B648" s="41"/>
      <c r="C648" s="42"/>
      <c r="D648" s="41"/>
      <c r="E648" s="41"/>
      <c r="F648" s="41"/>
      <c r="G648" s="41"/>
      <c r="H648" s="41"/>
      <c r="I648" s="24"/>
      <c r="J648" s="24"/>
      <c r="K648" s="24"/>
      <c r="L648" s="24"/>
      <c r="M648" s="24"/>
      <c r="N648" s="41"/>
      <c r="O648" s="41"/>
      <c r="P648" s="41"/>
      <c r="Q648" s="41"/>
      <c r="R648" s="41"/>
    </row>
    <row r="649" ht="12.0" customHeight="1">
      <c r="A649" s="41"/>
      <c r="B649" s="41"/>
      <c r="C649" s="42"/>
      <c r="D649" s="41"/>
      <c r="E649" s="41"/>
      <c r="F649" s="41"/>
      <c r="G649" s="41"/>
      <c r="H649" s="41"/>
      <c r="I649" s="24"/>
      <c r="J649" s="24"/>
      <c r="K649" s="24"/>
      <c r="L649" s="24"/>
      <c r="M649" s="24"/>
      <c r="N649" s="41"/>
      <c r="O649" s="41"/>
      <c r="P649" s="41"/>
      <c r="Q649" s="41"/>
      <c r="R649" s="41"/>
    </row>
    <row r="650" ht="12.0" customHeight="1">
      <c r="A650" s="41"/>
      <c r="B650" s="41"/>
      <c r="C650" s="42"/>
      <c r="D650" s="41"/>
      <c r="E650" s="41"/>
      <c r="F650" s="41"/>
      <c r="G650" s="41"/>
      <c r="H650" s="41"/>
      <c r="I650" s="24"/>
      <c r="J650" s="24"/>
      <c r="K650" s="24"/>
      <c r="L650" s="24"/>
      <c r="M650" s="24"/>
      <c r="N650" s="41"/>
      <c r="O650" s="41"/>
      <c r="P650" s="41"/>
      <c r="Q650" s="41"/>
      <c r="R650" s="41"/>
    </row>
    <row r="651" ht="12.0" customHeight="1">
      <c r="A651" s="41"/>
      <c r="B651" s="41"/>
      <c r="C651" s="42"/>
      <c r="D651" s="41"/>
      <c r="E651" s="41"/>
      <c r="F651" s="41"/>
      <c r="G651" s="41"/>
      <c r="H651" s="41"/>
      <c r="I651" s="24"/>
      <c r="J651" s="24"/>
      <c r="K651" s="24"/>
      <c r="L651" s="24"/>
      <c r="M651" s="24"/>
      <c r="N651" s="41"/>
      <c r="O651" s="41"/>
      <c r="P651" s="41"/>
      <c r="Q651" s="41"/>
      <c r="R651" s="41"/>
    </row>
    <row r="652" ht="12.0" customHeight="1">
      <c r="A652" s="41"/>
      <c r="B652" s="41"/>
      <c r="C652" s="42"/>
      <c r="D652" s="41"/>
      <c r="E652" s="41"/>
      <c r="F652" s="41"/>
      <c r="G652" s="41"/>
      <c r="H652" s="41"/>
      <c r="I652" s="24"/>
      <c r="J652" s="24"/>
      <c r="K652" s="24"/>
      <c r="L652" s="24"/>
      <c r="M652" s="24"/>
      <c r="N652" s="41"/>
      <c r="O652" s="41"/>
      <c r="P652" s="41"/>
      <c r="Q652" s="41"/>
      <c r="R652" s="41"/>
    </row>
    <row r="653" ht="12.0" customHeight="1">
      <c r="A653" s="41"/>
      <c r="B653" s="41"/>
      <c r="C653" s="42"/>
      <c r="D653" s="41"/>
      <c r="E653" s="41"/>
      <c r="F653" s="41"/>
      <c r="G653" s="41"/>
      <c r="H653" s="41"/>
      <c r="I653" s="24"/>
      <c r="J653" s="24"/>
      <c r="K653" s="24"/>
      <c r="L653" s="24"/>
      <c r="M653" s="24"/>
      <c r="N653" s="41"/>
      <c r="O653" s="41"/>
      <c r="P653" s="41"/>
      <c r="Q653" s="41"/>
      <c r="R653" s="41"/>
    </row>
    <row r="654" ht="12.0" customHeight="1">
      <c r="A654" s="41"/>
      <c r="B654" s="41"/>
      <c r="C654" s="42"/>
      <c r="D654" s="41"/>
      <c r="E654" s="41"/>
      <c r="F654" s="41"/>
      <c r="G654" s="41"/>
      <c r="H654" s="41"/>
      <c r="I654" s="24"/>
      <c r="J654" s="24"/>
      <c r="K654" s="24"/>
      <c r="L654" s="24"/>
      <c r="M654" s="24"/>
      <c r="N654" s="41"/>
      <c r="O654" s="41"/>
      <c r="P654" s="41"/>
      <c r="Q654" s="41"/>
      <c r="R654" s="41"/>
    </row>
    <row r="655" ht="12.0" customHeight="1">
      <c r="A655" s="41"/>
      <c r="B655" s="41"/>
      <c r="C655" s="42"/>
      <c r="D655" s="41"/>
      <c r="E655" s="41"/>
      <c r="F655" s="41"/>
      <c r="G655" s="41"/>
      <c r="H655" s="41"/>
      <c r="I655" s="24"/>
      <c r="J655" s="24"/>
      <c r="K655" s="24"/>
      <c r="L655" s="24"/>
      <c r="M655" s="24"/>
      <c r="N655" s="41"/>
      <c r="O655" s="41"/>
      <c r="P655" s="41"/>
      <c r="Q655" s="41"/>
      <c r="R655" s="41"/>
    </row>
    <row r="656" ht="12.0" customHeight="1">
      <c r="A656" s="41"/>
      <c r="B656" s="41"/>
      <c r="C656" s="42"/>
      <c r="D656" s="41"/>
      <c r="E656" s="41"/>
      <c r="F656" s="41"/>
      <c r="G656" s="41"/>
      <c r="H656" s="41"/>
      <c r="I656" s="24"/>
      <c r="J656" s="24"/>
      <c r="K656" s="24"/>
      <c r="L656" s="24"/>
      <c r="M656" s="24"/>
      <c r="N656" s="41"/>
      <c r="O656" s="41"/>
      <c r="P656" s="41"/>
      <c r="Q656" s="41"/>
      <c r="R656" s="41"/>
    </row>
    <row r="657" ht="12.0" customHeight="1">
      <c r="A657" s="41"/>
      <c r="B657" s="41"/>
      <c r="C657" s="42"/>
      <c r="D657" s="41"/>
      <c r="E657" s="41"/>
      <c r="F657" s="41"/>
      <c r="G657" s="41"/>
      <c r="H657" s="41"/>
      <c r="I657" s="24"/>
      <c r="J657" s="24"/>
      <c r="K657" s="24"/>
      <c r="L657" s="24"/>
      <c r="M657" s="24"/>
      <c r="N657" s="41"/>
      <c r="O657" s="41"/>
      <c r="P657" s="41"/>
      <c r="Q657" s="41"/>
      <c r="R657" s="41"/>
    </row>
    <row r="658" ht="12.0" customHeight="1">
      <c r="A658" s="41"/>
      <c r="B658" s="41"/>
      <c r="C658" s="42"/>
      <c r="D658" s="41"/>
      <c r="E658" s="41"/>
      <c r="F658" s="41"/>
      <c r="G658" s="41"/>
      <c r="H658" s="41"/>
      <c r="I658" s="24"/>
      <c r="J658" s="24"/>
      <c r="K658" s="24"/>
      <c r="L658" s="24"/>
      <c r="M658" s="24"/>
      <c r="N658" s="41"/>
      <c r="O658" s="41"/>
      <c r="P658" s="41"/>
      <c r="Q658" s="41"/>
      <c r="R658" s="41"/>
    </row>
    <row r="659" ht="12.0" customHeight="1">
      <c r="A659" s="41"/>
      <c r="B659" s="41"/>
      <c r="C659" s="42"/>
      <c r="D659" s="41"/>
      <c r="E659" s="41"/>
      <c r="F659" s="41"/>
      <c r="G659" s="41"/>
      <c r="H659" s="41"/>
      <c r="I659" s="24"/>
      <c r="J659" s="24"/>
      <c r="K659" s="24"/>
      <c r="L659" s="24"/>
      <c r="M659" s="24"/>
      <c r="N659" s="41"/>
      <c r="O659" s="41"/>
      <c r="P659" s="41"/>
      <c r="Q659" s="41"/>
      <c r="R659" s="41"/>
    </row>
    <row r="660" ht="12.0" customHeight="1">
      <c r="A660" s="41"/>
      <c r="B660" s="41"/>
      <c r="C660" s="42"/>
      <c r="D660" s="41"/>
      <c r="E660" s="41"/>
      <c r="F660" s="41"/>
      <c r="G660" s="41"/>
      <c r="H660" s="41"/>
      <c r="I660" s="24"/>
      <c r="J660" s="24"/>
      <c r="K660" s="24"/>
      <c r="L660" s="24"/>
      <c r="M660" s="24"/>
      <c r="N660" s="41"/>
      <c r="O660" s="41"/>
      <c r="P660" s="41"/>
      <c r="Q660" s="41"/>
      <c r="R660" s="41"/>
    </row>
    <row r="661" ht="12.0" customHeight="1">
      <c r="A661" s="41"/>
      <c r="B661" s="41"/>
      <c r="C661" s="42"/>
      <c r="D661" s="41"/>
      <c r="E661" s="41"/>
      <c r="F661" s="41"/>
      <c r="G661" s="41"/>
      <c r="H661" s="41"/>
      <c r="I661" s="24"/>
      <c r="J661" s="24"/>
      <c r="K661" s="24"/>
      <c r="L661" s="24"/>
      <c r="M661" s="24"/>
      <c r="N661" s="41"/>
      <c r="O661" s="41"/>
      <c r="P661" s="41"/>
      <c r="Q661" s="41"/>
      <c r="R661" s="41"/>
    </row>
    <row r="662" ht="12.0" customHeight="1">
      <c r="A662" s="41"/>
      <c r="B662" s="41"/>
      <c r="C662" s="42"/>
      <c r="D662" s="41"/>
      <c r="E662" s="41"/>
      <c r="F662" s="41"/>
      <c r="G662" s="41"/>
      <c r="H662" s="41"/>
      <c r="I662" s="24"/>
      <c r="J662" s="24"/>
      <c r="K662" s="24"/>
      <c r="L662" s="24"/>
      <c r="M662" s="24"/>
      <c r="N662" s="41"/>
      <c r="O662" s="41"/>
      <c r="P662" s="41"/>
      <c r="Q662" s="41"/>
      <c r="R662" s="41"/>
    </row>
    <row r="663" ht="12.0" customHeight="1">
      <c r="A663" s="41"/>
      <c r="B663" s="41"/>
      <c r="C663" s="42"/>
      <c r="D663" s="41"/>
      <c r="E663" s="41"/>
      <c r="F663" s="41"/>
      <c r="G663" s="41"/>
      <c r="H663" s="41"/>
      <c r="I663" s="24"/>
      <c r="J663" s="24"/>
      <c r="K663" s="24"/>
      <c r="L663" s="24"/>
      <c r="M663" s="24"/>
      <c r="N663" s="41"/>
      <c r="O663" s="41"/>
      <c r="P663" s="41"/>
      <c r="Q663" s="41"/>
      <c r="R663" s="41"/>
    </row>
    <row r="664" ht="12.0" customHeight="1">
      <c r="A664" s="41"/>
      <c r="B664" s="41"/>
      <c r="C664" s="42"/>
      <c r="D664" s="41"/>
      <c r="E664" s="41"/>
      <c r="F664" s="41"/>
      <c r="G664" s="41"/>
      <c r="H664" s="41"/>
      <c r="I664" s="24"/>
      <c r="J664" s="24"/>
      <c r="K664" s="24"/>
      <c r="L664" s="24"/>
      <c r="M664" s="24"/>
      <c r="N664" s="41"/>
      <c r="O664" s="41"/>
      <c r="P664" s="41"/>
      <c r="Q664" s="41"/>
      <c r="R664" s="41"/>
    </row>
    <row r="665" ht="12.0" customHeight="1">
      <c r="A665" s="41"/>
      <c r="B665" s="41"/>
      <c r="C665" s="42"/>
      <c r="D665" s="41"/>
      <c r="E665" s="41"/>
      <c r="F665" s="41"/>
      <c r="G665" s="41"/>
      <c r="H665" s="41"/>
      <c r="I665" s="24"/>
      <c r="J665" s="24"/>
      <c r="K665" s="24"/>
      <c r="L665" s="24"/>
      <c r="M665" s="24"/>
      <c r="N665" s="41"/>
      <c r="O665" s="41"/>
      <c r="P665" s="41"/>
      <c r="Q665" s="41"/>
      <c r="R665" s="41"/>
    </row>
    <row r="666" ht="12.0" customHeight="1">
      <c r="A666" s="41"/>
      <c r="B666" s="41"/>
      <c r="C666" s="42"/>
      <c r="D666" s="41"/>
      <c r="E666" s="41"/>
      <c r="F666" s="41"/>
      <c r="G666" s="41"/>
      <c r="H666" s="41"/>
      <c r="I666" s="24"/>
      <c r="J666" s="24"/>
      <c r="K666" s="24"/>
      <c r="L666" s="24"/>
      <c r="M666" s="24"/>
      <c r="N666" s="41"/>
      <c r="O666" s="41"/>
      <c r="P666" s="41"/>
      <c r="Q666" s="41"/>
      <c r="R666" s="41"/>
    </row>
    <row r="667" ht="12.0" customHeight="1">
      <c r="A667" s="41"/>
      <c r="B667" s="41"/>
      <c r="C667" s="42"/>
      <c r="D667" s="41"/>
      <c r="E667" s="41"/>
      <c r="F667" s="41"/>
      <c r="G667" s="41"/>
      <c r="H667" s="41"/>
      <c r="I667" s="24"/>
      <c r="J667" s="24"/>
      <c r="K667" s="24"/>
      <c r="L667" s="24"/>
      <c r="M667" s="24"/>
      <c r="N667" s="41"/>
      <c r="O667" s="41"/>
      <c r="P667" s="41"/>
      <c r="Q667" s="41"/>
      <c r="R667" s="41"/>
    </row>
    <row r="668" ht="12.0" customHeight="1">
      <c r="A668" s="41"/>
      <c r="B668" s="41"/>
      <c r="C668" s="42"/>
      <c r="D668" s="41"/>
      <c r="E668" s="41"/>
      <c r="F668" s="41"/>
      <c r="G668" s="41"/>
      <c r="H668" s="41"/>
      <c r="I668" s="24"/>
      <c r="J668" s="24"/>
      <c r="K668" s="24"/>
      <c r="L668" s="24"/>
      <c r="M668" s="24"/>
      <c r="N668" s="41"/>
      <c r="O668" s="41"/>
      <c r="P668" s="41"/>
      <c r="Q668" s="41"/>
      <c r="R668" s="41"/>
    </row>
    <row r="669" ht="12.0" customHeight="1">
      <c r="A669" s="41"/>
      <c r="B669" s="41"/>
      <c r="C669" s="42"/>
      <c r="D669" s="41"/>
      <c r="E669" s="41"/>
      <c r="F669" s="41"/>
      <c r="G669" s="41"/>
      <c r="H669" s="41"/>
      <c r="I669" s="24"/>
      <c r="J669" s="24"/>
      <c r="K669" s="24"/>
      <c r="L669" s="24"/>
      <c r="M669" s="24"/>
      <c r="N669" s="41"/>
      <c r="O669" s="41"/>
      <c r="P669" s="41"/>
      <c r="Q669" s="41"/>
      <c r="R669" s="41"/>
    </row>
    <row r="670" ht="12.0" customHeight="1">
      <c r="A670" s="41"/>
      <c r="B670" s="41"/>
      <c r="C670" s="42"/>
      <c r="D670" s="41"/>
      <c r="E670" s="41"/>
      <c r="F670" s="41"/>
      <c r="G670" s="41"/>
      <c r="H670" s="41"/>
      <c r="I670" s="24"/>
      <c r="J670" s="24"/>
      <c r="K670" s="24"/>
      <c r="L670" s="24"/>
      <c r="M670" s="24"/>
      <c r="N670" s="41"/>
      <c r="O670" s="41"/>
      <c r="P670" s="41"/>
      <c r="Q670" s="41"/>
      <c r="R670" s="41"/>
    </row>
    <row r="671" ht="12.0" customHeight="1">
      <c r="A671" s="41"/>
      <c r="B671" s="41"/>
      <c r="C671" s="42"/>
      <c r="D671" s="41"/>
      <c r="E671" s="41"/>
      <c r="F671" s="41"/>
      <c r="G671" s="41"/>
      <c r="H671" s="41"/>
      <c r="I671" s="24"/>
      <c r="J671" s="24"/>
      <c r="K671" s="24"/>
      <c r="L671" s="24"/>
      <c r="M671" s="24"/>
      <c r="N671" s="41"/>
      <c r="O671" s="41"/>
      <c r="P671" s="41"/>
      <c r="Q671" s="41"/>
      <c r="R671" s="41"/>
    </row>
    <row r="672" ht="12.0" customHeight="1">
      <c r="A672" s="41"/>
      <c r="B672" s="41"/>
      <c r="C672" s="42"/>
      <c r="D672" s="41"/>
      <c r="E672" s="41"/>
      <c r="F672" s="41"/>
      <c r="G672" s="41"/>
      <c r="H672" s="41"/>
      <c r="I672" s="24"/>
      <c r="J672" s="24"/>
      <c r="K672" s="24"/>
      <c r="L672" s="24"/>
      <c r="M672" s="24"/>
      <c r="N672" s="41"/>
      <c r="O672" s="41"/>
      <c r="P672" s="41"/>
      <c r="Q672" s="41"/>
      <c r="R672" s="41"/>
    </row>
    <row r="673" ht="12.0" customHeight="1">
      <c r="A673" s="41"/>
      <c r="B673" s="41"/>
      <c r="C673" s="42"/>
      <c r="D673" s="41"/>
      <c r="E673" s="41"/>
      <c r="F673" s="41"/>
      <c r="G673" s="41"/>
      <c r="H673" s="41"/>
      <c r="I673" s="24"/>
      <c r="J673" s="24"/>
      <c r="K673" s="24"/>
      <c r="L673" s="24"/>
      <c r="M673" s="24"/>
      <c r="N673" s="41"/>
      <c r="O673" s="41"/>
      <c r="P673" s="41"/>
      <c r="Q673" s="41"/>
      <c r="R673" s="41"/>
    </row>
    <row r="674" ht="12.0" customHeight="1">
      <c r="A674" s="41"/>
      <c r="B674" s="41"/>
      <c r="C674" s="42"/>
      <c r="D674" s="41"/>
      <c r="E674" s="41"/>
      <c r="F674" s="41"/>
      <c r="G674" s="41"/>
      <c r="H674" s="41"/>
      <c r="I674" s="24"/>
      <c r="J674" s="24"/>
      <c r="K674" s="24"/>
      <c r="L674" s="24"/>
      <c r="M674" s="24"/>
      <c r="N674" s="41"/>
      <c r="O674" s="41"/>
      <c r="P674" s="41"/>
      <c r="Q674" s="41"/>
      <c r="R674" s="41"/>
    </row>
    <row r="675" ht="12.0" customHeight="1">
      <c r="A675" s="41"/>
      <c r="B675" s="41"/>
      <c r="C675" s="42"/>
      <c r="D675" s="41"/>
      <c r="E675" s="41"/>
      <c r="F675" s="41"/>
      <c r="G675" s="41"/>
      <c r="H675" s="41"/>
      <c r="I675" s="24"/>
      <c r="J675" s="24"/>
      <c r="K675" s="24"/>
      <c r="L675" s="24"/>
      <c r="M675" s="24"/>
      <c r="N675" s="41"/>
      <c r="O675" s="41"/>
      <c r="P675" s="41"/>
      <c r="Q675" s="41"/>
      <c r="R675" s="41"/>
    </row>
    <row r="676" ht="12.0" customHeight="1">
      <c r="A676" s="41"/>
      <c r="B676" s="41"/>
      <c r="C676" s="42"/>
      <c r="D676" s="41"/>
      <c r="E676" s="41"/>
      <c r="F676" s="41"/>
      <c r="G676" s="41"/>
      <c r="H676" s="41"/>
      <c r="I676" s="24"/>
      <c r="J676" s="24"/>
      <c r="K676" s="24"/>
      <c r="L676" s="24"/>
      <c r="M676" s="24"/>
      <c r="N676" s="41"/>
      <c r="O676" s="41"/>
      <c r="P676" s="41"/>
      <c r="Q676" s="41"/>
      <c r="R676" s="41"/>
    </row>
    <row r="677" ht="12.0" customHeight="1">
      <c r="A677" s="41"/>
      <c r="B677" s="41"/>
      <c r="C677" s="42"/>
      <c r="D677" s="41"/>
      <c r="E677" s="41"/>
      <c r="F677" s="41"/>
      <c r="G677" s="41"/>
      <c r="H677" s="41"/>
      <c r="I677" s="24"/>
      <c r="J677" s="24"/>
      <c r="K677" s="24"/>
      <c r="L677" s="24"/>
      <c r="M677" s="24"/>
      <c r="N677" s="41"/>
      <c r="O677" s="41"/>
      <c r="P677" s="41"/>
      <c r="Q677" s="41"/>
      <c r="R677" s="41"/>
    </row>
    <row r="678" ht="12.0" customHeight="1">
      <c r="A678" s="41"/>
      <c r="B678" s="41"/>
      <c r="C678" s="42"/>
      <c r="D678" s="41"/>
      <c r="E678" s="41"/>
      <c r="F678" s="41"/>
      <c r="G678" s="41"/>
      <c r="H678" s="41"/>
      <c r="I678" s="24"/>
      <c r="J678" s="24"/>
      <c r="K678" s="24"/>
      <c r="L678" s="24"/>
      <c r="M678" s="24"/>
      <c r="N678" s="41"/>
      <c r="O678" s="41"/>
      <c r="P678" s="41"/>
      <c r="Q678" s="41"/>
      <c r="R678" s="41"/>
    </row>
    <row r="679" ht="12.0" customHeight="1">
      <c r="A679" s="41"/>
      <c r="B679" s="41"/>
      <c r="C679" s="42"/>
      <c r="D679" s="41"/>
      <c r="E679" s="41"/>
      <c r="F679" s="41"/>
      <c r="G679" s="41"/>
      <c r="H679" s="41"/>
      <c r="I679" s="24"/>
      <c r="J679" s="24"/>
      <c r="K679" s="24"/>
      <c r="L679" s="24"/>
      <c r="M679" s="24"/>
      <c r="N679" s="41"/>
      <c r="O679" s="41"/>
      <c r="P679" s="41"/>
      <c r="Q679" s="41"/>
      <c r="R679" s="41"/>
    </row>
    <row r="680" ht="12.0" customHeight="1">
      <c r="A680" s="41"/>
      <c r="B680" s="41"/>
      <c r="C680" s="42"/>
      <c r="D680" s="41"/>
      <c r="E680" s="41"/>
      <c r="F680" s="41"/>
      <c r="G680" s="41"/>
      <c r="H680" s="41"/>
      <c r="I680" s="24"/>
      <c r="J680" s="24"/>
      <c r="K680" s="24"/>
      <c r="L680" s="24"/>
      <c r="M680" s="24"/>
      <c r="N680" s="41"/>
      <c r="O680" s="41"/>
      <c r="P680" s="41"/>
      <c r="Q680" s="41"/>
      <c r="R680" s="41"/>
    </row>
    <row r="681" ht="12.0" customHeight="1">
      <c r="A681" s="41"/>
      <c r="B681" s="41"/>
      <c r="C681" s="42"/>
      <c r="D681" s="41"/>
      <c r="E681" s="41"/>
      <c r="F681" s="41"/>
      <c r="G681" s="41"/>
      <c r="H681" s="41"/>
      <c r="I681" s="24"/>
      <c r="J681" s="24"/>
      <c r="K681" s="24"/>
      <c r="L681" s="24"/>
      <c r="M681" s="24"/>
      <c r="N681" s="41"/>
      <c r="O681" s="41"/>
      <c r="P681" s="41"/>
      <c r="Q681" s="41"/>
      <c r="R681" s="41"/>
    </row>
    <row r="682" ht="12.0" customHeight="1">
      <c r="A682" s="41"/>
      <c r="B682" s="41"/>
      <c r="C682" s="42"/>
      <c r="D682" s="41"/>
      <c r="E682" s="41"/>
      <c r="F682" s="41"/>
      <c r="G682" s="41"/>
      <c r="H682" s="41"/>
      <c r="I682" s="24"/>
      <c r="J682" s="24"/>
      <c r="K682" s="24"/>
      <c r="L682" s="24"/>
      <c r="M682" s="24"/>
      <c r="N682" s="41"/>
      <c r="O682" s="41"/>
      <c r="P682" s="41"/>
      <c r="Q682" s="41"/>
      <c r="R682" s="41"/>
    </row>
    <row r="683" ht="12.0" customHeight="1">
      <c r="A683" s="41"/>
      <c r="B683" s="41"/>
      <c r="C683" s="42"/>
      <c r="D683" s="41"/>
      <c r="E683" s="41"/>
      <c r="F683" s="41"/>
      <c r="G683" s="41"/>
      <c r="H683" s="41"/>
      <c r="I683" s="24"/>
      <c r="J683" s="24"/>
      <c r="K683" s="24"/>
      <c r="L683" s="24"/>
      <c r="M683" s="24"/>
      <c r="N683" s="41"/>
      <c r="O683" s="41"/>
      <c r="P683" s="41"/>
      <c r="Q683" s="41"/>
      <c r="R683" s="41"/>
    </row>
    <row r="684" ht="12.0" customHeight="1">
      <c r="A684" s="41"/>
      <c r="B684" s="41"/>
      <c r="C684" s="42"/>
      <c r="D684" s="41"/>
      <c r="E684" s="41"/>
      <c r="F684" s="41"/>
      <c r="G684" s="41"/>
      <c r="H684" s="41"/>
      <c r="I684" s="24"/>
      <c r="J684" s="24"/>
      <c r="K684" s="24"/>
      <c r="L684" s="24"/>
      <c r="M684" s="24"/>
      <c r="N684" s="41"/>
      <c r="O684" s="41"/>
      <c r="P684" s="41"/>
      <c r="Q684" s="41"/>
      <c r="R684" s="41"/>
    </row>
    <row r="685" ht="12.0" customHeight="1">
      <c r="A685" s="41"/>
      <c r="B685" s="41"/>
      <c r="C685" s="42"/>
      <c r="D685" s="41"/>
      <c r="E685" s="41"/>
      <c r="F685" s="41"/>
      <c r="G685" s="41"/>
      <c r="H685" s="41"/>
      <c r="I685" s="24"/>
      <c r="J685" s="24"/>
      <c r="K685" s="24"/>
      <c r="L685" s="24"/>
      <c r="M685" s="24"/>
      <c r="N685" s="41"/>
      <c r="O685" s="41"/>
      <c r="P685" s="41"/>
      <c r="Q685" s="41"/>
      <c r="R685" s="41"/>
    </row>
    <row r="686" ht="12.0" customHeight="1">
      <c r="A686" s="41"/>
      <c r="B686" s="41"/>
      <c r="C686" s="42"/>
      <c r="D686" s="41"/>
      <c r="E686" s="41"/>
      <c r="F686" s="41"/>
      <c r="G686" s="41"/>
      <c r="H686" s="41"/>
      <c r="I686" s="24"/>
      <c r="J686" s="24"/>
      <c r="K686" s="24"/>
      <c r="L686" s="24"/>
      <c r="M686" s="24"/>
      <c r="N686" s="41"/>
      <c r="O686" s="41"/>
      <c r="P686" s="41"/>
      <c r="Q686" s="41"/>
      <c r="R686" s="41"/>
    </row>
    <row r="687" ht="12.0" customHeight="1">
      <c r="A687" s="41"/>
      <c r="B687" s="41"/>
      <c r="C687" s="42"/>
      <c r="D687" s="41"/>
      <c r="E687" s="41"/>
      <c r="F687" s="41"/>
      <c r="G687" s="41"/>
      <c r="H687" s="41"/>
      <c r="I687" s="24"/>
      <c r="J687" s="24"/>
      <c r="K687" s="24"/>
      <c r="L687" s="24"/>
      <c r="M687" s="24"/>
      <c r="N687" s="41"/>
      <c r="O687" s="41"/>
      <c r="P687" s="41"/>
      <c r="Q687" s="41"/>
      <c r="R687" s="41"/>
    </row>
    <row r="688" ht="12.0" customHeight="1">
      <c r="A688" s="41"/>
      <c r="B688" s="41"/>
      <c r="C688" s="42"/>
      <c r="D688" s="41"/>
      <c r="E688" s="41"/>
      <c r="F688" s="41"/>
      <c r="G688" s="41"/>
      <c r="H688" s="41"/>
      <c r="I688" s="24"/>
      <c r="J688" s="24"/>
      <c r="K688" s="24"/>
      <c r="L688" s="24"/>
      <c r="M688" s="24"/>
      <c r="N688" s="41"/>
      <c r="O688" s="41"/>
      <c r="P688" s="41"/>
      <c r="Q688" s="41"/>
      <c r="R688" s="41"/>
    </row>
    <row r="689" ht="12.0" customHeight="1">
      <c r="A689" s="41"/>
      <c r="B689" s="41"/>
      <c r="C689" s="42"/>
      <c r="D689" s="41"/>
      <c r="E689" s="41"/>
      <c r="F689" s="41"/>
      <c r="G689" s="41"/>
      <c r="H689" s="41"/>
      <c r="I689" s="24"/>
      <c r="J689" s="24"/>
      <c r="K689" s="24"/>
      <c r="L689" s="24"/>
      <c r="M689" s="24"/>
      <c r="N689" s="41"/>
      <c r="O689" s="41"/>
      <c r="P689" s="41"/>
      <c r="Q689" s="41"/>
      <c r="R689" s="41"/>
    </row>
    <row r="690" ht="12.0" customHeight="1">
      <c r="A690" s="41"/>
      <c r="B690" s="41"/>
      <c r="C690" s="42"/>
      <c r="D690" s="41"/>
      <c r="E690" s="41"/>
      <c r="F690" s="41"/>
      <c r="G690" s="41"/>
      <c r="H690" s="41"/>
      <c r="I690" s="24"/>
      <c r="J690" s="24"/>
      <c r="K690" s="24"/>
      <c r="L690" s="24"/>
      <c r="M690" s="24"/>
      <c r="N690" s="41"/>
      <c r="O690" s="41"/>
      <c r="P690" s="41"/>
      <c r="Q690" s="41"/>
      <c r="R690" s="41"/>
    </row>
    <row r="691" ht="12.0" customHeight="1">
      <c r="A691" s="41"/>
      <c r="B691" s="41"/>
      <c r="C691" s="42"/>
      <c r="D691" s="41"/>
      <c r="E691" s="41"/>
      <c r="F691" s="41"/>
      <c r="G691" s="41"/>
      <c r="H691" s="41"/>
      <c r="I691" s="24"/>
      <c r="J691" s="24"/>
      <c r="K691" s="24"/>
      <c r="L691" s="24"/>
      <c r="M691" s="24"/>
      <c r="N691" s="41"/>
      <c r="O691" s="41"/>
      <c r="P691" s="41"/>
      <c r="Q691" s="41"/>
      <c r="R691" s="41"/>
    </row>
    <row r="692" ht="12.0" customHeight="1">
      <c r="A692" s="41"/>
      <c r="B692" s="41"/>
      <c r="C692" s="42"/>
      <c r="D692" s="41"/>
      <c r="E692" s="41"/>
      <c r="F692" s="41"/>
      <c r="G692" s="41"/>
      <c r="H692" s="41"/>
      <c r="I692" s="24"/>
      <c r="J692" s="24"/>
      <c r="K692" s="24"/>
      <c r="L692" s="24"/>
      <c r="M692" s="24"/>
      <c r="N692" s="41"/>
      <c r="O692" s="41"/>
      <c r="P692" s="41"/>
      <c r="Q692" s="41"/>
      <c r="R692" s="41"/>
    </row>
    <row r="693" ht="12.0" customHeight="1">
      <c r="A693" s="41"/>
      <c r="B693" s="41"/>
      <c r="C693" s="42"/>
      <c r="D693" s="41"/>
      <c r="E693" s="41"/>
      <c r="F693" s="41"/>
      <c r="G693" s="41"/>
      <c r="H693" s="41"/>
      <c r="I693" s="24"/>
      <c r="J693" s="24"/>
      <c r="K693" s="24"/>
      <c r="L693" s="24"/>
      <c r="M693" s="24"/>
      <c r="N693" s="41"/>
      <c r="O693" s="41"/>
      <c r="P693" s="41"/>
      <c r="Q693" s="41"/>
      <c r="R693" s="41"/>
    </row>
    <row r="694" ht="12.0" customHeight="1">
      <c r="A694" s="41"/>
      <c r="B694" s="41"/>
      <c r="C694" s="42"/>
      <c r="D694" s="41"/>
      <c r="E694" s="41"/>
      <c r="F694" s="41"/>
      <c r="G694" s="41"/>
      <c r="H694" s="41"/>
      <c r="I694" s="24"/>
      <c r="J694" s="24"/>
      <c r="K694" s="24"/>
      <c r="L694" s="24"/>
      <c r="M694" s="24"/>
      <c r="N694" s="41"/>
      <c r="O694" s="41"/>
      <c r="P694" s="41"/>
      <c r="Q694" s="41"/>
      <c r="R694" s="41"/>
    </row>
    <row r="695" ht="12.0" customHeight="1">
      <c r="A695" s="41"/>
      <c r="B695" s="41"/>
      <c r="C695" s="42"/>
      <c r="D695" s="41"/>
      <c r="E695" s="41"/>
      <c r="F695" s="41"/>
      <c r="G695" s="41"/>
      <c r="H695" s="41"/>
      <c r="I695" s="24"/>
      <c r="J695" s="24"/>
      <c r="K695" s="24"/>
      <c r="L695" s="24"/>
      <c r="M695" s="24"/>
      <c r="N695" s="41"/>
      <c r="O695" s="41"/>
      <c r="P695" s="41"/>
      <c r="Q695" s="41"/>
      <c r="R695" s="41"/>
    </row>
    <row r="696" ht="12.0" customHeight="1">
      <c r="A696" s="41"/>
      <c r="B696" s="41"/>
      <c r="C696" s="42"/>
      <c r="D696" s="41"/>
      <c r="E696" s="41"/>
      <c r="F696" s="41"/>
      <c r="G696" s="41"/>
      <c r="H696" s="41"/>
      <c r="I696" s="24"/>
      <c r="J696" s="24"/>
      <c r="K696" s="24"/>
      <c r="L696" s="24"/>
      <c r="M696" s="24"/>
      <c r="N696" s="41"/>
      <c r="O696" s="41"/>
      <c r="P696" s="41"/>
      <c r="Q696" s="41"/>
      <c r="R696" s="41"/>
    </row>
    <row r="697" ht="12.0" customHeight="1">
      <c r="A697" s="41"/>
      <c r="B697" s="41"/>
      <c r="C697" s="42"/>
      <c r="D697" s="41"/>
      <c r="E697" s="41"/>
      <c r="F697" s="41"/>
      <c r="G697" s="41"/>
      <c r="H697" s="41"/>
      <c r="I697" s="24"/>
      <c r="J697" s="24"/>
      <c r="K697" s="24"/>
      <c r="L697" s="24"/>
      <c r="M697" s="24"/>
      <c r="N697" s="41"/>
      <c r="O697" s="41"/>
      <c r="P697" s="41"/>
      <c r="Q697" s="41"/>
      <c r="R697" s="41"/>
    </row>
    <row r="698" ht="12.0" customHeight="1">
      <c r="A698" s="41"/>
      <c r="B698" s="41"/>
      <c r="C698" s="42"/>
      <c r="D698" s="41"/>
      <c r="E698" s="41"/>
      <c r="F698" s="41"/>
      <c r="G698" s="41"/>
      <c r="H698" s="41"/>
      <c r="I698" s="24"/>
      <c r="J698" s="24"/>
      <c r="K698" s="24"/>
      <c r="L698" s="24"/>
      <c r="M698" s="24"/>
      <c r="N698" s="41"/>
      <c r="O698" s="41"/>
      <c r="P698" s="41"/>
      <c r="Q698" s="41"/>
      <c r="R698" s="41"/>
    </row>
    <row r="699" ht="12.0" customHeight="1">
      <c r="A699" s="41"/>
      <c r="B699" s="41"/>
      <c r="C699" s="42"/>
      <c r="D699" s="41"/>
      <c r="E699" s="41"/>
      <c r="F699" s="41"/>
      <c r="G699" s="41"/>
      <c r="H699" s="41"/>
      <c r="I699" s="24"/>
      <c r="J699" s="24"/>
      <c r="K699" s="24"/>
      <c r="L699" s="24"/>
      <c r="M699" s="24"/>
      <c r="N699" s="41"/>
      <c r="O699" s="41"/>
      <c r="P699" s="41"/>
      <c r="Q699" s="41"/>
      <c r="R699" s="41"/>
    </row>
    <row r="700" ht="12.0" customHeight="1">
      <c r="A700" s="41"/>
      <c r="B700" s="41"/>
      <c r="C700" s="42"/>
      <c r="D700" s="41"/>
      <c r="E700" s="41"/>
      <c r="F700" s="41"/>
      <c r="G700" s="41"/>
      <c r="H700" s="41"/>
      <c r="I700" s="24"/>
      <c r="J700" s="24"/>
      <c r="K700" s="24"/>
      <c r="L700" s="24"/>
      <c r="M700" s="24"/>
      <c r="N700" s="41"/>
      <c r="O700" s="41"/>
      <c r="P700" s="41"/>
      <c r="Q700" s="41"/>
      <c r="R700" s="41"/>
    </row>
    <row r="701" ht="12.0" customHeight="1">
      <c r="A701" s="41"/>
      <c r="B701" s="41"/>
      <c r="C701" s="42"/>
      <c r="D701" s="41"/>
      <c r="E701" s="41"/>
      <c r="F701" s="41"/>
      <c r="G701" s="41"/>
      <c r="H701" s="41"/>
      <c r="I701" s="24"/>
      <c r="J701" s="24"/>
      <c r="K701" s="24"/>
      <c r="L701" s="24"/>
      <c r="M701" s="24"/>
      <c r="N701" s="41"/>
      <c r="O701" s="41"/>
      <c r="P701" s="41"/>
      <c r="Q701" s="41"/>
      <c r="R701" s="41"/>
    </row>
    <row r="702" ht="12.0" customHeight="1">
      <c r="A702" s="41"/>
      <c r="B702" s="41"/>
      <c r="C702" s="42"/>
      <c r="D702" s="41"/>
      <c r="E702" s="41"/>
      <c r="F702" s="41"/>
      <c r="G702" s="41"/>
      <c r="H702" s="41"/>
      <c r="I702" s="24"/>
      <c r="J702" s="24"/>
      <c r="K702" s="24"/>
      <c r="L702" s="24"/>
      <c r="M702" s="24"/>
      <c r="N702" s="41"/>
      <c r="O702" s="41"/>
      <c r="P702" s="41"/>
      <c r="Q702" s="41"/>
      <c r="R702" s="41"/>
    </row>
    <row r="703" ht="12.0" customHeight="1">
      <c r="A703" s="41"/>
      <c r="B703" s="41"/>
      <c r="C703" s="42"/>
      <c r="D703" s="41"/>
      <c r="E703" s="41"/>
      <c r="F703" s="41"/>
      <c r="G703" s="41"/>
      <c r="H703" s="41"/>
      <c r="I703" s="24"/>
      <c r="J703" s="24"/>
      <c r="K703" s="24"/>
      <c r="L703" s="24"/>
      <c r="M703" s="24"/>
      <c r="N703" s="41"/>
      <c r="O703" s="41"/>
      <c r="P703" s="41"/>
      <c r="Q703" s="41"/>
      <c r="R703" s="41"/>
    </row>
    <row r="704" ht="12.0" customHeight="1">
      <c r="A704" s="41"/>
      <c r="B704" s="41"/>
      <c r="C704" s="42"/>
      <c r="D704" s="41"/>
      <c r="E704" s="41"/>
      <c r="F704" s="41"/>
      <c r="G704" s="41"/>
      <c r="H704" s="41"/>
      <c r="I704" s="24"/>
      <c r="J704" s="24"/>
      <c r="K704" s="24"/>
      <c r="L704" s="24"/>
      <c r="M704" s="24"/>
      <c r="N704" s="41"/>
      <c r="O704" s="41"/>
      <c r="P704" s="41"/>
      <c r="Q704" s="41"/>
      <c r="R704" s="41"/>
    </row>
    <row r="705" ht="12.0" customHeight="1">
      <c r="A705" s="41"/>
      <c r="B705" s="41"/>
      <c r="C705" s="42"/>
      <c r="D705" s="41"/>
      <c r="E705" s="41"/>
      <c r="F705" s="41"/>
      <c r="G705" s="41"/>
      <c r="H705" s="41"/>
      <c r="I705" s="24"/>
      <c r="J705" s="24"/>
      <c r="K705" s="24"/>
      <c r="L705" s="24"/>
      <c r="M705" s="24"/>
      <c r="N705" s="41"/>
      <c r="O705" s="41"/>
      <c r="P705" s="41"/>
      <c r="Q705" s="41"/>
      <c r="R705" s="41"/>
    </row>
    <row r="706" ht="12.0" customHeight="1">
      <c r="A706" s="41"/>
      <c r="B706" s="41"/>
      <c r="C706" s="42"/>
      <c r="D706" s="41"/>
      <c r="E706" s="41"/>
      <c r="F706" s="41"/>
      <c r="G706" s="41"/>
      <c r="H706" s="41"/>
      <c r="I706" s="24"/>
      <c r="J706" s="24"/>
      <c r="K706" s="24"/>
      <c r="L706" s="24"/>
      <c r="M706" s="24"/>
      <c r="N706" s="41"/>
      <c r="O706" s="41"/>
      <c r="P706" s="41"/>
      <c r="Q706" s="41"/>
      <c r="R706" s="41"/>
    </row>
    <row r="707" ht="12.0" customHeight="1">
      <c r="A707" s="41"/>
      <c r="B707" s="41"/>
      <c r="C707" s="42"/>
      <c r="D707" s="41"/>
      <c r="E707" s="41"/>
      <c r="F707" s="41"/>
      <c r="G707" s="41"/>
      <c r="H707" s="41"/>
      <c r="I707" s="24"/>
      <c r="J707" s="24"/>
      <c r="K707" s="24"/>
      <c r="L707" s="24"/>
      <c r="M707" s="24"/>
      <c r="N707" s="41"/>
      <c r="O707" s="41"/>
      <c r="P707" s="41"/>
      <c r="Q707" s="41"/>
      <c r="R707" s="41"/>
    </row>
    <row r="708" ht="12.0" customHeight="1">
      <c r="A708" s="41"/>
      <c r="B708" s="41"/>
      <c r="C708" s="42"/>
      <c r="D708" s="41"/>
      <c r="E708" s="41"/>
      <c r="F708" s="41"/>
      <c r="G708" s="41"/>
      <c r="H708" s="41"/>
      <c r="I708" s="24"/>
      <c r="J708" s="24"/>
      <c r="K708" s="24"/>
      <c r="L708" s="24"/>
      <c r="M708" s="24"/>
      <c r="N708" s="41"/>
      <c r="O708" s="41"/>
      <c r="P708" s="41"/>
      <c r="Q708" s="41"/>
      <c r="R708" s="41"/>
    </row>
    <row r="709" ht="12.0" customHeight="1">
      <c r="A709" s="41"/>
      <c r="B709" s="41"/>
      <c r="C709" s="42"/>
      <c r="D709" s="41"/>
      <c r="E709" s="41"/>
      <c r="F709" s="41"/>
      <c r="G709" s="41"/>
      <c r="H709" s="41"/>
      <c r="I709" s="24"/>
      <c r="J709" s="24"/>
      <c r="K709" s="24"/>
      <c r="L709" s="24"/>
      <c r="M709" s="24"/>
      <c r="N709" s="41"/>
      <c r="O709" s="41"/>
      <c r="P709" s="41"/>
      <c r="Q709" s="41"/>
      <c r="R709" s="41"/>
    </row>
    <row r="710" ht="12.0" customHeight="1">
      <c r="A710" s="41"/>
      <c r="B710" s="41"/>
      <c r="C710" s="42"/>
      <c r="D710" s="41"/>
      <c r="E710" s="41"/>
      <c r="F710" s="41"/>
      <c r="G710" s="41"/>
      <c r="H710" s="41"/>
      <c r="I710" s="24"/>
      <c r="J710" s="24"/>
      <c r="K710" s="24"/>
      <c r="L710" s="24"/>
      <c r="M710" s="24"/>
      <c r="N710" s="41"/>
      <c r="O710" s="41"/>
      <c r="P710" s="41"/>
      <c r="Q710" s="41"/>
      <c r="R710" s="41"/>
    </row>
    <row r="711" ht="12.0" customHeight="1">
      <c r="A711" s="41"/>
      <c r="B711" s="41"/>
      <c r="C711" s="42"/>
      <c r="D711" s="41"/>
      <c r="E711" s="41"/>
      <c r="F711" s="41"/>
      <c r="G711" s="41"/>
      <c r="H711" s="41"/>
      <c r="I711" s="24"/>
      <c r="J711" s="24"/>
      <c r="K711" s="24"/>
      <c r="L711" s="24"/>
      <c r="M711" s="24"/>
      <c r="N711" s="41"/>
      <c r="O711" s="41"/>
      <c r="P711" s="41"/>
      <c r="Q711" s="41"/>
      <c r="R711" s="41"/>
    </row>
    <row r="712" ht="12.0" customHeight="1">
      <c r="A712" s="41"/>
      <c r="B712" s="41"/>
      <c r="C712" s="42"/>
      <c r="D712" s="41"/>
      <c r="E712" s="41"/>
      <c r="F712" s="41"/>
      <c r="G712" s="41"/>
      <c r="H712" s="41"/>
      <c r="I712" s="24"/>
      <c r="J712" s="24"/>
      <c r="K712" s="24"/>
      <c r="L712" s="24"/>
      <c r="M712" s="24"/>
      <c r="N712" s="41"/>
      <c r="O712" s="41"/>
      <c r="P712" s="41"/>
      <c r="Q712" s="41"/>
      <c r="R712" s="41"/>
    </row>
    <row r="713" ht="12.0" customHeight="1">
      <c r="A713" s="41"/>
      <c r="B713" s="41"/>
      <c r="C713" s="42"/>
      <c r="D713" s="41"/>
      <c r="E713" s="41"/>
      <c r="F713" s="41"/>
      <c r="G713" s="41"/>
      <c r="H713" s="41"/>
      <c r="I713" s="24"/>
      <c r="J713" s="24"/>
      <c r="K713" s="24"/>
      <c r="L713" s="24"/>
      <c r="M713" s="24"/>
      <c r="N713" s="41"/>
      <c r="O713" s="41"/>
      <c r="P713" s="41"/>
      <c r="Q713" s="41"/>
      <c r="R713" s="41"/>
    </row>
    <row r="714" ht="12.0" customHeight="1">
      <c r="A714" s="41"/>
      <c r="B714" s="41"/>
      <c r="C714" s="42"/>
      <c r="D714" s="41"/>
      <c r="E714" s="41"/>
      <c r="F714" s="41"/>
      <c r="G714" s="41"/>
      <c r="H714" s="41"/>
      <c r="I714" s="24"/>
      <c r="J714" s="24"/>
      <c r="K714" s="24"/>
      <c r="L714" s="24"/>
      <c r="M714" s="24"/>
      <c r="N714" s="41"/>
      <c r="O714" s="41"/>
      <c r="P714" s="41"/>
      <c r="Q714" s="41"/>
      <c r="R714" s="41"/>
    </row>
    <row r="715" ht="12.0" customHeight="1">
      <c r="A715" s="41"/>
      <c r="B715" s="41"/>
      <c r="C715" s="42"/>
      <c r="D715" s="41"/>
      <c r="E715" s="41"/>
      <c r="F715" s="41"/>
      <c r="G715" s="41"/>
      <c r="H715" s="41"/>
      <c r="I715" s="24"/>
      <c r="J715" s="24"/>
      <c r="K715" s="24"/>
      <c r="L715" s="24"/>
      <c r="M715" s="24"/>
      <c r="N715" s="41"/>
      <c r="O715" s="41"/>
      <c r="P715" s="41"/>
      <c r="Q715" s="41"/>
      <c r="R715" s="41"/>
    </row>
    <row r="716" ht="12.0" customHeight="1">
      <c r="A716" s="41"/>
      <c r="B716" s="41"/>
      <c r="C716" s="42"/>
      <c r="D716" s="41"/>
      <c r="E716" s="41"/>
      <c r="F716" s="41"/>
      <c r="G716" s="41"/>
      <c r="H716" s="41"/>
      <c r="I716" s="24"/>
      <c r="J716" s="24"/>
      <c r="K716" s="24"/>
      <c r="L716" s="24"/>
      <c r="M716" s="24"/>
      <c r="N716" s="41"/>
      <c r="O716" s="41"/>
      <c r="P716" s="41"/>
      <c r="Q716" s="41"/>
      <c r="R716" s="41"/>
    </row>
    <row r="717" ht="12.0" customHeight="1">
      <c r="A717" s="41"/>
      <c r="B717" s="41"/>
      <c r="C717" s="42"/>
      <c r="D717" s="41"/>
      <c r="E717" s="41"/>
      <c r="F717" s="41"/>
      <c r="G717" s="41"/>
      <c r="H717" s="41"/>
      <c r="I717" s="24"/>
      <c r="J717" s="24"/>
      <c r="K717" s="24"/>
      <c r="L717" s="24"/>
      <c r="M717" s="24"/>
      <c r="N717" s="41"/>
      <c r="O717" s="41"/>
      <c r="P717" s="41"/>
      <c r="Q717" s="41"/>
      <c r="R717" s="41"/>
    </row>
    <row r="718" ht="12.0" customHeight="1">
      <c r="A718" s="41"/>
      <c r="B718" s="41"/>
      <c r="C718" s="42"/>
      <c r="D718" s="41"/>
      <c r="E718" s="41"/>
      <c r="F718" s="41"/>
      <c r="G718" s="41"/>
      <c r="H718" s="41"/>
      <c r="I718" s="24"/>
      <c r="J718" s="24"/>
      <c r="K718" s="24"/>
      <c r="L718" s="24"/>
      <c r="M718" s="24"/>
      <c r="N718" s="41"/>
      <c r="O718" s="41"/>
      <c r="P718" s="41"/>
      <c r="Q718" s="41"/>
      <c r="R718" s="41"/>
    </row>
    <row r="719" ht="12.0" customHeight="1">
      <c r="A719" s="41"/>
      <c r="B719" s="41"/>
      <c r="C719" s="42"/>
      <c r="D719" s="41"/>
      <c r="E719" s="41"/>
      <c r="F719" s="41"/>
      <c r="G719" s="41"/>
      <c r="H719" s="41"/>
      <c r="I719" s="24"/>
      <c r="J719" s="24"/>
      <c r="K719" s="24"/>
      <c r="L719" s="24"/>
      <c r="M719" s="24"/>
      <c r="N719" s="41"/>
      <c r="O719" s="41"/>
      <c r="P719" s="41"/>
      <c r="Q719" s="41"/>
      <c r="R719" s="41"/>
    </row>
    <row r="720" ht="12.0" customHeight="1">
      <c r="A720" s="41"/>
      <c r="B720" s="41"/>
      <c r="C720" s="42"/>
      <c r="D720" s="41"/>
      <c r="E720" s="41"/>
      <c r="F720" s="41"/>
      <c r="G720" s="41"/>
      <c r="H720" s="41"/>
      <c r="I720" s="24"/>
      <c r="J720" s="24"/>
      <c r="K720" s="24"/>
      <c r="L720" s="24"/>
      <c r="M720" s="24"/>
      <c r="N720" s="41"/>
      <c r="O720" s="41"/>
      <c r="P720" s="41"/>
      <c r="Q720" s="41"/>
      <c r="R720" s="41"/>
    </row>
    <row r="721" ht="12.0" customHeight="1">
      <c r="A721" s="41"/>
      <c r="B721" s="41"/>
      <c r="C721" s="42"/>
      <c r="D721" s="41"/>
      <c r="E721" s="41"/>
      <c r="F721" s="41"/>
      <c r="G721" s="41"/>
      <c r="H721" s="41"/>
      <c r="I721" s="24"/>
      <c r="J721" s="24"/>
      <c r="K721" s="24"/>
      <c r="L721" s="24"/>
      <c r="M721" s="24"/>
      <c r="N721" s="41"/>
      <c r="O721" s="41"/>
      <c r="P721" s="41"/>
      <c r="Q721" s="41"/>
      <c r="R721" s="41"/>
    </row>
    <row r="722" ht="12.0" customHeight="1">
      <c r="A722" s="41"/>
      <c r="B722" s="41"/>
      <c r="C722" s="42"/>
      <c r="D722" s="41"/>
      <c r="E722" s="41"/>
      <c r="F722" s="41"/>
      <c r="G722" s="41"/>
      <c r="H722" s="41"/>
      <c r="I722" s="24"/>
      <c r="J722" s="24"/>
      <c r="K722" s="24"/>
      <c r="L722" s="24"/>
      <c r="M722" s="24"/>
      <c r="N722" s="41"/>
      <c r="O722" s="41"/>
      <c r="P722" s="41"/>
      <c r="Q722" s="41"/>
      <c r="R722" s="41"/>
    </row>
    <row r="723" ht="12.0" customHeight="1">
      <c r="A723" s="41"/>
      <c r="B723" s="41"/>
      <c r="C723" s="42"/>
      <c r="D723" s="41"/>
      <c r="E723" s="41"/>
      <c r="F723" s="41"/>
      <c r="G723" s="41"/>
      <c r="H723" s="41"/>
      <c r="I723" s="24"/>
      <c r="J723" s="24"/>
      <c r="K723" s="24"/>
      <c r="L723" s="24"/>
      <c r="M723" s="24"/>
      <c r="N723" s="41"/>
      <c r="O723" s="41"/>
      <c r="P723" s="41"/>
      <c r="Q723" s="41"/>
      <c r="R723" s="41"/>
    </row>
    <row r="724" ht="12.0" customHeight="1">
      <c r="A724" s="41"/>
      <c r="B724" s="41"/>
      <c r="C724" s="42"/>
      <c r="D724" s="41"/>
      <c r="E724" s="41"/>
      <c r="F724" s="41"/>
      <c r="G724" s="41"/>
      <c r="H724" s="41"/>
      <c r="I724" s="24"/>
      <c r="J724" s="24"/>
      <c r="K724" s="24"/>
      <c r="L724" s="24"/>
      <c r="M724" s="24"/>
      <c r="N724" s="41"/>
      <c r="O724" s="41"/>
      <c r="P724" s="41"/>
      <c r="Q724" s="41"/>
      <c r="R724" s="41"/>
    </row>
    <row r="725" ht="12.0" customHeight="1">
      <c r="A725" s="41"/>
      <c r="B725" s="41"/>
      <c r="C725" s="42"/>
      <c r="D725" s="41"/>
      <c r="E725" s="41"/>
      <c r="F725" s="41"/>
      <c r="G725" s="41"/>
      <c r="H725" s="41"/>
      <c r="I725" s="24"/>
      <c r="J725" s="24"/>
      <c r="K725" s="24"/>
      <c r="L725" s="24"/>
      <c r="M725" s="24"/>
      <c r="N725" s="41"/>
      <c r="O725" s="41"/>
      <c r="P725" s="41"/>
      <c r="Q725" s="41"/>
      <c r="R725" s="41"/>
    </row>
    <row r="726" ht="12.0" customHeight="1">
      <c r="A726" s="41"/>
      <c r="B726" s="41"/>
      <c r="C726" s="42"/>
      <c r="D726" s="41"/>
      <c r="E726" s="41"/>
      <c r="F726" s="41"/>
      <c r="G726" s="41"/>
      <c r="H726" s="41"/>
      <c r="I726" s="24"/>
      <c r="J726" s="24"/>
      <c r="K726" s="24"/>
      <c r="L726" s="24"/>
      <c r="M726" s="24"/>
      <c r="N726" s="41"/>
      <c r="O726" s="41"/>
      <c r="P726" s="41"/>
      <c r="Q726" s="41"/>
      <c r="R726" s="41"/>
    </row>
    <row r="727" ht="12.0" customHeight="1">
      <c r="A727" s="41"/>
      <c r="B727" s="41"/>
      <c r="C727" s="42"/>
      <c r="D727" s="41"/>
      <c r="E727" s="41"/>
      <c r="F727" s="41"/>
      <c r="G727" s="41"/>
      <c r="H727" s="41"/>
      <c r="I727" s="24"/>
      <c r="J727" s="24"/>
      <c r="K727" s="24"/>
      <c r="L727" s="24"/>
      <c r="M727" s="24"/>
      <c r="N727" s="41"/>
      <c r="O727" s="41"/>
      <c r="P727" s="41"/>
      <c r="Q727" s="41"/>
      <c r="R727" s="41"/>
    </row>
    <row r="728" ht="12.0" customHeight="1">
      <c r="A728" s="41"/>
      <c r="B728" s="41"/>
      <c r="C728" s="42"/>
      <c r="D728" s="41"/>
      <c r="E728" s="41"/>
      <c r="F728" s="41"/>
      <c r="G728" s="41"/>
      <c r="H728" s="41"/>
      <c r="I728" s="24"/>
      <c r="J728" s="24"/>
      <c r="K728" s="24"/>
      <c r="L728" s="24"/>
      <c r="M728" s="24"/>
      <c r="N728" s="41"/>
      <c r="O728" s="41"/>
      <c r="P728" s="41"/>
      <c r="Q728" s="41"/>
      <c r="R728" s="41"/>
    </row>
    <row r="729" ht="12.0" customHeight="1">
      <c r="A729" s="41"/>
      <c r="B729" s="41"/>
      <c r="C729" s="42"/>
      <c r="D729" s="41"/>
      <c r="E729" s="41"/>
      <c r="F729" s="41"/>
      <c r="G729" s="41"/>
      <c r="H729" s="41"/>
      <c r="I729" s="24"/>
      <c r="J729" s="24"/>
      <c r="K729" s="24"/>
      <c r="L729" s="24"/>
      <c r="M729" s="24"/>
      <c r="N729" s="41"/>
      <c r="O729" s="41"/>
      <c r="P729" s="41"/>
      <c r="Q729" s="41"/>
      <c r="R729" s="41"/>
    </row>
    <row r="730" ht="12.0" customHeight="1">
      <c r="A730" s="41"/>
      <c r="B730" s="41"/>
      <c r="C730" s="42"/>
      <c r="D730" s="41"/>
      <c r="E730" s="41"/>
      <c r="F730" s="41"/>
      <c r="G730" s="41"/>
      <c r="H730" s="41"/>
      <c r="I730" s="24"/>
      <c r="J730" s="24"/>
      <c r="K730" s="24"/>
      <c r="L730" s="24"/>
      <c r="M730" s="24"/>
      <c r="N730" s="41"/>
      <c r="O730" s="41"/>
      <c r="P730" s="41"/>
      <c r="Q730" s="41"/>
      <c r="R730" s="41"/>
    </row>
    <row r="731" ht="12.0" customHeight="1">
      <c r="A731" s="41"/>
      <c r="B731" s="41"/>
      <c r="C731" s="42"/>
      <c r="D731" s="41"/>
      <c r="E731" s="41"/>
      <c r="F731" s="41"/>
      <c r="G731" s="41"/>
      <c r="H731" s="41"/>
      <c r="I731" s="24"/>
      <c r="J731" s="24"/>
      <c r="K731" s="24"/>
      <c r="L731" s="24"/>
      <c r="M731" s="24"/>
      <c r="N731" s="41"/>
      <c r="O731" s="41"/>
      <c r="P731" s="41"/>
      <c r="Q731" s="41"/>
      <c r="R731" s="41"/>
    </row>
    <row r="732" ht="12.0" customHeight="1">
      <c r="A732" s="41"/>
      <c r="B732" s="41"/>
      <c r="C732" s="42"/>
      <c r="D732" s="41"/>
      <c r="E732" s="41"/>
      <c r="F732" s="41"/>
      <c r="G732" s="41"/>
      <c r="H732" s="41"/>
      <c r="I732" s="24"/>
      <c r="J732" s="24"/>
      <c r="K732" s="24"/>
      <c r="L732" s="24"/>
      <c r="M732" s="24"/>
      <c r="N732" s="41"/>
      <c r="O732" s="41"/>
      <c r="P732" s="41"/>
      <c r="Q732" s="41"/>
      <c r="R732" s="41"/>
    </row>
    <row r="733" ht="12.0" customHeight="1">
      <c r="A733" s="41"/>
      <c r="B733" s="41"/>
      <c r="C733" s="42"/>
      <c r="D733" s="41"/>
      <c r="E733" s="41"/>
      <c r="F733" s="41"/>
      <c r="G733" s="41"/>
      <c r="H733" s="41"/>
      <c r="I733" s="24"/>
      <c r="J733" s="24"/>
      <c r="K733" s="24"/>
      <c r="L733" s="24"/>
      <c r="M733" s="24"/>
      <c r="N733" s="41"/>
      <c r="O733" s="41"/>
      <c r="P733" s="41"/>
      <c r="Q733" s="41"/>
      <c r="R733" s="41"/>
    </row>
    <row r="734" ht="12.0" customHeight="1">
      <c r="A734" s="41"/>
      <c r="B734" s="41"/>
      <c r="C734" s="42"/>
      <c r="D734" s="41"/>
      <c r="E734" s="41"/>
      <c r="F734" s="41"/>
      <c r="G734" s="41"/>
      <c r="H734" s="41"/>
      <c r="I734" s="24"/>
      <c r="J734" s="24"/>
      <c r="K734" s="24"/>
      <c r="L734" s="24"/>
      <c r="M734" s="24"/>
      <c r="N734" s="41"/>
      <c r="O734" s="41"/>
      <c r="P734" s="41"/>
      <c r="Q734" s="41"/>
      <c r="R734" s="41"/>
    </row>
    <row r="735" ht="12.0" customHeight="1">
      <c r="A735" s="41"/>
      <c r="B735" s="41"/>
      <c r="C735" s="42"/>
      <c r="D735" s="41"/>
      <c r="E735" s="41"/>
      <c r="F735" s="41"/>
      <c r="G735" s="41"/>
      <c r="H735" s="41"/>
      <c r="I735" s="24"/>
      <c r="J735" s="24"/>
      <c r="K735" s="24"/>
      <c r="L735" s="24"/>
      <c r="M735" s="24"/>
      <c r="N735" s="41"/>
      <c r="O735" s="41"/>
      <c r="P735" s="41"/>
      <c r="Q735" s="41"/>
      <c r="R735" s="41"/>
    </row>
    <row r="736" ht="12.0" customHeight="1">
      <c r="A736" s="41"/>
      <c r="B736" s="41"/>
      <c r="C736" s="42"/>
      <c r="D736" s="41"/>
      <c r="E736" s="41"/>
      <c r="F736" s="41"/>
      <c r="G736" s="41"/>
      <c r="H736" s="41"/>
      <c r="I736" s="24"/>
      <c r="J736" s="24"/>
      <c r="K736" s="24"/>
      <c r="L736" s="24"/>
      <c r="M736" s="24"/>
      <c r="N736" s="41"/>
      <c r="O736" s="41"/>
      <c r="P736" s="41"/>
      <c r="Q736" s="41"/>
      <c r="R736" s="41"/>
    </row>
    <row r="737" ht="12.0" customHeight="1">
      <c r="A737" s="41"/>
      <c r="B737" s="41"/>
      <c r="C737" s="42"/>
      <c r="D737" s="41"/>
      <c r="E737" s="41"/>
      <c r="F737" s="41"/>
      <c r="G737" s="41"/>
      <c r="H737" s="41"/>
      <c r="I737" s="24"/>
      <c r="J737" s="24"/>
      <c r="K737" s="24"/>
      <c r="L737" s="24"/>
      <c r="M737" s="24"/>
      <c r="N737" s="41"/>
      <c r="O737" s="41"/>
      <c r="P737" s="41"/>
      <c r="Q737" s="41"/>
      <c r="R737" s="41"/>
    </row>
    <row r="738" ht="12.0" customHeight="1">
      <c r="A738" s="41"/>
      <c r="B738" s="41"/>
      <c r="C738" s="42"/>
      <c r="D738" s="41"/>
      <c r="E738" s="41"/>
      <c r="F738" s="41"/>
      <c r="G738" s="41"/>
      <c r="H738" s="41"/>
      <c r="I738" s="24"/>
      <c r="J738" s="24"/>
      <c r="K738" s="24"/>
      <c r="L738" s="24"/>
      <c r="M738" s="24"/>
      <c r="N738" s="41"/>
      <c r="O738" s="41"/>
      <c r="P738" s="41"/>
      <c r="Q738" s="41"/>
      <c r="R738" s="41"/>
    </row>
    <row r="739" ht="12.0" customHeight="1">
      <c r="A739" s="41"/>
      <c r="B739" s="41"/>
      <c r="C739" s="42"/>
      <c r="D739" s="41"/>
      <c r="E739" s="41"/>
      <c r="F739" s="41"/>
      <c r="G739" s="41"/>
      <c r="H739" s="41"/>
      <c r="I739" s="24"/>
      <c r="J739" s="24"/>
      <c r="K739" s="24"/>
      <c r="L739" s="24"/>
      <c r="M739" s="24"/>
      <c r="N739" s="41"/>
      <c r="O739" s="41"/>
      <c r="P739" s="41"/>
      <c r="Q739" s="41"/>
      <c r="R739" s="41"/>
    </row>
    <row r="740" ht="12.0" customHeight="1">
      <c r="A740" s="41"/>
      <c r="B740" s="41"/>
      <c r="C740" s="42"/>
      <c r="D740" s="41"/>
      <c r="E740" s="41"/>
      <c r="F740" s="41"/>
      <c r="G740" s="41"/>
      <c r="H740" s="41"/>
      <c r="I740" s="24"/>
      <c r="J740" s="24"/>
      <c r="K740" s="24"/>
      <c r="L740" s="24"/>
      <c r="M740" s="24"/>
      <c r="N740" s="41"/>
      <c r="O740" s="41"/>
      <c r="P740" s="41"/>
      <c r="Q740" s="41"/>
      <c r="R740" s="41"/>
    </row>
    <row r="741" ht="12.0" customHeight="1">
      <c r="A741" s="41"/>
      <c r="B741" s="41"/>
      <c r="C741" s="42"/>
      <c r="D741" s="41"/>
      <c r="E741" s="41"/>
      <c r="F741" s="41"/>
      <c r="G741" s="41"/>
      <c r="H741" s="41"/>
      <c r="I741" s="24"/>
      <c r="J741" s="24"/>
      <c r="K741" s="24"/>
      <c r="L741" s="24"/>
      <c r="M741" s="24"/>
      <c r="N741" s="41"/>
      <c r="O741" s="41"/>
      <c r="P741" s="41"/>
      <c r="Q741" s="41"/>
      <c r="R741" s="41"/>
    </row>
    <row r="742" ht="12.0" customHeight="1">
      <c r="A742" s="41"/>
      <c r="B742" s="41"/>
      <c r="C742" s="42"/>
      <c r="D742" s="41"/>
      <c r="E742" s="41"/>
      <c r="F742" s="41"/>
      <c r="G742" s="41"/>
      <c r="H742" s="41"/>
      <c r="I742" s="24"/>
      <c r="J742" s="24"/>
      <c r="K742" s="24"/>
      <c r="L742" s="24"/>
      <c r="M742" s="24"/>
      <c r="N742" s="41"/>
      <c r="O742" s="41"/>
      <c r="P742" s="41"/>
      <c r="Q742" s="41"/>
      <c r="R742" s="41"/>
    </row>
    <row r="743" ht="12.0" customHeight="1">
      <c r="A743" s="41"/>
      <c r="B743" s="41"/>
      <c r="C743" s="42"/>
      <c r="D743" s="41"/>
      <c r="E743" s="41"/>
      <c r="F743" s="41"/>
      <c r="G743" s="41"/>
      <c r="H743" s="41"/>
      <c r="I743" s="24"/>
      <c r="J743" s="24"/>
      <c r="K743" s="24"/>
      <c r="L743" s="24"/>
      <c r="M743" s="24"/>
      <c r="N743" s="41"/>
      <c r="O743" s="41"/>
      <c r="P743" s="41"/>
      <c r="Q743" s="41"/>
      <c r="R743" s="41"/>
    </row>
    <row r="744" ht="12.0" customHeight="1">
      <c r="A744" s="41"/>
      <c r="B744" s="41"/>
      <c r="C744" s="42"/>
      <c r="D744" s="41"/>
      <c r="E744" s="41"/>
      <c r="F744" s="41"/>
      <c r="G744" s="41"/>
      <c r="H744" s="41"/>
      <c r="I744" s="24"/>
      <c r="J744" s="24"/>
      <c r="K744" s="24"/>
      <c r="L744" s="24"/>
      <c r="M744" s="24"/>
      <c r="N744" s="41"/>
      <c r="O744" s="41"/>
      <c r="P744" s="41"/>
      <c r="Q744" s="41"/>
      <c r="R744" s="41"/>
    </row>
    <row r="745" ht="12.0" customHeight="1">
      <c r="A745" s="41"/>
      <c r="B745" s="41"/>
      <c r="C745" s="42"/>
      <c r="D745" s="41"/>
      <c r="E745" s="41"/>
      <c r="F745" s="41"/>
      <c r="G745" s="41"/>
      <c r="H745" s="41"/>
      <c r="I745" s="24"/>
      <c r="J745" s="24"/>
      <c r="K745" s="24"/>
      <c r="L745" s="24"/>
      <c r="M745" s="24"/>
      <c r="N745" s="41"/>
      <c r="O745" s="41"/>
      <c r="P745" s="41"/>
      <c r="Q745" s="41"/>
      <c r="R745" s="41"/>
    </row>
    <row r="746" ht="12.0" customHeight="1">
      <c r="A746" s="41"/>
      <c r="B746" s="41"/>
      <c r="C746" s="42"/>
      <c r="D746" s="41"/>
      <c r="E746" s="41"/>
      <c r="F746" s="41"/>
      <c r="G746" s="41"/>
      <c r="H746" s="41"/>
      <c r="I746" s="24"/>
      <c r="J746" s="24"/>
      <c r="K746" s="24"/>
      <c r="L746" s="24"/>
      <c r="M746" s="24"/>
      <c r="N746" s="41"/>
      <c r="O746" s="41"/>
      <c r="P746" s="41"/>
      <c r="Q746" s="41"/>
      <c r="R746" s="41"/>
    </row>
    <row r="747" ht="12.0" customHeight="1">
      <c r="A747" s="41"/>
      <c r="B747" s="41"/>
      <c r="C747" s="42"/>
      <c r="D747" s="41"/>
      <c r="E747" s="41"/>
      <c r="F747" s="41"/>
      <c r="G747" s="41"/>
      <c r="H747" s="41"/>
      <c r="I747" s="24"/>
      <c r="J747" s="24"/>
      <c r="K747" s="24"/>
      <c r="L747" s="24"/>
      <c r="M747" s="24"/>
      <c r="N747" s="41"/>
      <c r="O747" s="41"/>
      <c r="P747" s="41"/>
      <c r="Q747" s="41"/>
      <c r="R747" s="41"/>
    </row>
    <row r="748" ht="12.0" customHeight="1">
      <c r="A748" s="41"/>
      <c r="B748" s="41"/>
      <c r="C748" s="42"/>
      <c r="D748" s="41"/>
      <c r="E748" s="41"/>
      <c r="F748" s="41"/>
      <c r="G748" s="41"/>
      <c r="H748" s="41"/>
      <c r="I748" s="24"/>
      <c r="J748" s="24"/>
      <c r="K748" s="24"/>
      <c r="L748" s="24"/>
      <c r="M748" s="24"/>
      <c r="N748" s="41"/>
      <c r="O748" s="41"/>
      <c r="P748" s="41"/>
      <c r="Q748" s="41"/>
      <c r="R748" s="41"/>
    </row>
    <row r="749" ht="12.0" customHeight="1">
      <c r="A749" s="41"/>
      <c r="B749" s="41"/>
      <c r="C749" s="42"/>
      <c r="D749" s="41"/>
      <c r="E749" s="41"/>
      <c r="F749" s="41"/>
      <c r="G749" s="41"/>
      <c r="H749" s="41"/>
      <c r="I749" s="24"/>
      <c r="J749" s="24"/>
      <c r="K749" s="24"/>
      <c r="L749" s="24"/>
      <c r="M749" s="24"/>
      <c r="N749" s="41"/>
      <c r="O749" s="41"/>
      <c r="P749" s="41"/>
      <c r="Q749" s="41"/>
      <c r="R749" s="41"/>
    </row>
    <row r="750" ht="12.0" customHeight="1">
      <c r="A750" s="41"/>
      <c r="B750" s="41"/>
      <c r="C750" s="42"/>
      <c r="D750" s="41"/>
      <c r="E750" s="41"/>
      <c r="F750" s="41"/>
      <c r="G750" s="41"/>
      <c r="H750" s="41"/>
      <c r="I750" s="24"/>
      <c r="J750" s="24"/>
      <c r="K750" s="24"/>
      <c r="L750" s="24"/>
      <c r="M750" s="24"/>
      <c r="N750" s="41"/>
      <c r="O750" s="41"/>
      <c r="P750" s="41"/>
      <c r="Q750" s="41"/>
      <c r="R750" s="41"/>
    </row>
    <row r="751" ht="12.0" customHeight="1">
      <c r="A751" s="41"/>
      <c r="B751" s="41"/>
      <c r="C751" s="42"/>
      <c r="D751" s="41"/>
      <c r="E751" s="41"/>
      <c r="F751" s="41"/>
      <c r="G751" s="41"/>
      <c r="H751" s="41"/>
      <c r="I751" s="24"/>
      <c r="J751" s="24"/>
      <c r="K751" s="24"/>
      <c r="L751" s="24"/>
      <c r="M751" s="24"/>
      <c r="N751" s="41"/>
      <c r="O751" s="41"/>
      <c r="P751" s="41"/>
      <c r="Q751" s="41"/>
      <c r="R751" s="41"/>
    </row>
    <row r="752" ht="12.0" customHeight="1">
      <c r="A752" s="41"/>
      <c r="B752" s="41"/>
      <c r="C752" s="42"/>
      <c r="D752" s="41"/>
      <c r="E752" s="41"/>
      <c r="F752" s="41"/>
      <c r="G752" s="41"/>
      <c r="H752" s="41"/>
      <c r="I752" s="24"/>
      <c r="J752" s="24"/>
      <c r="K752" s="24"/>
      <c r="L752" s="24"/>
      <c r="M752" s="24"/>
      <c r="N752" s="41"/>
      <c r="O752" s="41"/>
      <c r="P752" s="41"/>
      <c r="Q752" s="41"/>
      <c r="R752" s="41"/>
    </row>
    <row r="753" ht="12.0" customHeight="1">
      <c r="A753" s="41"/>
      <c r="B753" s="41"/>
      <c r="C753" s="42"/>
      <c r="D753" s="41"/>
      <c r="E753" s="41"/>
      <c r="F753" s="41"/>
      <c r="G753" s="41"/>
      <c r="H753" s="41"/>
      <c r="I753" s="24"/>
      <c r="J753" s="24"/>
      <c r="K753" s="24"/>
      <c r="L753" s="24"/>
      <c r="M753" s="24"/>
      <c r="N753" s="41"/>
      <c r="O753" s="41"/>
      <c r="P753" s="41"/>
      <c r="Q753" s="41"/>
      <c r="R753" s="41"/>
    </row>
    <row r="754" ht="12.0" customHeight="1">
      <c r="A754" s="41"/>
      <c r="B754" s="41"/>
      <c r="C754" s="42"/>
      <c r="D754" s="41"/>
      <c r="E754" s="41"/>
      <c r="F754" s="41"/>
      <c r="G754" s="41"/>
      <c r="H754" s="41"/>
      <c r="I754" s="24"/>
      <c r="J754" s="24"/>
      <c r="K754" s="24"/>
      <c r="L754" s="24"/>
      <c r="M754" s="24"/>
      <c r="N754" s="41"/>
      <c r="O754" s="41"/>
      <c r="P754" s="41"/>
      <c r="Q754" s="41"/>
      <c r="R754" s="41"/>
    </row>
    <row r="755" ht="12.0" customHeight="1">
      <c r="A755" s="41"/>
      <c r="B755" s="41"/>
      <c r="C755" s="42"/>
      <c r="D755" s="41"/>
      <c r="E755" s="41"/>
      <c r="F755" s="41"/>
      <c r="G755" s="41"/>
      <c r="H755" s="41"/>
      <c r="I755" s="24"/>
      <c r="J755" s="24"/>
      <c r="K755" s="24"/>
      <c r="L755" s="24"/>
      <c r="M755" s="24"/>
      <c r="N755" s="41"/>
      <c r="O755" s="41"/>
      <c r="P755" s="41"/>
      <c r="Q755" s="41"/>
      <c r="R755" s="41"/>
    </row>
    <row r="756" ht="12.0" customHeight="1">
      <c r="A756" s="41"/>
      <c r="B756" s="41"/>
      <c r="C756" s="42"/>
      <c r="D756" s="41"/>
      <c r="E756" s="41"/>
      <c r="F756" s="41"/>
      <c r="G756" s="41"/>
      <c r="H756" s="41"/>
      <c r="I756" s="24"/>
      <c r="J756" s="24"/>
      <c r="K756" s="24"/>
      <c r="L756" s="24"/>
      <c r="M756" s="24"/>
      <c r="N756" s="41"/>
      <c r="O756" s="41"/>
      <c r="P756" s="41"/>
      <c r="Q756" s="41"/>
      <c r="R756" s="41"/>
    </row>
    <row r="757" ht="12.0" customHeight="1">
      <c r="A757" s="41"/>
      <c r="B757" s="41"/>
      <c r="C757" s="42"/>
      <c r="D757" s="41"/>
      <c r="E757" s="41"/>
      <c r="F757" s="41"/>
      <c r="G757" s="41"/>
      <c r="H757" s="41"/>
      <c r="I757" s="24"/>
      <c r="J757" s="24"/>
      <c r="K757" s="24"/>
      <c r="L757" s="24"/>
      <c r="M757" s="24"/>
      <c r="N757" s="41"/>
      <c r="O757" s="41"/>
      <c r="P757" s="41"/>
      <c r="Q757" s="41"/>
      <c r="R757" s="41"/>
    </row>
    <row r="758" ht="12.0" customHeight="1">
      <c r="A758" s="41"/>
      <c r="B758" s="41"/>
      <c r="C758" s="42"/>
      <c r="D758" s="41"/>
      <c r="E758" s="41"/>
      <c r="F758" s="41"/>
      <c r="G758" s="41"/>
      <c r="H758" s="41"/>
      <c r="I758" s="24"/>
      <c r="J758" s="24"/>
      <c r="K758" s="24"/>
      <c r="L758" s="24"/>
      <c r="M758" s="24"/>
      <c r="N758" s="41"/>
      <c r="O758" s="41"/>
      <c r="P758" s="41"/>
      <c r="Q758" s="41"/>
      <c r="R758" s="41"/>
    </row>
    <row r="759" ht="12.0" customHeight="1">
      <c r="A759" s="41"/>
      <c r="B759" s="41"/>
      <c r="C759" s="42"/>
      <c r="D759" s="41"/>
      <c r="E759" s="41"/>
      <c r="F759" s="41"/>
      <c r="G759" s="41"/>
      <c r="H759" s="41"/>
      <c r="I759" s="24"/>
      <c r="J759" s="24"/>
      <c r="K759" s="24"/>
      <c r="L759" s="24"/>
      <c r="M759" s="24"/>
      <c r="N759" s="41"/>
      <c r="O759" s="41"/>
      <c r="P759" s="41"/>
      <c r="Q759" s="41"/>
      <c r="R759" s="41"/>
    </row>
    <row r="760" ht="12.0" customHeight="1">
      <c r="A760" s="41"/>
      <c r="B760" s="41"/>
      <c r="C760" s="42"/>
      <c r="D760" s="41"/>
      <c r="E760" s="41"/>
      <c r="F760" s="41"/>
      <c r="G760" s="41"/>
      <c r="H760" s="41"/>
      <c r="I760" s="24"/>
      <c r="J760" s="24"/>
      <c r="K760" s="24"/>
      <c r="L760" s="24"/>
      <c r="M760" s="24"/>
      <c r="N760" s="41"/>
      <c r="O760" s="41"/>
      <c r="P760" s="41"/>
      <c r="Q760" s="41"/>
      <c r="R760" s="41"/>
    </row>
    <row r="761" ht="12.0" customHeight="1">
      <c r="A761" s="41"/>
      <c r="B761" s="41"/>
      <c r="C761" s="42"/>
      <c r="D761" s="41"/>
      <c r="E761" s="41"/>
      <c r="F761" s="41"/>
      <c r="G761" s="41"/>
      <c r="H761" s="41"/>
      <c r="I761" s="24"/>
      <c r="J761" s="24"/>
      <c r="K761" s="24"/>
      <c r="L761" s="24"/>
      <c r="M761" s="24"/>
      <c r="N761" s="41"/>
      <c r="O761" s="41"/>
      <c r="P761" s="41"/>
      <c r="Q761" s="41"/>
      <c r="R761" s="41"/>
    </row>
    <row r="762" ht="12.0" customHeight="1">
      <c r="A762" s="41"/>
      <c r="B762" s="41"/>
      <c r="C762" s="42"/>
      <c r="D762" s="41"/>
      <c r="E762" s="41"/>
      <c r="F762" s="41"/>
      <c r="G762" s="41"/>
      <c r="H762" s="41"/>
      <c r="I762" s="24"/>
      <c r="J762" s="24"/>
      <c r="K762" s="24"/>
      <c r="L762" s="24"/>
      <c r="M762" s="24"/>
      <c r="N762" s="41"/>
      <c r="O762" s="41"/>
      <c r="P762" s="41"/>
      <c r="Q762" s="41"/>
      <c r="R762" s="41"/>
    </row>
    <row r="763" ht="12.0" customHeight="1">
      <c r="A763" s="41"/>
      <c r="B763" s="41"/>
      <c r="C763" s="42"/>
      <c r="D763" s="41"/>
      <c r="E763" s="41"/>
      <c r="F763" s="41"/>
      <c r="G763" s="41"/>
      <c r="H763" s="41"/>
      <c r="I763" s="24"/>
      <c r="J763" s="24"/>
      <c r="K763" s="24"/>
      <c r="L763" s="24"/>
      <c r="M763" s="24"/>
      <c r="N763" s="41"/>
      <c r="O763" s="41"/>
      <c r="P763" s="41"/>
      <c r="Q763" s="41"/>
      <c r="R763" s="41"/>
    </row>
    <row r="764" ht="12.0" customHeight="1">
      <c r="A764" s="41"/>
      <c r="B764" s="41"/>
      <c r="C764" s="42"/>
      <c r="D764" s="41"/>
      <c r="E764" s="41"/>
      <c r="F764" s="41"/>
      <c r="G764" s="41"/>
      <c r="H764" s="41"/>
      <c r="I764" s="24"/>
      <c r="J764" s="24"/>
      <c r="K764" s="24"/>
      <c r="L764" s="24"/>
      <c r="M764" s="24"/>
      <c r="N764" s="41"/>
      <c r="O764" s="41"/>
      <c r="P764" s="41"/>
      <c r="Q764" s="41"/>
      <c r="R764" s="41"/>
    </row>
    <row r="765" ht="12.0" customHeight="1">
      <c r="A765" s="41"/>
      <c r="B765" s="41"/>
      <c r="C765" s="42"/>
      <c r="D765" s="41"/>
      <c r="E765" s="41"/>
      <c r="F765" s="41"/>
      <c r="G765" s="41"/>
      <c r="H765" s="41"/>
      <c r="I765" s="24"/>
      <c r="J765" s="24"/>
      <c r="K765" s="24"/>
      <c r="L765" s="24"/>
      <c r="M765" s="24"/>
      <c r="N765" s="41"/>
      <c r="O765" s="41"/>
      <c r="P765" s="41"/>
      <c r="Q765" s="41"/>
      <c r="R765" s="41"/>
    </row>
    <row r="766" ht="12.0" customHeight="1">
      <c r="A766" s="41"/>
      <c r="B766" s="41"/>
      <c r="C766" s="42"/>
      <c r="D766" s="41"/>
      <c r="E766" s="41"/>
      <c r="F766" s="41"/>
      <c r="G766" s="41"/>
      <c r="H766" s="41"/>
      <c r="I766" s="24"/>
      <c r="J766" s="24"/>
      <c r="K766" s="24"/>
      <c r="L766" s="24"/>
      <c r="M766" s="24"/>
      <c r="N766" s="41"/>
      <c r="O766" s="41"/>
      <c r="P766" s="41"/>
      <c r="Q766" s="41"/>
      <c r="R766" s="41"/>
    </row>
    <row r="767" ht="12.0" customHeight="1">
      <c r="A767" s="41"/>
      <c r="B767" s="41"/>
      <c r="C767" s="42"/>
      <c r="D767" s="41"/>
      <c r="E767" s="41"/>
      <c r="F767" s="41"/>
      <c r="G767" s="41"/>
      <c r="H767" s="41"/>
      <c r="I767" s="24"/>
      <c r="J767" s="24"/>
      <c r="K767" s="24"/>
      <c r="L767" s="24"/>
      <c r="M767" s="24"/>
      <c r="N767" s="41"/>
      <c r="O767" s="41"/>
      <c r="P767" s="41"/>
      <c r="Q767" s="41"/>
      <c r="R767" s="41"/>
    </row>
    <row r="768" ht="12.0" customHeight="1">
      <c r="A768" s="41"/>
      <c r="B768" s="41"/>
      <c r="C768" s="42"/>
      <c r="D768" s="41"/>
      <c r="E768" s="41"/>
      <c r="F768" s="41"/>
      <c r="G768" s="41"/>
      <c r="H768" s="41"/>
      <c r="I768" s="24"/>
      <c r="J768" s="24"/>
      <c r="K768" s="24"/>
      <c r="L768" s="24"/>
      <c r="M768" s="24"/>
      <c r="N768" s="41"/>
      <c r="O768" s="41"/>
      <c r="P768" s="41"/>
      <c r="Q768" s="41"/>
      <c r="R768" s="41"/>
    </row>
    <row r="769" ht="12.0" customHeight="1">
      <c r="A769" s="41"/>
      <c r="B769" s="41"/>
      <c r="C769" s="42"/>
      <c r="D769" s="41"/>
      <c r="E769" s="41"/>
      <c r="F769" s="41"/>
      <c r="G769" s="41"/>
      <c r="H769" s="41"/>
      <c r="I769" s="24"/>
      <c r="J769" s="24"/>
      <c r="K769" s="24"/>
      <c r="L769" s="24"/>
      <c r="M769" s="24"/>
      <c r="N769" s="41"/>
      <c r="O769" s="41"/>
      <c r="P769" s="41"/>
      <c r="Q769" s="41"/>
      <c r="R769" s="41"/>
    </row>
    <row r="770" ht="12.0" customHeight="1">
      <c r="A770" s="41"/>
      <c r="B770" s="41"/>
      <c r="C770" s="42"/>
      <c r="D770" s="41"/>
      <c r="E770" s="41"/>
      <c r="F770" s="41"/>
      <c r="G770" s="41"/>
      <c r="H770" s="41"/>
      <c r="I770" s="24"/>
      <c r="J770" s="24"/>
      <c r="K770" s="24"/>
      <c r="L770" s="24"/>
      <c r="M770" s="24"/>
      <c r="N770" s="41"/>
      <c r="O770" s="41"/>
      <c r="P770" s="41"/>
      <c r="Q770" s="41"/>
      <c r="R770" s="41"/>
    </row>
    <row r="771" ht="12.0" customHeight="1">
      <c r="A771" s="41"/>
      <c r="B771" s="41"/>
      <c r="C771" s="42"/>
      <c r="D771" s="41"/>
      <c r="E771" s="41"/>
      <c r="F771" s="41"/>
      <c r="G771" s="41"/>
      <c r="H771" s="41"/>
      <c r="I771" s="24"/>
      <c r="J771" s="24"/>
      <c r="K771" s="24"/>
      <c r="L771" s="24"/>
      <c r="M771" s="24"/>
      <c r="N771" s="41"/>
      <c r="O771" s="41"/>
      <c r="P771" s="41"/>
      <c r="Q771" s="41"/>
      <c r="R771" s="41"/>
    </row>
    <row r="772" ht="12.0" customHeight="1">
      <c r="A772" s="41"/>
      <c r="B772" s="41"/>
      <c r="C772" s="42"/>
      <c r="D772" s="41"/>
      <c r="E772" s="41"/>
      <c r="F772" s="41"/>
      <c r="G772" s="41"/>
      <c r="H772" s="41"/>
      <c r="I772" s="24"/>
      <c r="J772" s="24"/>
      <c r="K772" s="24"/>
      <c r="L772" s="24"/>
      <c r="M772" s="24"/>
      <c r="N772" s="41"/>
      <c r="O772" s="41"/>
      <c r="P772" s="41"/>
      <c r="Q772" s="41"/>
      <c r="R772" s="41"/>
    </row>
    <row r="773" ht="12.0" customHeight="1">
      <c r="A773" s="41"/>
      <c r="B773" s="41"/>
      <c r="C773" s="42"/>
      <c r="D773" s="41"/>
      <c r="E773" s="41"/>
      <c r="F773" s="41"/>
      <c r="G773" s="41"/>
      <c r="H773" s="41"/>
      <c r="I773" s="24"/>
      <c r="J773" s="24"/>
      <c r="K773" s="24"/>
      <c r="L773" s="24"/>
      <c r="M773" s="24"/>
      <c r="N773" s="41"/>
      <c r="O773" s="41"/>
      <c r="P773" s="41"/>
      <c r="Q773" s="41"/>
      <c r="R773" s="41"/>
    </row>
    <row r="774" ht="12.0" customHeight="1">
      <c r="A774" s="41"/>
      <c r="B774" s="41"/>
      <c r="C774" s="42"/>
      <c r="D774" s="41"/>
      <c r="E774" s="41"/>
      <c r="F774" s="41"/>
      <c r="G774" s="41"/>
      <c r="H774" s="41"/>
      <c r="I774" s="24"/>
      <c r="J774" s="24"/>
      <c r="K774" s="24"/>
      <c r="L774" s="24"/>
      <c r="M774" s="24"/>
      <c r="N774" s="41"/>
      <c r="O774" s="41"/>
      <c r="P774" s="41"/>
      <c r="Q774" s="41"/>
      <c r="R774" s="41"/>
    </row>
    <row r="775" ht="12.0" customHeight="1">
      <c r="A775" s="41"/>
      <c r="B775" s="41"/>
      <c r="C775" s="42"/>
      <c r="D775" s="41"/>
      <c r="E775" s="41"/>
      <c r="F775" s="41"/>
      <c r="G775" s="41"/>
      <c r="H775" s="41"/>
      <c r="I775" s="24"/>
      <c r="J775" s="24"/>
      <c r="K775" s="24"/>
      <c r="L775" s="24"/>
      <c r="M775" s="24"/>
      <c r="N775" s="41"/>
      <c r="O775" s="41"/>
      <c r="P775" s="41"/>
      <c r="Q775" s="41"/>
      <c r="R775" s="41"/>
    </row>
    <row r="776" ht="12.0" customHeight="1">
      <c r="A776" s="41"/>
      <c r="B776" s="41"/>
      <c r="C776" s="42"/>
      <c r="D776" s="41"/>
      <c r="E776" s="41"/>
      <c r="F776" s="41"/>
      <c r="G776" s="41"/>
      <c r="H776" s="41"/>
      <c r="I776" s="24"/>
      <c r="J776" s="24"/>
      <c r="K776" s="24"/>
      <c r="L776" s="24"/>
      <c r="M776" s="24"/>
      <c r="N776" s="41"/>
      <c r="O776" s="41"/>
      <c r="P776" s="41"/>
      <c r="Q776" s="41"/>
      <c r="R776" s="41"/>
    </row>
    <row r="777" ht="12.0" customHeight="1">
      <c r="A777" s="41"/>
      <c r="B777" s="41"/>
      <c r="C777" s="42"/>
      <c r="D777" s="41"/>
      <c r="E777" s="41"/>
      <c r="F777" s="41"/>
      <c r="G777" s="41"/>
      <c r="H777" s="41"/>
      <c r="I777" s="24"/>
      <c r="J777" s="24"/>
      <c r="K777" s="24"/>
      <c r="L777" s="24"/>
      <c r="M777" s="24"/>
      <c r="N777" s="41"/>
      <c r="O777" s="41"/>
      <c r="P777" s="41"/>
      <c r="Q777" s="41"/>
      <c r="R777" s="41"/>
    </row>
    <row r="778" ht="12.0" customHeight="1">
      <c r="A778" s="41"/>
      <c r="B778" s="41"/>
      <c r="C778" s="42"/>
      <c r="D778" s="41"/>
      <c r="E778" s="41"/>
      <c r="F778" s="41"/>
      <c r="G778" s="41"/>
      <c r="H778" s="41"/>
      <c r="I778" s="24"/>
      <c r="J778" s="24"/>
      <c r="K778" s="24"/>
      <c r="L778" s="24"/>
      <c r="M778" s="24"/>
      <c r="N778" s="41"/>
      <c r="O778" s="41"/>
      <c r="P778" s="41"/>
      <c r="Q778" s="41"/>
      <c r="R778" s="41"/>
    </row>
    <row r="779" ht="12.0" customHeight="1">
      <c r="A779" s="41"/>
      <c r="B779" s="41"/>
      <c r="C779" s="42"/>
      <c r="D779" s="41"/>
      <c r="E779" s="41"/>
      <c r="F779" s="41"/>
      <c r="G779" s="41"/>
      <c r="H779" s="41"/>
      <c r="I779" s="24"/>
      <c r="J779" s="24"/>
      <c r="K779" s="24"/>
      <c r="L779" s="24"/>
      <c r="M779" s="24"/>
      <c r="N779" s="41"/>
      <c r="O779" s="41"/>
      <c r="P779" s="41"/>
      <c r="Q779" s="41"/>
      <c r="R779" s="41"/>
    </row>
    <row r="780" ht="12.0" customHeight="1">
      <c r="A780" s="41"/>
      <c r="B780" s="41"/>
      <c r="C780" s="42"/>
      <c r="D780" s="41"/>
      <c r="E780" s="41"/>
      <c r="F780" s="41"/>
      <c r="G780" s="41"/>
      <c r="H780" s="41"/>
      <c r="I780" s="24"/>
      <c r="J780" s="24"/>
      <c r="K780" s="24"/>
      <c r="L780" s="24"/>
      <c r="M780" s="24"/>
      <c r="N780" s="41"/>
      <c r="O780" s="41"/>
      <c r="P780" s="41"/>
      <c r="Q780" s="41"/>
      <c r="R780" s="41"/>
    </row>
    <row r="781" ht="12.0" customHeight="1">
      <c r="A781" s="41"/>
      <c r="B781" s="41"/>
      <c r="C781" s="42"/>
      <c r="D781" s="41"/>
      <c r="E781" s="41"/>
      <c r="F781" s="41"/>
      <c r="G781" s="41"/>
      <c r="H781" s="41"/>
      <c r="I781" s="24"/>
      <c r="J781" s="24"/>
      <c r="K781" s="24"/>
      <c r="L781" s="24"/>
      <c r="M781" s="24"/>
      <c r="N781" s="41"/>
      <c r="O781" s="41"/>
      <c r="P781" s="41"/>
      <c r="Q781" s="41"/>
      <c r="R781" s="41"/>
    </row>
    <row r="782" ht="12.0" customHeight="1">
      <c r="A782" s="41"/>
      <c r="B782" s="41"/>
      <c r="C782" s="42"/>
      <c r="D782" s="41"/>
      <c r="E782" s="41"/>
      <c r="F782" s="41"/>
      <c r="G782" s="41"/>
      <c r="H782" s="41"/>
      <c r="I782" s="24"/>
      <c r="J782" s="24"/>
      <c r="K782" s="24"/>
      <c r="L782" s="24"/>
      <c r="M782" s="24"/>
      <c r="N782" s="41"/>
      <c r="O782" s="41"/>
      <c r="P782" s="41"/>
      <c r="Q782" s="41"/>
      <c r="R782" s="41"/>
    </row>
    <row r="783" ht="12.0" customHeight="1">
      <c r="A783" s="41"/>
      <c r="B783" s="41"/>
      <c r="C783" s="42"/>
      <c r="D783" s="41"/>
      <c r="E783" s="41"/>
      <c r="F783" s="41"/>
      <c r="G783" s="41"/>
      <c r="H783" s="41"/>
      <c r="I783" s="24"/>
      <c r="J783" s="24"/>
      <c r="K783" s="24"/>
      <c r="L783" s="24"/>
      <c r="M783" s="24"/>
      <c r="N783" s="41"/>
      <c r="O783" s="41"/>
      <c r="P783" s="41"/>
      <c r="Q783" s="41"/>
      <c r="R783" s="41"/>
    </row>
    <row r="784" ht="12.0" customHeight="1">
      <c r="A784" s="41"/>
      <c r="B784" s="41"/>
      <c r="C784" s="42"/>
      <c r="D784" s="41"/>
      <c r="E784" s="41"/>
      <c r="F784" s="41"/>
      <c r="G784" s="41"/>
      <c r="H784" s="41"/>
      <c r="I784" s="24"/>
      <c r="J784" s="24"/>
      <c r="K784" s="24"/>
      <c r="L784" s="24"/>
      <c r="M784" s="24"/>
      <c r="N784" s="41"/>
      <c r="O784" s="41"/>
      <c r="P784" s="41"/>
      <c r="Q784" s="41"/>
      <c r="R784" s="41"/>
    </row>
    <row r="785" ht="12.0" customHeight="1">
      <c r="A785" s="41"/>
      <c r="B785" s="41"/>
      <c r="C785" s="42"/>
      <c r="D785" s="41"/>
      <c r="E785" s="41"/>
      <c r="F785" s="41"/>
      <c r="G785" s="41"/>
      <c r="H785" s="41"/>
      <c r="I785" s="24"/>
      <c r="J785" s="24"/>
      <c r="K785" s="24"/>
      <c r="L785" s="24"/>
      <c r="M785" s="24"/>
      <c r="N785" s="41"/>
      <c r="O785" s="41"/>
      <c r="P785" s="41"/>
      <c r="Q785" s="41"/>
      <c r="R785" s="41"/>
    </row>
    <row r="786" ht="12.0" customHeight="1">
      <c r="A786" s="41"/>
      <c r="B786" s="41"/>
      <c r="C786" s="42"/>
      <c r="D786" s="41"/>
      <c r="E786" s="41"/>
      <c r="F786" s="41"/>
      <c r="G786" s="41"/>
      <c r="H786" s="41"/>
      <c r="I786" s="24"/>
      <c r="J786" s="24"/>
      <c r="K786" s="24"/>
      <c r="L786" s="24"/>
      <c r="M786" s="24"/>
      <c r="N786" s="41"/>
      <c r="O786" s="41"/>
      <c r="P786" s="41"/>
      <c r="Q786" s="41"/>
      <c r="R786" s="41"/>
    </row>
    <row r="787" ht="12.0" customHeight="1">
      <c r="A787" s="41"/>
      <c r="B787" s="41"/>
      <c r="C787" s="42"/>
      <c r="D787" s="41"/>
      <c r="E787" s="41"/>
      <c r="F787" s="41"/>
      <c r="G787" s="41"/>
      <c r="H787" s="41"/>
      <c r="I787" s="24"/>
      <c r="J787" s="24"/>
      <c r="K787" s="24"/>
      <c r="L787" s="24"/>
      <c r="M787" s="24"/>
      <c r="N787" s="41"/>
      <c r="O787" s="41"/>
      <c r="P787" s="41"/>
      <c r="Q787" s="41"/>
      <c r="R787" s="41"/>
    </row>
    <row r="788" ht="12.0" customHeight="1">
      <c r="A788" s="41"/>
      <c r="B788" s="41"/>
      <c r="C788" s="42"/>
      <c r="D788" s="41"/>
      <c r="E788" s="41"/>
      <c r="F788" s="41"/>
      <c r="G788" s="41"/>
      <c r="H788" s="41"/>
      <c r="I788" s="24"/>
      <c r="J788" s="24"/>
      <c r="K788" s="24"/>
      <c r="L788" s="24"/>
      <c r="M788" s="24"/>
      <c r="N788" s="41"/>
      <c r="O788" s="41"/>
      <c r="P788" s="41"/>
      <c r="Q788" s="41"/>
      <c r="R788" s="41"/>
    </row>
    <row r="789" ht="12.0" customHeight="1">
      <c r="A789" s="41"/>
      <c r="B789" s="41"/>
      <c r="C789" s="42"/>
      <c r="D789" s="41"/>
      <c r="E789" s="41"/>
      <c r="F789" s="41"/>
      <c r="G789" s="41"/>
      <c r="H789" s="41"/>
      <c r="I789" s="24"/>
      <c r="J789" s="24"/>
      <c r="K789" s="24"/>
      <c r="L789" s="24"/>
      <c r="M789" s="24"/>
      <c r="N789" s="41"/>
      <c r="O789" s="41"/>
      <c r="P789" s="41"/>
      <c r="Q789" s="41"/>
      <c r="R789" s="41"/>
    </row>
    <row r="790" ht="12.0" customHeight="1">
      <c r="A790" s="41"/>
      <c r="B790" s="41"/>
      <c r="C790" s="42"/>
      <c r="D790" s="41"/>
      <c r="E790" s="41"/>
      <c r="F790" s="41"/>
      <c r="G790" s="41"/>
      <c r="H790" s="41"/>
      <c r="I790" s="24"/>
      <c r="J790" s="24"/>
      <c r="K790" s="24"/>
      <c r="L790" s="24"/>
      <c r="M790" s="24"/>
      <c r="N790" s="41"/>
      <c r="O790" s="41"/>
      <c r="P790" s="41"/>
      <c r="Q790" s="41"/>
      <c r="R790" s="41"/>
    </row>
    <row r="791" ht="12.0" customHeight="1">
      <c r="A791" s="41"/>
      <c r="B791" s="41"/>
      <c r="C791" s="42"/>
      <c r="D791" s="41"/>
      <c r="E791" s="41"/>
      <c r="F791" s="41"/>
      <c r="G791" s="41"/>
      <c r="H791" s="41"/>
      <c r="I791" s="24"/>
      <c r="J791" s="24"/>
      <c r="K791" s="24"/>
      <c r="L791" s="24"/>
      <c r="M791" s="24"/>
      <c r="N791" s="41"/>
      <c r="O791" s="41"/>
      <c r="P791" s="41"/>
      <c r="Q791" s="41"/>
      <c r="R791" s="41"/>
    </row>
    <row r="792" ht="12.0" customHeight="1">
      <c r="A792" s="41"/>
      <c r="B792" s="41"/>
      <c r="C792" s="42"/>
      <c r="D792" s="41"/>
      <c r="E792" s="41"/>
      <c r="F792" s="41"/>
      <c r="G792" s="41"/>
      <c r="H792" s="41"/>
      <c r="I792" s="24"/>
      <c r="J792" s="24"/>
      <c r="K792" s="24"/>
      <c r="L792" s="24"/>
      <c r="M792" s="24"/>
      <c r="N792" s="41"/>
      <c r="O792" s="41"/>
      <c r="P792" s="41"/>
      <c r="Q792" s="41"/>
      <c r="R792" s="41"/>
    </row>
    <row r="793" ht="12.0" customHeight="1">
      <c r="A793" s="41"/>
      <c r="B793" s="41"/>
      <c r="C793" s="42"/>
      <c r="D793" s="41"/>
      <c r="E793" s="41"/>
      <c r="F793" s="41"/>
      <c r="G793" s="41"/>
      <c r="H793" s="41"/>
      <c r="I793" s="24"/>
      <c r="J793" s="24"/>
      <c r="K793" s="24"/>
      <c r="L793" s="24"/>
      <c r="M793" s="24"/>
      <c r="N793" s="41"/>
      <c r="O793" s="41"/>
      <c r="P793" s="41"/>
      <c r="Q793" s="41"/>
      <c r="R793" s="41"/>
    </row>
    <row r="794" ht="12.0" customHeight="1">
      <c r="A794" s="41"/>
      <c r="B794" s="41"/>
      <c r="C794" s="42"/>
      <c r="D794" s="41"/>
      <c r="E794" s="41"/>
      <c r="F794" s="41"/>
      <c r="G794" s="41"/>
      <c r="H794" s="41"/>
      <c r="I794" s="24"/>
      <c r="J794" s="24"/>
      <c r="K794" s="24"/>
      <c r="L794" s="24"/>
      <c r="M794" s="24"/>
      <c r="N794" s="41"/>
      <c r="O794" s="41"/>
      <c r="P794" s="41"/>
      <c r="Q794" s="41"/>
      <c r="R794" s="41"/>
    </row>
    <row r="795" ht="12.0" customHeight="1">
      <c r="A795" s="41"/>
      <c r="B795" s="41"/>
      <c r="C795" s="42"/>
      <c r="D795" s="41"/>
      <c r="E795" s="41"/>
      <c r="F795" s="41"/>
      <c r="G795" s="41"/>
      <c r="H795" s="41"/>
      <c r="I795" s="24"/>
      <c r="J795" s="24"/>
      <c r="K795" s="24"/>
      <c r="L795" s="24"/>
      <c r="M795" s="24"/>
      <c r="N795" s="41"/>
      <c r="O795" s="41"/>
      <c r="P795" s="41"/>
      <c r="Q795" s="41"/>
      <c r="R795" s="41"/>
    </row>
    <row r="796" ht="12.0" customHeight="1">
      <c r="A796" s="41"/>
      <c r="B796" s="41"/>
      <c r="C796" s="42"/>
      <c r="D796" s="41"/>
      <c r="E796" s="41"/>
      <c r="F796" s="41"/>
      <c r="G796" s="41"/>
      <c r="H796" s="41"/>
      <c r="I796" s="24"/>
      <c r="J796" s="24"/>
      <c r="K796" s="24"/>
      <c r="L796" s="24"/>
      <c r="M796" s="24"/>
      <c r="N796" s="41"/>
      <c r="O796" s="41"/>
      <c r="P796" s="41"/>
      <c r="Q796" s="41"/>
      <c r="R796" s="41"/>
    </row>
    <row r="797" ht="12.0" customHeight="1">
      <c r="A797" s="41"/>
      <c r="B797" s="41"/>
      <c r="C797" s="42"/>
      <c r="D797" s="41"/>
      <c r="E797" s="41"/>
      <c r="F797" s="41"/>
      <c r="G797" s="41"/>
      <c r="H797" s="41"/>
      <c r="I797" s="24"/>
      <c r="J797" s="24"/>
      <c r="K797" s="24"/>
      <c r="L797" s="24"/>
      <c r="M797" s="24"/>
      <c r="N797" s="41"/>
      <c r="O797" s="41"/>
      <c r="P797" s="41"/>
      <c r="Q797" s="41"/>
      <c r="R797" s="41"/>
    </row>
    <row r="798" ht="12.0" customHeight="1">
      <c r="A798" s="41"/>
      <c r="B798" s="41"/>
      <c r="C798" s="42"/>
      <c r="D798" s="41"/>
      <c r="E798" s="41"/>
      <c r="F798" s="41"/>
      <c r="G798" s="41"/>
      <c r="H798" s="41"/>
      <c r="I798" s="24"/>
      <c r="J798" s="24"/>
      <c r="K798" s="24"/>
      <c r="L798" s="24"/>
      <c r="M798" s="24"/>
      <c r="N798" s="41"/>
      <c r="O798" s="41"/>
      <c r="P798" s="41"/>
      <c r="Q798" s="41"/>
      <c r="R798" s="41"/>
    </row>
    <row r="799" ht="12.0" customHeight="1">
      <c r="A799" s="41"/>
      <c r="B799" s="41"/>
      <c r="C799" s="42"/>
      <c r="D799" s="41"/>
      <c r="E799" s="41"/>
      <c r="F799" s="41"/>
      <c r="G799" s="41"/>
      <c r="H799" s="41"/>
      <c r="I799" s="24"/>
      <c r="J799" s="24"/>
      <c r="K799" s="24"/>
      <c r="L799" s="24"/>
      <c r="M799" s="24"/>
      <c r="N799" s="41"/>
      <c r="O799" s="41"/>
      <c r="P799" s="41"/>
      <c r="Q799" s="41"/>
      <c r="R799" s="41"/>
    </row>
    <row r="800" ht="12.0" customHeight="1">
      <c r="A800" s="41"/>
      <c r="B800" s="41"/>
      <c r="C800" s="42"/>
      <c r="D800" s="41"/>
      <c r="E800" s="41"/>
      <c r="F800" s="41"/>
      <c r="G800" s="41"/>
      <c r="H800" s="41"/>
      <c r="I800" s="24"/>
      <c r="J800" s="24"/>
      <c r="K800" s="24"/>
      <c r="L800" s="24"/>
      <c r="M800" s="24"/>
      <c r="N800" s="41"/>
      <c r="O800" s="41"/>
      <c r="P800" s="41"/>
      <c r="Q800" s="41"/>
      <c r="R800" s="41"/>
    </row>
    <row r="801" ht="12.0" customHeight="1">
      <c r="A801" s="41"/>
      <c r="B801" s="41"/>
      <c r="C801" s="42"/>
      <c r="D801" s="41"/>
      <c r="E801" s="41"/>
      <c r="F801" s="41"/>
      <c r="G801" s="41"/>
      <c r="H801" s="41"/>
      <c r="I801" s="24"/>
      <c r="J801" s="24"/>
      <c r="K801" s="24"/>
      <c r="L801" s="24"/>
      <c r="M801" s="24"/>
      <c r="N801" s="41"/>
      <c r="O801" s="41"/>
      <c r="P801" s="41"/>
      <c r="Q801" s="41"/>
      <c r="R801" s="41"/>
    </row>
    <row r="802" ht="12.0" customHeight="1">
      <c r="A802" s="41"/>
      <c r="B802" s="41"/>
      <c r="C802" s="42"/>
      <c r="D802" s="41"/>
      <c r="E802" s="41"/>
      <c r="F802" s="41"/>
      <c r="G802" s="41"/>
      <c r="H802" s="41"/>
      <c r="I802" s="24"/>
      <c r="J802" s="24"/>
      <c r="K802" s="24"/>
      <c r="L802" s="24"/>
      <c r="M802" s="24"/>
      <c r="N802" s="41"/>
      <c r="O802" s="41"/>
      <c r="P802" s="41"/>
      <c r="Q802" s="41"/>
      <c r="R802" s="41"/>
    </row>
    <row r="803" ht="12.0" customHeight="1">
      <c r="A803" s="41"/>
      <c r="B803" s="41"/>
      <c r="C803" s="42"/>
      <c r="D803" s="41"/>
      <c r="E803" s="41"/>
      <c r="F803" s="41"/>
      <c r="G803" s="41"/>
      <c r="H803" s="41"/>
      <c r="I803" s="24"/>
      <c r="J803" s="24"/>
      <c r="K803" s="24"/>
      <c r="L803" s="24"/>
      <c r="M803" s="24"/>
      <c r="N803" s="41"/>
      <c r="O803" s="41"/>
      <c r="P803" s="41"/>
      <c r="Q803" s="41"/>
      <c r="R803" s="41"/>
    </row>
    <row r="804" ht="12.0" customHeight="1">
      <c r="A804" s="41"/>
      <c r="B804" s="41"/>
      <c r="C804" s="42"/>
      <c r="D804" s="41"/>
      <c r="E804" s="41"/>
      <c r="F804" s="41"/>
      <c r="G804" s="41"/>
      <c r="H804" s="41"/>
      <c r="I804" s="24"/>
      <c r="J804" s="24"/>
      <c r="K804" s="24"/>
      <c r="L804" s="24"/>
      <c r="M804" s="24"/>
      <c r="N804" s="41"/>
      <c r="O804" s="41"/>
      <c r="P804" s="41"/>
      <c r="Q804" s="41"/>
      <c r="R804" s="41"/>
    </row>
    <row r="805" ht="12.0" customHeight="1">
      <c r="A805" s="41"/>
      <c r="B805" s="41"/>
      <c r="C805" s="42"/>
      <c r="D805" s="41"/>
      <c r="E805" s="41"/>
      <c r="F805" s="41"/>
      <c r="G805" s="41"/>
      <c r="H805" s="41"/>
      <c r="I805" s="24"/>
      <c r="J805" s="24"/>
      <c r="K805" s="24"/>
      <c r="L805" s="24"/>
      <c r="M805" s="24"/>
      <c r="N805" s="41"/>
      <c r="O805" s="41"/>
      <c r="P805" s="41"/>
      <c r="Q805" s="41"/>
      <c r="R805" s="41"/>
    </row>
    <row r="806" ht="12.0" customHeight="1">
      <c r="A806" s="41"/>
      <c r="B806" s="41"/>
      <c r="C806" s="42"/>
      <c r="D806" s="41"/>
      <c r="E806" s="41"/>
      <c r="F806" s="41"/>
      <c r="G806" s="41"/>
      <c r="H806" s="41"/>
      <c r="I806" s="24"/>
      <c r="J806" s="24"/>
      <c r="K806" s="24"/>
      <c r="L806" s="24"/>
      <c r="M806" s="24"/>
      <c r="N806" s="41"/>
      <c r="O806" s="41"/>
      <c r="P806" s="41"/>
      <c r="Q806" s="41"/>
      <c r="R806" s="41"/>
    </row>
    <row r="807" ht="12.0" customHeight="1">
      <c r="A807" s="41"/>
      <c r="B807" s="41"/>
      <c r="C807" s="42"/>
      <c r="D807" s="41"/>
      <c r="E807" s="41"/>
      <c r="F807" s="41"/>
      <c r="G807" s="41"/>
      <c r="H807" s="41"/>
      <c r="I807" s="24"/>
      <c r="J807" s="24"/>
      <c r="K807" s="24"/>
      <c r="L807" s="24"/>
      <c r="M807" s="24"/>
      <c r="N807" s="41"/>
      <c r="O807" s="41"/>
      <c r="P807" s="41"/>
      <c r="Q807" s="41"/>
      <c r="R807" s="41"/>
    </row>
    <row r="808" ht="12.0" customHeight="1">
      <c r="A808" s="41"/>
      <c r="B808" s="41"/>
      <c r="C808" s="42"/>
      <c r="D808" s="41"/>
      <c r="E808" s="41"/>
      <c r="F808" s="41"/>
      <c r="G808" s="41"/>
      <c r="H808" s="41"/>
      <c r="I808" s="24"/>
      <c r="J808" s="24"/>
      <c r="K808" s="24"/>
      <c r="L808" s="24"/>
      <c r="M808" s="24"/>
      <c r="N808" s="41"/>
      <c r="O808" s="41"/>
      <c r="P808" s="41"/>
      <c r="Q808" s="41"/>
      <c r="R808" s="41"/>
    </row>
    <row r="809" ht="12.0" customHeight="1">
      <c r="A809" s="41"/>
      <c r="B809" s="41"/>
      <c r="C809" s="42"/>
      <c r="D809" s="41"/>
      <c r="E809" s="41"/>
      <c r="F809" s="41"/>
      <c r="G809" s="41"/>
      <c r="H809" s="41"/>
      <c r="I809" s="24"/>
      <c r="J809" s="24"/>
      <c r="K809" s="24"/>
      <c r="L809" s="24"/>
      <c r="M809" s="24"/>
      <c r="N809" s="41"/>
      <c r="O809" s="41"/>
      <c r="P809" s="41"/>
      <c r="Q809" s="41"/>
      <c r="R809" s="41"/>
    </row>
    <row r="810" ht="12.0" customHeight="1">
      <c r="A810" s="41"/>
      <c r="B810" s="41"/>
      <c r="C810" s="42"/>
      <c r="D810" s="41"/>
      <c r="E810" s="41"/>
      <c r="F810" s="41"/>
      <c r="G810" s="41"/>
      <c r="H810" s="41"/>
      <c r="I810" s="24"/>
      <c r="J810" s="24"/>
      <c r="K810" s="24"/>
      <c r="L810" s="24"/>
      <c r="M810" s="24"/>
      <c r="N810" s="41"/>
      <c r="O810" s="41"/>
      <c r="P810" s="41"/>
      <c r="Q810" s="41"/>
      <c r="R810" s="41"/>
    </row>
    <row r="811" ht="12.0" customHeight="1">
      <c r="A811" s="41"/>
      <c r="B811" s="41"/>
      <c r="C811" s="42"/>
      <c r="D811" s="41"/>
      <c r="E811" s="41"/>
      <c r="F811" s="41"/>
      <c r="G811" s="41"/>
      <c r="H811" s="41"/>
      <c r="I811" s="24"/>
      <c r="J811" s="24"/>
      <c r="K811" s="24"/>
      <c r="L811" s="24"/>
      <c r="M811" s="24"/>
      <c r="N811" s="41"/>
      <c r="O811" s="41"/>
      <c r="P811" s="41"/>
      <c r="Q811" s="41"/>
      <c r="R811" s="41"/>
    </row>
    <row r="812" ht="12.0" customHeight="1">
      <c r="A812" s="41"/>
      <c r="B812" s="41"/>
      <c r="C812" s="42"/>
      <c r="D812" s="41"/>
      <c r="E812" s="41"/>
      <c r="F812" s="41"/>
      <c r="G812" s="41"/>
      <c r="H812" s="41"/>
      <c r="I812" s="24"/>
      <c r="J812" s="24"/>
      <c r="K812" s="24"/>
      <c r="L812" s="24"/>
      <c r="M812" s="24"/>
      <c r="N812" s="41"/>
      <c r="O812" s="41"/>
      <c r="P812" s="41"/>
      <c r="Q812" s="41"/>
      <c r="R812" s="41"/>
    </row>
    <row r="813" ht="12.0" customHeight="1">
      <c r="A813" s="41"/>
      <c r="B813" s="41"/>
      <c r="C813" s="42"/>
      <c r="D813" s="41"/>
      <c r="E813" s="41"/>
      <c r="F813" s="41"/>
      <c r="G813" s="41"/>
      <c r="H813" s="41"/>
      <c r="I813" s="24"/>
      <c r="J813" s="24"/>
      <c r="K813" s="24"/>
      <c r="L813" s="24"/>
      <c r="M813" s="24"/>
      <c r="N813" s="41"/>
      <c r="O813" s="41"/>
      <c r="P813" s="41"/>
      <c r="Q813" s="41"/>
      <c r="R813" s="41"/>
    </row>
    <row r="814" ht="12.0" customHeight="1">
      <c r="A814" s="41"/>
      <c r="B814" s="41"/>
      <c r="C814" s="42"/>
      <c r="D814" s="41"/>
      <c r="E814" s="41"/>
      <c r="F814" s="41"/>
      <c r="G814" s="41"/>
      <c r="H814" s="41"/>
      <c r="I814" s="24"/>
      <c r="J814" s="24"/>
      <c r="K814" s="24"/>
      <c r="L814" s="24"/>
      <c r="M814" s="24"/>
      <c r="N814" s="41"/>
      <c r="O814" s="41"/>
      <c r="P814" s="41"/>
      <c r="Q814" s="41"/>
      <c r="R814" s="41"/>
    </row>
    <row r="815" ht="12.0" customHeight="1">
      <c r="A815" s="41"/>
      <c r="B815" s="41"/>
      <c r="C815" s="42"/>
      <c r="D815" s="41"/>
      <c r="E815" s="41"/>
      <c r="F815" s="41"/>
      <c r="G815" s="41"/>
      <c r="H815" s="41"/>
      <c r="I815" s="24"/>
      <c r="J815" s="24"/>
      <c r="K815" s="24"/>
      <c r="L815" s="24"/>
      <c r="M815" s="24"/>
      <c r="N815" s="41"/>
      <c r="O815" s="41"/>
      <c r="P815" s="41"/>
      <c r="Q815" s="41"/>
      <c r="R815" s="41"/>
    </row>
    <row r="816" ht="12.0" customHeight="1">
      <c r="A816" s="41"/>
      <c r="B816" s="41"/>
      <c r="C816" s="42"/>
      <c r="D816" s="41"/>
      <c r="E816" s="41"/>
      <c r="F816" s="41"/>
      <c r="G816" s="41"/>
      <c r="H816" s="41"/>
      <c r="I816" s="24"/>
      <c r="J816" s="24"/>
      <c r="K816" s="24"/>
      <c r="L816" s="24"/>
      <c r="M816" s="24"/>
      <c r="N816" s="41"/>
      <c r="O816" s="41"/>
      <c r="P816" s="41"/>
      <c r="Q816" s="41"/>
      <c r="R816" s="41"/>
    </row>
    <row r="817" ht="12.0" customHeight="1">
      <c r="A817" s="41"/>
      <c r="B817" s="41"/>
      <c r="C817" s="42"/>
      <c r="D817" s="41"/>
      <c r="E817" s="41"/>
      <c r="F817" s="41"/>
      <c r="G817" s="41"/>
      <c r="H817" s="41"/>
      <c r="I817" s="24"/>
      <c r="J817" s="24"/>
      <c r="K817" s="24"/>
      <c r="L817" s="24"/>
      <c r="M817" s="24"/>
      <c r="N817" s="41"/>
      <c r="O817" s="41"/>
      <c r="P817" s="41"/>
      <c r="Q817" s="41"/>
      <c r="R817" s="41"/>
    </row>
    <row r="818" ht="12.0" customHeight="1">
      <c r="A818" s="41"/>
      <c r="B818" s="41"/>
      <c r="C818" s="42"/>
      <c r="D818" s="41"/>
      <c r="E818" s="41"/>
      <c r="F818" s="41"/>
      <c r="G818" s="41"/>
      <c r="H818" s="41"/>
      <c r="I818" s="24"/>
      <c r="J818" s="24"/>
      <c r="K818" s="24"/>
      <c r="L818" s="24"/>
      <c r="M818" s="24"/>
      <c r="N818" s="41"/>
      <c r="O818" s="41"/>
      <c r="P818" s="41"/>
      <c r="Q818" s="41"/>
      <c r="R818" s="41"/>
    </row>
    <row r="819" ht="12.0" customHeight="1">
      <c r="A819" s="41"/>
      <c r="B819" s="41"/>
      <c r="C819" s="42"/>
      <c r="D819" s="41"/>
      <c r="E819" s="41"/>
      <c r="F819" s="41"/>
      <c r="G819" s="41"/>
      <c r="H819" s="41"/>
      <c r="I819" s="24"/>
      <c r="J819" s="24"/>
      <c r="K819" s="24"/>
      <c r="L819" s="24"/>
      <c r="M819" s="24"/>
      <c r="N819" s="41"/>
      <c r="O819" s="41"/>
      <c r="P819" s="41"/>
      <c r="Q819" s="41"/>
      <c r="R819" s="41"/>
    </row>
    <row r="820" ht="12.0" customHeight="1">
      <c r="A820" s="41"/>
      <c r="B820" s="41"/>
      <c r="C820" s="42"/>
      <c r="D820" s="41"/>
      <c r="E820" s="41"/>
      <c r="F820" s="41"/>
      <c r="G820" s="41"/>
      <c r="H820" s="41"/>
      <c r="I820" s="24"/>
      <c r="J820" s="24"/>
      <c r="K820" s="24"/>
      <c r="L820" s="24"/>
      <c r="M820" s="24"/>
      <c r="N820" s="41"/>
      <c r="O820" s="41"/>
      <c r="P820" s="41"/>
      <c r="Q820" s="41"/>
      <c r="R820" s="41"/>
    </row>
    <row r="821" ht="12.0" customHeight="1">
      <c r="A821" s="41"/>
      <c r="B821" s="41"/>
      <c r="C821" s="42"/>
      <c r="D821" s="41"/>
      <c r="E821" s="41"/>
      <c r="F821" s="41"/>
      <c r="G821" s="41"/>
      <c r="H821" s="41"/>
      <c r="I821" s="24"/>
      <c r="J821" s="24"/>
      <c r="K821" s="24"/>
      <c r="L821" s="24"/>
      <c r="M821" s="24"/>
      <c r="N821" s="41"/>
      <c r="O821" s="41"/>
      <c r="P821" s="41"/>
      <c r="Q821" s="41"/>
      <c r="R821" s="41"/>
    </row>
    <row r="822" ht="12.0" customHeight="1">
      <c r="A822" s="41"/>
      <c r="B822" s="41"/>
      <c r="C822" s="42"/>
      <c r="D822" s="41"/>
      <c r="E822" s="41"/>
      <c r="F822" s="41"/>
      <c r="G822" s="41"/>
      <c r="H822" s="41"/>
      <c r="I822" s="24"/>
      <c r="J822" s="24"/>
      <c r="K822" s="24"/>
      <c r="L822" s="24"/>
      <c r="M822" s="24"/>
      <c r="N822" s="41"/>
      <c r="O822" s="41"/>
      <c r="P822" s="41"/>
      <c r="Q822" s="41"/>
      <c r="R822" s="41"/>
    </row>
    <row r="823" ht="12.0" customHeight="1">
      <c r="A823" s="41"/>
      <c r="B823" s="41"/>
      <c r="C823" s="42"/>
      <c r="D823" s="41"/>
      <c r="E823" s="41"/>
      <c r="F823" s="41"/>
      <c r="G823" s="41"/>
      <c r="H823" s="41"/>
      <c r="I823" s="24"/>
      <c r="J823" s="24"/>
      <c r="K823" s="24"/>
      <c r="L823" s="24"/>
      <c r="M823" s="24"/>
      <c r="N823" s="41"/>
      <c r="O823" s="41"/>
      <c r="P823" s="41"/>
      <c r="Q823" s="41"/>
      <c r="R823" s="41"/>
    </row>
    <row r="824" ht="12.0" customHeight="1">
      <c r="A824" s="41"/>
      <c r="B824" s="41"/>
      <c r="C824" s="42"/>
      <c r="D824" s="41"/>
      <c r="E824" s="41"/>
      <c r="F824" s="41"/>
      <c r="G824" s="41"/>
      <c r="H824" s="41"/>
      <c r="I824" s="24"/>
      <c r="J824" s="24"/>
      <c r="K824" s="24"/>
      <c r="L824" s="24"/>
      <c r="M824" s="24"/>
      <c r="N824" s="41"/>
      <c r="O824" s="41"/>
      <c r="P824" s="41"/>
      <c r="Q824" s="41"/>
      <c r="R824" s="41"/>
    </row>
    <row r="825" ht="12.0" customHeight="1">
      <c r="A825" s="41"/>
      <c r="B825" s="41"/>
      <c r="C825" s="42"/>
      <c r="D825" s="41"/>
      <c r="E825" s="41"/>
      <c r="F825" s="41"/>
      <c r="G825" s="41"/>
      <c r="H825" s="41"/>
      <c r="I825" s="24"/>
      <c r="J825" s="24"/>
      <c r="K825" s="24"/>
      <c r="L825" s="24"/>
      <c r="M825" s="24"/>
      <c r="N825" s="41"/>
      <c r="O825" s="41"/>
      <c r="P825" s="41"/>
      <c r="Q825" s="41"/>
      <c r="R825" s="41"/>
    </row>
    <row r="826" ht="12.0" customHeight="1">
      <c r="A826" s="41"/>
      <c r="B826" s="41"/>
      <c r="C826" s="42"/>
      <c r="D826" s="41"/>
      <c r="E826" s="41"/>
      <c r="F826" s="41"/>
      <c r="G826" s="41"/>
      <c r="H826" s="41"/>
      <c r="I826" s="24"/>
      <c r="J826" s="24"/>
      <c r="K826" s="24"/>
      <c r="L826" s="24"/>
      <c r="M826" s="24"/>
      <c r="N826" s="41"/>
      <c r="O826" s="41"/>
      <c r="P826" s="41"/>
      <c r="Q826" s="41"/>
      <c r="R826" s="41"/>
    </row>
    <row r="827" ht="12.0" customHeight="1">
      <c r="A827" s="41"/>
      <c r="B827" s="41"/>
      <c r="C827" s="42"/>
      <c r="D827" s="41"/>
      <c r="E827" s="41"/>
      <c r="F827" s="41"/>
      <c r="G827" s="41"/>
      <c r="H827" s="41"/>
      <c r="I827" s="24"/>
      <c r="J827" s="24"/>
      <c r="K827" s="24"/>
      <c r="L827" s="24"/>
      <c r="M827" s="24"/>
      <c r="N827" s="41"/>
      <c r="O827" s="41"/>
      <c r="P827" s="41"/>
      <c r="Q827" s="41"/>
      <c r="R827" s="41"/>
    </row>
    <row r="828" ht="12.0" customHeight="1">
      <c r="A828" s="41"/>
      <c r="B828" s="41"/>
      <c r="C828" s="42"/>
      <c r="D828" s="41"/>
      <c r="E828" s="41"/>
      <c r="F828" s="41"/>
      <c r="G828" s="41"/>
      <c r="H828" s="41"/>
      <c r="I828" s="24"/>
      <c r="J828" s="24"/>
      <c r="K828" s="24"/>
      <c r="L828" s="24"/>
      <c r="M828" s="24"/>
      <c r="N828" s="41"/>
      <c r="O828" s="41"/>
      <c r="P828" s="41"/>
      <c r="Q828" s="41"/>
      <c r="R828" s="41"/>
    </row>
    <row r="829" ht="12.0" customHeight="1">
      <c r="A829" s="41"/>
      <c r="B829" s="41"/>
      <c r="C829" s="42"/>
      <c r="D829" s="41"/>
      <c r="E829" s="41"/>
      <c r="F829" s="41"/>
      <c r="G829" s="41"/>
      <c r="H829" s="41"/>
      <c r="I829" s="24"/>
      <c r="J829" s="24"/>
      <c r="K829" s="24"/>
      <c r="L829" s="24"/>
      <c r="M829" s="24"/>
      <c r="N829" s="41"/>
      <c r="O829" s="41"/>
      <c r="P829" s="41"/>
      <c r="Q829" s="41"/>
      <c r="R829" s="41"/>
    </row>
    <row r="830" ht="12.0" customHeight="1">
      <c r="A830" s="41"/>
      <c r="B830" s="41"/>
      <c r="C830" s="42"/>
      <c r="D830" s="41"/>
      <c r="E830" s="41"/>
      <c r="F830" s="41"/>
      <c r="G830" s="41"/>
      <c r="H830" s="41"/>
      <c r="I830" s="24"/>
      <c r="J830" s="24"/>
      <c r="K830" s="24"/>
      <c r="L830" s="24"/>
      <c r="M830" s="24"/>
      <c r="N830" s="41"/>
      <c r="O830" s="41"/>
      <c r="P830" s="41"/>
      <c r="Q830" s="41"/>
      <c r="R830" s="41"/>
    </row>
    <row r="831" ht="12.0" customHeight="1">
      <c r="A831" s="41"/>
      <c r="B831" s="41"/>
      <c r="C831" s="42"/>
      <c r="D831" s="41"/>
      <c r="E831" s="41"/>
      <c r="F831" s="41"/>
      <c r="G831" s="41"/>
      <c r="H831" s="41"/>
      <c r="I831" s="24"/>
      <c r="J831" s="24"/>
      <c r="K831" s="24"/>
      <c r="L831" s="24"/>
      <c r="M831" s="24"/>
      <c r="N831" s="41"/>
      <c r="O831" s="41"/>
      <c r="P831" s="41"/>
      <c r="Q831" s="41"/>
      <c r="R831" s="41"/>
    </row>
    <row r="832" ht="12.0" customHeight="1">
      <c r="A832" s="41"/>
      <c r="B832" s="41"/>
      <c r="C832" s="42"/>
      <c r="D832" s="41"/>
      <c r="E832" s="41"/>
      <c r="F832" s="41"/>
      <c r="G832" s="41"/>
      <c r="H832" s="41"/>
      <c r="I832" s="24"/>
      <c r="J832" s="24"/>
      <c r="K832" s="24"/>
      <c r="L832" s="24"/>
      <c r="M832" s="24"/>
      <c r="N832" s="41"/>
      <c r="O832" s="41"/>
      <c r="P832" s="41"/>
      <c r="Q832" s="41"/>
      <c r="R832" s="41"/>
    </row>
    <row r="833" ht="12.0" customHeight="1">
      <c r="A833" s="41"/>
      <c r="B833" s="41"/>
      <c r="C833" s="42"/>
      <c r="D833" s="41"/>
      <c r="E833" s="41"/>
      <c r="F833" s="41"/>
      <c r="G833" s="41"/>
      <c r="H833" s="41"/>
      <c r="I833" s="24"/>
      <c r="J833" s="24"/>
      <c r="K833" s="24"/>
      <c r="L833" s="24"/>
      <c r="M833" s="24"/>
      <c r="N833" s="41"/>
      <c r="O833" s="41"/>
      <c r="P833" s="41"/>
      <c r="Q833" s="41"/>
      <c r="R833" s="41"/>
    </row>
    <row r="834" ht="12.0" customHeight="1">
      <c r="A834" s="41"/>
      <c r="B834" s="41"/>
      <c r="C834" s="42"/>
      <c r="D834" s="41"/>
      <c r="E834" s="41"/>
      <c r="F834" s="41"/>
      <c r="G834" s="41"/>
      <c r="H834" s="41"/>
      <c r="I834" s="24"/>
      <c r="J834" s="24"/>
      <c r="K834" s="24"/>
      <c r="L834" s="24"/>
      <c r="M834" s="24"/>
      <c r="N834" s="41"/>
      <c r="O834" s="41"/>
      <c r="P834" s="41"/>
      <c r="Q834" s="41"/>
      <c r="R834" s="41"/>
    </row>
    <row r="835" ht="12.0" customHeight="1">
      <c r="A835" s="41"/>
      <c r="B835" s="41"/>
      <c r="C835" s="42"/>
      <c r="D835" s="41"/>
      <c r="E835" s="41"/>
      <c r="F835" s="41"/>
      <c r="G835" s="41"/>
      <c r="H835" s="41"/>
      <c r="I835" s="24"/>
      <c r="J835" s="24"/>
      <c r="K835" s="24"/>
      <c r="L835" s="24"/>
      <c r="M835" s="24"/>
      <c r="N835" s="41"/>
      <c r="O835" s="41"/>
      <c r="P835" s="41"/>
      <c r="Q835" s="41"/>
      <c r="R835" s="41"/>
    </row>
    <row r="836" ht="12.0" customHeight="1">
      <c r="A836" s="41"/>
      <c r="B836" s="41"/>
      <c r="C836" s="42"/>
      <c r="D836" s="41"/>
      <c r="E836" s="41"/>
      <c r="F836" s="41"/>
      <c r="G836" s="41"/>
      <c r="H836" s="41"/>
      <c r="I836" s="24"/>
      <c r="J836" s="24"/>
      <c r="K836" s="24"/>
      <c r="L836" s="24"/>
      <c r="M836" s="24"/>
      <c r="N836" s="41"/>
      <c r="O836" s="41"/>
      <c r="P836" s="41"/>
      <c r="Q836" s="41"/>
      <c r="R836" s="41"/>
    </row>
    <row r="837" ht="12.0" customHeight="1">
      <c r="A837" s="41"/>
      <c r="B837" s="41"/>
      <c r="C837" s="42"/>
      <c r="D837" s="41"/>
      <c r="E837" s="41"/>
      <c r="F837" s="41"/>
      <c r="G837" s="41"/>
      <c r="H837" s="41"/>
      <c r="I837" s="24"/>
      <c r="J837" s="24"/>
      <c r="K837" s="24"/>
      <c r="L837" s="24"/>
      <c r="M837" s="24"/>
      <c r="N837" s="41"/>
      <c r="O837" s="41"/>
      <c r="P837" s="41"/>
      <c r="Q837" s="41"/>
      <c r="R837" s="41"/>
    </row>
    <row r="838" ht="12.0" customHeight="1">
      <c r="A838" s="41"/>
      <c r="B838" s="41"/>
      <c r="C838" s="42"/>
      <c r="D838" s="41"/>
      <c r="E838" s="41"/>
      <c r="F838" s="41"/>
      <c r="G838" s="41"/>
      <c r="H838" s="41"/>
      <c r="I838" s="24"/>
      <c r="J838" s="24"/>
      <c r="K838" s="24"/>
      <c r="L838" s="24"/>
      <c r="M838" s="24"/>
      <c r="N838" s="41"/>
      <c r="O838" s="41"/>
      <c r="P838" s="41"/>
      <c r="Q838" s="41"/>
      <c r="R838" s="41"/>
    </row>
    <row r="839" ht="12.0" customHeight="1">
      <c r="A839" s="41"/>
      <c r="B839" s="41"/>
      <c r="C839" s="42"/>
      <c r="D839" s="41"/>
      <c r="E839" s="41"/>
      <c r="F839" s="41"/>
      <c r="G839" s="41"/>
      <c r="H839" s="41"/>
      <c r="I839" s="24"/>
      <c r="J839" s="24"/>
      <c r="K839" s="24"/>
      <c r="L839" s="24"/>
      <c r="M839" s="24"/>
      <c r="N839" s="41"/>
      <c r="O839" s="41"/>
      <c r="P839" s="41"/>
      <c r="Q839" s="41"/>
      <c r="R839" s="41"/>
    </row>
    <row r="840" ht="12.0" customHeight="1">
      <c r="A840" s="41"/>
      <c r="B840" s="41"/>
      <c r="C840" s="42"/>
      <c r="D840" s="41"/>
      <c r="E840" s="41"/>
      <c r="F840" s="41"/>
      <c r="G840" s="41"/>
      <c r="H840" s="41"/>
      <c r="I840" s="24"/>
      <c r="J840" s="24"/>
      <c r="K840" s="24"/>
      <c r="L840" s="24"/>
      <c r="M840" s="24"/>
      <c r="N840" s="41"/>
      <c r="O840" s="41"/>
      <c r="P840" s="41"/>
      <c r="Q840" s="41"/>
      <c r="R840" s="41"/>
    </row>
    <row r="841" ht="12.0" customHeight="1">
      <c r="A841" s="41"/>
      <c r="B841" s="41"/>
      <c r="C841" s="42"/>
      <c r="D841" s="41"/>
      <c r="E841" s="41"/>
      <c r="F841" s="41"/>
      <c r="G841" s="41"/>
      <c r="H841" s="41"/>
      <c r="I841" s="24"/>
      <c r="J841" s="24"/>
      <c r="K841" s="24"/>
      <c r="L841" s="24"/>
      <c r="M841" s="24"/>
      <c r="N841" s="41"/>
      <c r="O841" s="41"/>
      <c r="P841" s="41"/>
      <c r="Q841" s="41"/>
      <c r="R841" s="41"/>
    </row>
    <row r="842" ht="12.0" customHeight="1">
      <c r="A842" s="41"/>
      <c r="B842" s="41"/>
      <c r="C842" s="42"/>
      <c r="D842" s="41"/>
      <c r="E842" s="41"/>
      <c r="F842" s="41"/>
      <c r="G842" s="41"/>
      <c r="H842" s="41"/>
      <c r="I842" s="24"/>
      <c r="J842" s="24"/>
      <c r="K842" s="24"/>
      <c r="L842" s="24"/>
      <c r="M842" s="24"/>
      <c r="N842" s="41"/>
      <c r="O842" s="41"/>
      <c r="P842" s="41"/>
      <c r="Q842" s="41"/>
      <c r="R842" s="41"/>
    </row>
    <row r="843" ht="12.0" customHeight="1">
      <c r="A843" s="41"/>
      <c r="B843" s="41"/>
      <c r="C843" s="42"/>
      <c r="D843" s="41"/>
      <c r="E843" s="41"/>
      <c r="F843" s="41"/>
      <c r="G843" s="41"/>
      <c r="H843" s="41"/>
      <c r="I843" s="24"/>
      <c r="J843" s="24"/>
      <c r="K843" s="24"/>
      <c r="L843" s="24"/>
      <c r="M843" s="24"/>
      <c r="N843" s="41"/>
      <c r="O843" s="41"/>
      <c r="P843" s="41"/>
      <c r="Q843" s="41"/>
      <c r="R843" s="41"/>
    </row>
    <row r="844" ht="12.0" customHeight="1">
      <c r="A844" s="41"/>
      <c r="B844" s="41"/>
      <c r="C844" s="42"/>
      <c r="D844" s="41"/>
      <c r="E844" s="41"/>
      <c r="F844" s="41"/>
      <c r="G844" s="41"/>
      <c r="H844" s="41"/>
      <c r="I844" s="24"/>
      <c r="J844" s="24"/>
      <c r="K844" s="24"/>
      <c r="L844" s="24"/>
      <c r="M844" s="24"/>
      <c r="N844" s="41"/>
      <c r="O844" s="41"/>
      <c r="P844" s="41"/>
      <c r="Q844" s="41"/>
      <c r="R844" s="41"/>
    </row>
    <row r="845" ht="12.0" customHeight="1">
      <c r="A845" s="41"/>
      <c r="B845" s="41"/>
      <c r="C845" s="42"/>
      <c r="D845" s="41"/>
      <c r="E845" s="41"/>
      <c r="F845" s="41"/>
      <c r="G845" s="41"/>
      <c r="H845" s="41"/>
      <c r="I845" s="24"/>
      <c r="J845" s="24"/>
      <c r="K845" s="24"/>
      <c r="L845" s="24"/>
      <c r="M845" s="24"/>
      <c r="N845" s="41"/>
      <c r="O845" s="41"/>
      <c r="P845" s="41"/>
      <c r="Q845" s="41"/>
      <c r="R845" s="41"/>
    </row>
    <row r="846" ht="12.0" customHeight="1">
      <c r="A846" s="41"/>
      <c r="B846" s="41"/>
      <c r="C846" s="42"/>
      <c r="D846" s="41"/>
      <c r="E846" s="41"/>
      <c r="F846" s="41"/>
      <c r="G846" s="41"/>
      <c r="H846" s="41"/>
      <c r="I846" s="24"/>
      <c r="J846" s="24"/>
      <c r="K846" s="24"/>
      <c r="L846" s="24"/>
      <c r="M846" s="24"/>
      <c r="N846" s="41"/>
      <c r="O846" s="41"/>
      <c r="P846" s="41"/>
      <c r="Q846" s="41"/>
      <c r="R846" s="41"/>
    </row>
    <row r="847" ht="12.0" customHeight="1">
      <c r="A847" s="41"/>
      <c r="B847" s="41"/>
      <c r="C847" s="42"/>
      <c r="D847" s="41"/>
      <c r="E847" s="41"/>
      <c r="F847" s="41"/>
      <c r="G847" s="41"/>
      <c r="H847" s="41"/>
      <c r="I847" s="24"/>
      <c r="J847" s="24"/>
      <c r="K847" s="24"/>
      <c r="L847" s="24"/>
      <c r="M847" s="24"/>
      <c r="N847" s="41"/>
      <c r="O847" s="41"/>
      <c r="P847" s="41"/>
      <c r="Q847" s="41"/>
      <c r="R847" s="41"/>
    </row>
    <row r="848" ht="12.0" customHeight="1">
      <c r="A848" s="41"/>
      <c r="B848" s="41"/>
      <c r="C848" s="42"/>
      <c r="D848" s="41"/>
      <c r="E848" s="41"/>
      <c r="F848" s="41"/>
      <c r="G848" s="41"/>
      <c r="H848" s="41"/>
      <c r="I848" s="24"/>
      <c r="J848" s="24"/>
      <c r="K848" s="24"/>
      <c r="L848" s="24"/>
      <c r="M848" s="24"/>
      <c r="N848" s="41"/>
      <c r="O848" s="41"/>
      <c r="P848" s="41"/>
      <c r="Q848" s="41"/>
      <c r="R848" s="41"/>
    </row>
    <row r="849" ht="12.0" customHeight="1">
      <c r="A849" s="41"/>
      <c r="B849" s="41"/>
      <c r="C849" s="42"/>
      <c r="D849" s="41"/>
      <c r="E849" s="41"/>
      <c r="F849" s="41"/>
      <c r="G849" s="41"/>
      <c r="H849" s="41"/>
      <c r="I849" s="24"/>
      <c r="J849" s="24"/>
      <c r="K849" s="24"/>
      <c r="L849" s="24"/>
      <c r="M849" s="24"/>
      <c r="N849" s="41"/>
      <c r="O849" s="41"/>
      <c r="P849" s="41"/>
      <c r="Q849" s="41"/>
      <c r="R849" s="41"/>
    </row>
    <row r="850" ht="12.0" customHeight="1">
      <c r="A850" s="41"/>
      <c r="B850" s="41"/>
      <c r="C850" s="42"/>
      <c r="D850" s="41"/>
      <c r="E850" s="41"/>
      <c r="F850" s="41"/>
      <c r="G850" s="41"/>
      <c r="H850" s="41"/>
      <c r="I850" s="24"/>
      <c r="J850" s="24"/>
      <c r="K850" s="24"/>
      <c r="L850" s="24"/>
      <c r="M850" s="24"/>
      <c r="N850" s="41"/>
      <c r="O850" s="41"/>
      <c r="P850" s="41"/>
      <c r="Q850" s="41"/>
      <c r="R850" s="41"/>
    </row>
    <row r="851" ht="12.0" customHeight="1">
      <c r="A851" s="41"/>
      <c r="B851" s="41"/>
      <c r="C851" s="42"/>
      <c r="D851" s="41"/>
      <c r="E851" s="41"/>
      <c r="F851" s="41"/>
      <c r="G851" s="41"/>
      <c r="H851" s="41"/>
      <c r="I851" s="24"/>
      <c r="J851" s="24"/>
      <c r="K851" s="24"/>
      <c r="L851" s="24"/>
      <c r="M851" s="24"/>
      <c r="N851" s="41"/>
      <c r="O851" s="41"/>
      <c r="P851" s="41"/>
      <c r="Q851" s="41"/>
      <c r="R851" s="41"/>
    </row>
    <row r="852" ht="12.0" customHeight="1">
      <c r="A852" s="41"/>
      <c r="B852" s="41"/>
      <c r="C852" s="42"/>
      <c r="D852" s="41"/>
      <c r="E852" s="41"/>
      <c r="F852" s="41"/>
      <c r="G852" s="41"/>
      <c r="H852" s="41"/>
      <c r="I852" s="24"/>
      <c r="J852" s="24"/>
      <c r="K852" s="24"/>
      <c r="L852" s="24"/>
      <c r="M852" s="24"/>
      <c r="N852" s="41"/>
      <c r="O852" s="41"/>
      <c r="P852" s="41"/>
      <c r="Q852" s="41"/>
      <c r="R852" s="41"/>
    </row>
    <row r="853" ht="12.0" customHeight="1">
      <c r="A853" s="41"/>
      <c r="B853" s="41"/>
      <c r="C853" s="42"/>
      <c r="D853" s="41"/>
      <c r="E853" s="41"/>
      <c r="F853" s="41"/>
      <c r="G853" s="41"/>
      <c r="H853" s="41"/>
      <c r="I853" s="24"/>
      <c r="J853" s="24"/>
      <c r="K853" s="24"/>
      <c r="L853" s="24"/>
      <c r="M853" s="24"/>
      <c r="N853" s="41"/>
      <c r="O853" s="41"/>
      <c r="P853" s="41"/>
      <c r="Q853" s="41"/>
      <c r="R853" s="41"/>
    </row>
    <row r="854" ht="12.0" customHeight="1">
      <c r="A854" s="41"/>
      <c r="B854" s="41"/>
      <c r="C854" s="42"/>
      <c r="D854" s="41"/>
      <c r="E854" s="41"/>
      <c r="F854" s="41"/>
      <c r="G854" s="41"/>
      <c r="H854" s="41"/>
      <c r="I854" s="24"/>
      <c r="J854" s="24"/>
      <c r="K854" s="24"/>
      <c r="L854" s="24"/>
      <c r="M854" s="24"/>
      <c r="N854" s="41"/>
      <c r="O854" s="41"/>
      <c r="P854" s="41"/>
      <c r="Q854" s="41"/>
      <c r="R854" s="41"/>
    </row>
    <row r="855" ht="12.0" customHeight="1">
      <c r="A855" s="41"/>
      <c r="B855" s="41"/>
      <c r="C855" s="42"/>
      <c r="D855" s="41"/>
      <c r="E855" s="41"/>
      <c r="F855" s="41"/>
      <c r="G855" s="41"/>
      <c r="H855" s="41"/>
      <c r="I855" s="24"/>
      <c r="J855" s="24"/>
      <c r="K855" s="24"/>
      <c r="L855" s="24"/>
      <c r="M855" s="24"/>
      <c r="N855" s="41"/>
      <c r="O855" s="41"/>
      <c r="P855" s="41"/>
      <c r="Q855" s="41"/>
      <c r="R855" s="41"/>
    </row>
    <row r="856" ht="12.0" customHeight="1">
      <c r="A856" s="41"/>
      <c r="B856" s="41"/>
      <c r="C856" s="42"/>
      <c r="D856" s="41"/>
      <c r="E856" s="41"/>
      <c r="F856" s="41"/>
      <c r="G856" s="41"/>
      <c r="H856" s="41"/>
      <c r="I856" s="24"/>
      <c r="J856" s="24"/>
      <c r="K856" s="24"/>
      <c r="L856" s="24"/>
      <c r="M856" s="24"/>
      <c r="N856" s="41"/>
      <c r="O856" s="41"/>
      <c r="P856" s="41"/>
      <c r="Q856" s="41"/>
      <c r="R856" s="41"/>
    </row>
    <row r="857" ht="12.0" customHeight="1">
      <c r="A857" s="41"/>
      <c r="B857" s="41"/>
      <c r="C857" s="42"/>
      <c r="D857" s="41"/>
      <c r="E857" s="41"/>
      <c r="F857" s="41"/>
      <c r="G857" s="41"/>
      <c r="H857" s="41"/>
      <c r="I857" s="24"/>
      <c r="J857" s="24"/>
      <c r="K857" s="24"/>
      <c r="L857" s="24"/>
      <c r="M857" s="24"/>
      <c r="N857" s="41"/>
      <c r="O857" s="41"/>
      <c r="P857" s="41"/>
      <c r="Q857" s="41"/>
      <c r="R857" s="41"/>
    </row>
    <row r="858" ht="12.0" customHeight="1">
      <c r="A858" s="41"/>
      <c r="B858" s="41"/>
      <c r="C858" s="42"/>
      <c r="D858" s="41"/>
      <c r="E858" s="41"/>
      <c r="F858" s="41"/>
      <c r="G858" s="41"/>
      <c r="H858" s="41"/>
      <c r="I858" s="24"/>
      <c r="J858" s="24"/>
      <c r="K858" s="24"/>
      <c r="L858" s="24"/>
      <c r="M858" s="24"/>
      <c r="N858" s="41"/>
      <c r="O858" s="41"/>
      <c r="P858" s="41"/>
      <c r="Q858" s="41"/>
      <c r="R858" s="41"/>
    </row>
    <row r="859" ht="12.0" customHeight="1">
      <c r="A859" s="41"/>
      <c r="B859" s="41"/>
      <c r="C859" s="42"/>
      <c r="D859" s="41"/>
      <c r="E859" s="41"/>
      <c r="F859" s="41"/>
      <c r="G859" s="41"/>
      <c r="H859" s="41"/>
      <c r="I859" s="24"/>
      <c r="J859" s="24"/>
      <c r="K859" s="24"/>
      <c r="L859" s="24"/>
      <c r="M859" s="24"/>
      <c r="N859" s="41"/>
      <c r="O859" s="41"/>
      <c r="P859" s="41"/>
      <c r="Q859" s="41"/>
      <c r="R859" s="41"/>
    </row>
    <row r="860" ht="12.0" customHeight="1">
      <c r="A860" s="41"/>
      <c r="B860" s="41"/>
      <c r="C860" s="42"/>
      <c r="D860" s="41"/>
      <c r="E860" s="41"/>
      <c r="F860" s="41"/>
      <c r="G860" s="41"/>
      <c r="H860" s="41"/>
      <c r="I860" s="24"/>
      <c r="J860" s="24"/>
      <c r="K860" s="24"/>
      <c r="L860" s="24"/>
      <c r="M860" s="24"/>
      <c r="N860" s="41"/>
      <c r="O860" s="41"/>
      <c r="P860" s="41"/>
      <c r="Q860" s="41"/>
      <c r="R860" s="41"/>
    </row>
    <row r="861" ht="12.0" customHeight="1">
      <c r="A861" s="41"/>
      <c r="B861" s="41"/>
      <c r="C861" s="42"/>
      <c r="D861" s="41"/>
      <c r="E861" s="41"/>
      <c r="F861" s="41"/>
      <c r="G861" s="41"/>
      <c r="H861" s="41"/>
      <c r="I861" s="24"/>
      <c r="J861" s="24"/>
      <c r="K861" s="24"/>
      <c r="L861" s="24"/>
      <c r="M861" s="24"/>
      <c r="N861" s="41"/>
      <c r="O861" s="41"/>
      <c r="P861" s="41"/>
      <c r="Q861" s="41"/>
      <c r="R861" s="41"/>
    </row>
    <row r="862" ht="12.0" customHeight="1">
      <c r="A862" s="41"/>
      <c r="B862" s="41"/>
      <c r="C862" s="42"/>
      <c r="D862" s="41"/>
      <c r="E862" s="41"/>
      <c r="F862" s="41"/>
      <c r="G862" s="41"/>
      <c r="H862" s="41"/>
      <c r="I862" s="24"/>
      <c r="J862" s="24"/>
      <c r="K862" s="24"/>
      <c r="L862" s="24"/>
      <c r="M862" s="24"/>
      <c r="N862" s="41"/>
      <c r="O862" s="41"/>
      <c r="P862" s="41"/>
      <c r="Q862" s="41"/>
      <c r="R862" s="41"/>
    </row>
    <row r="863" ht="12.0" customHeight="1">
      <c r="A863" s="41"/>
      <c r="B863" s="41"/>
      <c r="C863" s="42"/>
      <c r="D863" s="41"/>
      <c r="E863" s="41"/>
      <c r="F863" s="41"/>
      <c r="G863" s="41"/>
      <c r="H863" s="41"/>
      <c r="I863" s="24"/>
      <c r="J863" s="24"/>
      <c r="K863" s="24"/>
      <c r="L863" s="24"/>
      <c r="M863" s="24"/>
      <c r="N863" s="41"/>
      <c r="O863" s="41"/>
      <c r="P863" s="41"/>
      <c r="Q863" s="41"/>
      <c r="R863" s="41"/>
    </row>
    <row r="864" ht="12.0" customHeight="1">
      <c r="A864" s="41"/>
      <c r="B864" s="41"/>
      <c r="C864" s="42"/>
      <c r="D864" s="41"/>
      <c r="E864" s="41"/>
      <c r="F864" s="41"/>
      <c r="G864" s="41"/>
      <c r="H864" s="41"/>
      <c r="I864" s="24"/>
      <c r="J864" s="24"/>
      <c r="K864" s="24"/>
      <c r="L864" s="24"/>
      <c r="M864" s="24"/>
      <c r="N864" s="41"/>
      <c r="O864" s="41"/>
      <c r="P864" s="41"/>
      <c r="Q864" s="41"/>
      <c r="R864" s="41"/>
    </row>
    <row r="865" ht="12.0" customHeight="1">
      <c r="A865" s="41"/>
      <c r="B865" s="41"/>
      <c r="C865" s="42"/>
      <c r="D865" s="41"/>
      <c r="E865" s="41"/>
      <c r="F865" s="41"/>
      <c r="G865" s="41"/>
      <c r="H865" s="41"/>
      <c r="I865" s="24"/>
      <c r="J865" s="24"/>
      <c r="K865" s="24"/>
      <c r="L865" s="24"/>
      <c r="M865" s="24"/>
      <c r="N865" s="41"/>
      <c r="O865" s="41"/>
      <c r="P865" s="41"/>
      <c r="Q865" s="41"/>
      <c r="R865" s="41"/>
    </row>
    <row r="866" ht="12.0" customHeight="1">
      <c r="A866" s="41"/>
      <c r="B866" s="41"/>
      <c r="C866" s="42"/>
      <c r="D866" s="41"/>
      <c r="E866" s="41"/>
      <c r="F866" s="41"/>
      <c r="G866" s="41"/>
      <c r="H866" s="41"/>
      <c r="I866" s="24"/>
      <c r="J866" s="24"/>
      <c r="K866" s="24"/>
      <c r="L866" s="24"/>
      <c r="M866" s="24"/>
      <c r="N866" s="41"/>
      <c r="O866" s="41"/>
      <c r="P866" s="41"/>
      <c r="Q866" s="41"/>
      <c r="R866" s="41"/>
    </row>
    <row r="867" ht="12.0" customHeight="1">
      <c r="A867" s="41"/>
      <c r="B867" s="41"/>
      <c r="C867" s="42"/>
      <c r="D867" s="41"/>
      <c r="E867" s="41"/>
      <c r="F867" s="41"/>
      <c r="G867" s="41"/>
      <c r="H867" s="41"/>
      <c r="I867" s="24"/>
      <c r="J867" s="24"/>
      <c r="K867" s="24"/>
      <c r="L867" s="24"/>
      <c r="M867" s="24"/>
      <c r="N867" s="41"/>
      <c r="O867" s="41"/>
      <c r="P867" s="41"/>
      <c r="Q867" s="41"/>
      <c r="R867" s="41"/>
    </row>
    <row r="868" ht="12.0" customHeight="1">
      <c r="A868" s="41"/>
      <c r="B868" s="41"/>
      <c r="C868" s="42"/>
      <c r="D868" s="41"/>
      <c r="E868" s="41"/>
      <c r="F868" s="41"/>
      <c r="G868" s="41"/>
      <c r="H868" s="41"/>
      <c r="I868" s="24"/>
      <c r="J868" s="24"/>
      <c r="K868" s="24"/>
      <c r="L868" s="24"/>
      <c r="M868" s="24"/>
      <c r="N868" s="41"/>
      <c r="O868" s="41"/>
      <c r="P868" s="41"/>
      <c r="Q868" s="41"/>
      <c r="R868" s="41"/>
    </row>
    <row r="869" ht="12.0" customHeight="1">
      <c r="A869" s="41"/>
      <c r="B869" s="41"/>
      <c r="C869" s="42"/>
      <c r="D869" s="41"/>
      <c r="E869" s="41"/>
      <c r="F869" s="41"/>
      <c r="G869" s="41"/>
      <c r="H869" s="41"/>
      <c r="I869" s="24"/>
      <c r="J869" s="24"/>
      <c r="K869" s="24"/>
      <c r="L869" s="24"/>
      <c r="M869" s="24"/>
      <c r="N869" s="41"/>
      <c r="O869" s="41"/>
      <c r="P869" s="41"/>
      <c r="Q869" s="41"/>
      <c r="R869" s="41"/>
    </row>
    <row r="870" ht="12.0" customHeight="1">
      <c r="A870" s="41"/>
      <c r="B870" s="41"/>
      <c r="C870" s="42"/>
      <c r="D870" s="41"/>
      <c r="E870" s="41"/>
      <c r="F870" s="41"/>
      <c r="G870" s="41"/>
      <c r="H870" s="41"/>
      <c r="I870" s="24"/>
      <c r="J870" s="24"/>
      <c r="K870" s="24"/>
      <c r="L870" s="24"/>
      <c r="M870" s="24"/>
      <c r="N870" s="41"/>
      <c r="O870" s="41"/>
      <c r="P870" s="41"/>
      <c r="Q870" s="41"/>
      <c r="R870" s="41"/>
    </row>
    <row r="871" ht="12.0" customHeight="1">
      <c r="A871" s="41"/>
      <c r="B871" s="41"/>
      <c r="C871" s="42"/>
      <c r="D871" s="41"/>
      <c r="E871" s="41"/>
      <c r="F871" s="41"/>
      <c r="G871" s="41"/>
      <c r="H871" s="41"/>
      <c r="I871" s="24"/>
      <c r="J871" s="24"/>
      <c r="K871" s="24"/>
      <c r="L871" s="24"/>
      <c r="M871" s="24"/>
      <c r="N871" s="41"/>
      <c r="O871" s="41"/>
      <c r="P871" s="41"/>
      <c r="Q871" s="41"/>
      <c r="R871" s="41"/>
    </row>
    <row r="872" ht="12.0" customHeight="1">
      <c r="A872" s="41"/>
      <c r="B872" s="41"/>
      <c r="C872" s="42"/>
      <c r="D872" s="41"/>
      <c r="E872" s="41"/>
      <c r="F872" s="41"/>
      <c r="G872" s="41"/>
      <c r="H872" s="41"/>
      <c r="I872" s="24"/>
      <c r="J872" s="24"/>
      <c r="K872" s="24"/>
      <c r="L872" s="24"/>
      <c r="M872" s="24"/>
      <c r="N872" s="41"/>
      <c r="O872" s="41"/>
      <c r="P872" s="41"/>
      <c r="Q872" s="41"/>
      <c r="R872" s="41"/>
    </row>
    <row r="873" ht="12.0" customHeight="1">
      <c r="A873" s="41"/>
      <c r="B873" s="41"/>
      <c r="C873" s="42"/>
      <c r="D873" s="41"/>
      <c r="E873" s="41"/>
      <c r="F873" s="41"/>
      <c r="G873" s="41"/>
      <c r="H873" s="41"/>
      <c r="I873" s="24"/>
      <c r="J873" s="24"/>
      <c r="K873" s="24"/>
      <c r="L873" s="24"/>
      <c r="M873" s="24"/>
      <c r="N873" s="41"/>
      <c r="O873" s="41"/>
      <c r="P873" s="41"/>
      <c r="Q873" s="41"/>
      <c r="R873" s="41"/>
    </row>
    <row r="874" ht="12.0" customHeight="1">
      <c r="A874" s="41"/>
      <c r="B874" s="41"/>
      <c r="C874" s="42"/>
      <c r="D874" s="41"/>
      <c r="E874" s="41"/>
      <c r="F874" s="41"/>
      <c r="G874" s="41"/>
      <c r="H874" s="41"/>
      <c r="I874" s="24"/>
      <c r="J874" s="24"/>
      <c r="K874" s="24"/>
      <c r="L874" s="24"/>
      <c r="M874" s="24"/>
      <c r="N874" s="41"/>
      <c r="O874" s="41"/>
      <c r="P874" s="41"/>
      <c r="Q874" s="41"/>
      <c r="R874" s="41"/>
    </row>
    <row r="875" ht="12.0" customHeight="1">
      <c r="A875" s="41"/>
      <c r="B875" s="41"/>
      <c r="C875" s="42"/>
      <c r="D875" s="41"/>
      <c r="E875" s="41"/>
      <c r="F875" s="41"/>
      <c r="G875" s="41"/>
      <c r="H875" s="41"/>
      <c r="I875" s="24"/>
      <c r="J875" s="24"/>
      <c r="K875" s="24"/>
      <c r="L875" s="24"/>
      <c r="M875" s="24"/>
      <c r="N875" s="41"/>
      <c r="O875" s="41"/>
      <c r="P875" s="41"/>
      <c r="Q875" s="41"/>
      <c r="R875" s="41"/>
    </row>
    <row r="876" ht="12.0" customHeight="1">
      <c r="A876" s="41"/>
      <c r="B876" s="41"/>
      <c r="C876" s="42"/>
      <c r="D876" s="41"/>
      <c r="E876" s="41"/>
      <c r="F876" s="41"/>
      <c r="G876" s="41"/>
      <c r="H876" s="41"/>
      <c r="I876" s="24"/>
      <c r="J876" s="24"/>
      <c r="K876" s="24"/>
      <c r="L876" s="24"/>
      <c r="M876" s="24"/>
      <c r="N876" s="41"/>
      <c r="O876" s="41"/>
      <c r="P876" s="41"/>
      <c r="Q876" s="41"/>
      <c r="R876" s="41"/>
    </row>
    <row r="877" ht="12.0" customHeight="1">
      <c r="A877" s="41"/>
      <c r="B877" s="41"/>
      <c r="C877" s="42"/>
      <c r="D877" s="41"/>
      <c r="E877" s="41"/>
      <c r="F877" s="41"/>
      <c r="G877" s="41"/>
      <c r="H877" s="41"/>
      <c r="I877" s="24"/>
      <c r="J877" s="24"/>
      <c r="K877" s="24"/>
      <c r="L877" s="24"/>
      <c r="M877" s="24"/>
      <c r="N877" s="41"/>
      <c r="O877" s="41"/>
      <c r="P877" s="41"/>
      <c r="Q877" s="41"/>
      <c r="R877" s="41"/>
    </row>
    <row r="878" ht="12.0" customHeight="1">
      <c r="A878" s="41"/>
      <c r="B878" s="41"/>
      <c r="C878" s="42"/>
      <c r="D878" s="41"/>
      <c r="E878" s="41"/>
      <c r="F878" s="41"/>
      <c r="G878" s="41"/>
      <c r="H878" s="41"/>
      <c r="I878" s="24"/>
      <c r="J878" s="24"/>
      <c r="K878" s="24"/>
      <c r="L878" s="24"/>
      <c r="M878" s="24"/>
      <c r="N878" s="41"/>
      <c r="O878" s="41"/>
      <c r="P878" s="41"/>
      <c r="Q878" s="41"/>
      <c r="R878" s="41"/>
    </row>
    <row r="879" ht="12.0" customHeight="1">
      <c r="A879" s="41"/>
      <c r="B879" s="41"/>
      <c r="C879" s="42"/>
      <c r="D879" s="41"/>
      <c r="E879" s="41"/>
      <c r="F879" s="41"/>
      <c r="G879" s="41"/>
      <c r="H879" s="41"/>
      <c r="I879" s="24"/>
      <c r="J879" s="24"/>
      <c r="K879" s="24"/>
      <c r="L879" s="24"/>
      <c r="M879" s="24"/>
      <c r="N879" s="41"/>
      <c r="O879" s="41"/>
      <c r="P879" s="41"/>
      <c r="Q879" s="41"/>
      <c r="R879" s="41"/>
    </row>
    <row r="880" ht="12.0" customHeight="1">
      <c r="A880" s="41"/>
      <c r="B880" s="41"/>
      <c r="C880" s="42"/>
      <c r="D880" s="41"/>
      <c r="E880" s="41"/>
      <c r="F880" s="41"/>
      <c r="G880" s="41"/>
      <c r="H880" s="41"/>
      <c r="I880" s="24"/>
      <c r="J880" s="24"/>
      <c r="K880" s="24"/>
      <c r="L880" s="24"/>
      <c r="M880" s="24"/>
      <c r="N880" s="41"/>
      <c r="O880" s="41"/>
      <c r="P880" s="41"/>
      <c r="Q880" s="41"/>
      <c r="R880" s="41"/>
    </row>
    <row r="881" ht="12.0" customHeight="1">
      <c r="A881" s="41"/>
      <c r="B881" s="41"/>
      <c r="C881" s="42"/>
      <c r="D881" s="41"/>
      <c r="E881" s="41"/>
      <c r="F881" s="41"/>
      <c r="G881" s="41"/>
      <c r="H881" s="41"/>
      <c r="I881" s="24"/>
      <c r="J881" s="24"/>
      <c r="K881" s="24"/>
      <c r="L881" s="24"/>
      <c r="M881" s="24"/>
      <c r="N881" s="41"/>
      <c r="O881" s="41"/>
      <c r="P881" s="41"/>
      <c r="Q881" s="41"/>
      <c r="R881" s="41"/>
    </row>
    <row r="882" ht="12.0" customHeight="1">
      <c r="A882" s="41"/>
      <c r="B882" s="41"/>
      <c r="C882" s="42"/>
      <c r="D882" s="41"/>
      <c r="E882" s="41"/>
      <c r="F882" s="41"/>
      <c r="G882" s="41"/>
      <c r="H882" s="41"/>
      <c r="I882" s="24"/>
      <c r="J882" s="24"/>
      <c r="K882" s="24"/>
      <c r="L882" s="24"/>
      <c r="M882" s="24"/>
      <c r="N882" s="41"/>
      <c r="O882" s="41"/>
      <c r="P882" s="41"/>
      <c r="Q882" s="41"/>
      <c r="R882" s="41"/>
    </row>
    <row r="883" ht="12.0" customHeight="1">
      <c r="A883" s="41"/>
      <c r="B883" s="41"/>
      <c r="C883" s="42"/>
      <c r="D883" s="41"/>
      <c r="E883" s="41"/>
      <c r="F883" s="41"/>
      <c r="G883" s="41"/>
      <c r="H883" s="41"/>
      <c r="I883" s="24"/>
      <c r="J883" s="24"/>
      <c r="K883" s="24"/>
      <c r="L883" s="24"/>
      <c r="M883" s="24"/>
      <c r="N883" s="41"/>
      <c r="O883" s="41"/>
      <c r="P883" s="41"/>
      <c r="Q883" s="41"/>
      <c r="R883" s="41"/>
    </row>
    <row r="884" ht="12.0" customHeight="1">
      <c r="A884" s="41"/>
      <c r="B884" s="41"/>
      <c r="C884" s="42"/>
      <c r="D884" s="41"/>
      <c r="E884" s="41"/>
      <c r="F884" s="41"/>
      <c r="G884" s="41"/>
      <c r="H884" s="41"/>
      <c r="I884" s="24"/>
      <c r="J884" s="24"/>
      <c r="K884" s="24"/>
      <c r="L884" s="24"/>
      <c r="M884" s="24"/>
      <c r="N884" s="41"/>
      <c r="O884" s="41"/>
      <c r="P884" s="41"/>
      <c r="Q884" s="41"/>
      <c r="R884" s="41"/>
    </row>
    <row r="885" ht="12.0" customHeight="1">
      <c r="A885" s="41"/>
      <c r="B885" s="41"/>
      <c r="C885" s="42"/>
      <c r="D885" s="41"/>
      <c r="E885" s="41"/>
      <c r="F885" s="41"/>
      <c r="G885" s="41"/>
      <c r="H885" s="41"/>
      <c r="I885" s="24"/>
      <c r="J885" s="24"/>
      <c r="K885" s="24"/>
      <c r="L885" s="24"/>
      <c r="M885" s="24"/>
      <c r="N885" s="41"/>
      <c r="O885" s="41"/>
      <c r="P885" s="41"/>
      <c r="Q885" s="41"/>
      <c r="R885" s="41"/>
    </row>
    <row r="886" ht="12.0" customHeight="1">
      <c r="A886" s="41"/>
      <c r="B886" s="41"/>
      <c r="C886" s="42"/>
      <c r="D886" s="41"/>
      <c r="E886" s="41"/>
      <c r="F886" s="41"/>
      <c r="G886" s="41"/>
      <c r="H886" s="41"/>
      <c r="I886" s="24"/>
      <c r="J886" s="24"/>
      <c r="K886" s="24"/>
      <c r="L886" s="24"/>
      <c r="M886" s="24"/>
      <c r="N886" s="41"/>
      <c r="O886" s="41"/>
      <c r="P886" s="41"/>
      <c r="Q886" s="41"/>
      <c r="R886" s="41"/>
    </row>
    <row r="887" ht="12.0" customHeight="1">
      <c r="A887" s="41"/>
      <c r="B887" s="41"/>
      <c r="C887" s="42"/>
      <c r="D887" s="41"/>
      <c r="E887" s="41"/>
      <c r="F887" s="41"/>
      <c r="G887" s="41"/>
      <c r="H887" s="41"/>
      <c r="I887" s="24"/>
      <c r="J887" s="24"/>
      <c r="K887" s="24"/>
      <c r="L887" s="24"/>
      <c r="M887" s="24"/>
      <c r="N887" s="41"/>
      <c r="O887" s="41"/>
      <c r="P887" s="41"/>
      <c r="Q887" s="41"/>
      <c r="R887" s="41"/>
    </row>
    <row r="888" ht="12.0" customHeight="1">
      <c r="A888" s="41"/>
      <c r="B888" s="41"/>
      <c r="C888" s="42"/>
      <c r="D888" s="41"/>
      <c r="E888" s="41"/>
      <c r="F888" s="41"/>
      <c r="G888" s="41"/>
      <c r="H888" s="41"/>
      <c r="I888" s="24"/>
      <c r="J888" s="24"/>
      <c r="K888" s="24"/>
      <c r="L888" s="24"/>
      <c r="M888" s="24"/>
      <c r="N888" s="41"/>
      <c r="O888" s="41"/>
      <c r="P888" s="41"/>
      <c r="Q888" s="41"/>
      <c r="R888" s="41"/>
    </row>
    <row r="889" ht="12.0" customHeight="1">
      <c r="A889" s="41"/>
      <c r="B889" s="41"/>
      <c r="C889" s="42"/>
      <c r="D889" s="41"/>
      <c r="E889" s="41"/>
      <c r="F889" s="41"/>
      <c r="G889" s="41"/>
      <c r="H889" s="41"/>
      <c r="I889" s="24"/>
      <c r="J889" s="24"/>
      <c r="K889" s="24"/>
      <c r="L889" s="24"/>
      <c r="M889" s="24"/>
      <c r="N889" s="41"/>
      <c r="O889" s="41"/>
      <c r="P889" s="41"/>
      <c r="Q889" s="41"/>
      <c r="R889" s="41"/>
    </row>
    <row r="890" ht="12.0" customHeight="1">
      <c r="A890" s="41"/>
      <c r="B890" s="41"/>
      <c r="C890" s="42"/>
      <c r="D890" s="41"/>
      <c r="E890" s="41"/>
      <c r="F890" s="41"/>
      <c r="G890" s="41"/>
      <c r="H890" s="41"/>
      <c r="I890" s="24"/>
      <c r="J890" s="24"/>
      <c r="K890" s="24"/>
      <c r="L890" s="24"/>
      <c r="M890" s="24"/>
      <c r="N890" s="41"/>
      <c r="O890" s="41"/>
      <c r="P890" s="41"/>
      <c r="Q890" s="41"/>
      <c r="R890" s="41"/>
    </row>
    <row r="891" ht="12.0" customHeight="1">
      <c r="A891" s="41"/>
      <c r="B891" s="41"/>
      <c r="C891" s="42"/>
      <c r="D891" s="41"/>
      <c r="E891" s="41"/>
      <c r="F891" s="41"/>
      <c r="G891" s="41"/>
      <c r="H891" s="41"/>
      <c r="I891" s="24"/>
      <c r="J891" s="24"/>
      <c r="K891" s="24"/>
      <c r="L891" s="24"/>
      <c r="M891" s="24"/>
      <c r="N891" s="41"/>
      <c r="O891" s="41"/>
      <c r="P891" s="41"/>
      <c r="Q891" s="41"/>
      <c r="R891" s="41"/>
    </row>
    <row r="892" ht="12.0" customHeight="1">
      <c r="A892" s="41"/>
      <c r="B892" s="41"/>
      <c r="C892" s="42"/>
      <c r="D892" s="41"/>
      <c r="E892" s="41"/>
      <c r="F892" s="41"/>
      <c r="G892" s="41"/>
      <c r="H892" s="41"/>
      <c r="I892" s="24"/>
      <c r="J892" s="24"/>
      <c r="K892" s="24"/>
      <c r="L892" s="24"/>
      <c r="M892" s="24"/>
      <c r="N892" s="41"/>
      <c r="O892" s="41"/>
      <c r="P892" s="41"/>
      <c r="Q892" s="41"/>
      <c r="R892" s="41"/>
    </row>
    <row r="893" ht="12.0" customHeight="1">
      <c r="A893" s="41"/>
      <c r="B893" s="41"/>
      <c r="C893" s="42"/>
      <c r="D893" s="41"/>
      <c r="E893" s="41"/>
      <c r="F893" s="41"/>
      <c r="G893" s="41"/>
      <c r="H893" s="41"/>
      <c r="I893" s="24"/>
      <c r="J893" s="24"/>
      <c r="K893" s="24"/>
      <c r="L893" s="24"/>
      <c r="M893" s="24"/>
      <c r="N893" s="41"/>
      <c r="O893" s="41"/>
      <c r="P893" s="41"/>
      <c r="Q893" s="41"/>
      <c r="R893" s="41"/>
    </row>
    <row r="894" ht="12.0" customHeight="1">
      <c r="A894" s="41"/>
      <c r="B894" s="41"/>
      <c r="C894" s="42"/>
      <c r="D894" s="41"/>
      <c r="E894" s="41"/>
      <c r="F894" s="41"/>
      <c r="G894" s="41"/>
      <c r="H894" s="41"/>
      <c r="I894" s="24"/>
      <c r="J894" s="24"/>
      <c r="K894" s="24"/>
      <c r="L894" s="24"/>
      <c r="M894" s="24"/>
      <c r="N894" s="41"/>
      <c r="O894" s="41"/>
      <c r="P894" s="41"/>
      <c r="Q894" s="41"/>
      <c r="R894" s="41"/>
    </row>
    <row r="895" ht="12.0" customHeight="1">
      <c r="A895" s="41"/>
      <c r="B895" s="41"/>
      <c r="C895" s="42"/>
      <c r="D895" s="41"/>
      <c r="E895" s="41"/>
      <c r="F895" s="41"/>
      <c r="G895" s="41"/>
      <c r="H895" s="41"/>
      <c r="I895" s="24"/>
      <c r="J895" s="24"/>
      <c r="K895" s="24"/>
      <c r="L895" s="24"/>
      <c r="M895" s="24"/>
      <c r="N895" s="41"/>
      <c r="O895" s="41"/>
      <c r="P895" s="41"/>
      <c r="Q895" s="41"/>
      <c r="R895" s="41"/>
    </row>
    <row r="896" ht="12.0" customHeight="1">
      <c r="A896" s="41"/>
      <c r="B896" s="41"/>
      <c r="C896" s="42"/>
      <c r="D896" s="41"/>
      <c r="E896" s="41"/>
      <c r="F896" s="41"/>
      <c r="G896" s="41"/>
      <c r="H896" s="41"/>
      <c r="I896" s="24"/>
      <c r="J896" s="24"/>
      <c r="K896" s="24"/>
      <c r="L896" s="24"/>
      <c r="M896" s="24"/>
      <c r="N896" s="41"/>
      <c r="O896" s="41"/>
      <c r="P896" s="41"/>
      <c r="Q896" s="41"/>
      <c r="R896" s="41"/>
    </row>
    <row r="897" ht="12.0" customHeight="1">
      <c r="A897" s="41"/>
      <c r="B897" s="41"/>
      <c r="C897" s="42"/>
      <c r="D897" s="41"/>
      <c r="E897" s="41"/>
      <c r="F897" s="41"/>
      <c r="G897" s="41"/>
      <c r="H897" s="41"/>
      <c r="I897" s="24"/>
      <c r="J897" s="24"/>
      <c r="K897" s="24"/>
      <c r="L897" s="24"/>
      <c r="M897" s="24"/>
      <c r="N897" s="41"/>
      <c r="O897" s="41"/>
      <c r="P897" s="41"/>
      <c r="Q897" s="41"/>
      <c r="R897" s="41"/>
    </row>
    <row r="898" ht="12.0" customHeight="1">
      <c r="A898" s="41"/>
      <c r="B898" s="41"/>
      <c r="C898" s="42"/>
      <c r="D898" s="41"/>
      <c r="E898" s="41"/>
      <c r="F898" s="41"/>
      <c r="G898" s="41"/>
      <c r="H898" s="41"/>
      <c r="I898" s="24"/>
      <c r="J898" s="24"/>
      <c r="K898" s="24"/>
      <c r="L898" s="24"/>
      <c r="M898" s="24"/>
      <c r="N898" s="41"/>
      <c r="O898" s="41"/>
      <c r="P898" s="41"/>
      <c r="Q898" s="41"/>
      <c r="R898" s="41"/>
    </row>
    <row r="899" ht="12.0" customHeight="1">
      <c r="A899" s="41"/>
      <c r="B899" s="41"/>
      <c r="C899" s="42"/>
      <c r="D899" s="41"/>
      <c r="E899" s="41"/>
      <c r="F899" s="41"/>
      <c r="G899" s="41"/>
      <c r="H899" s="41"/>
      <c r="I899" s="24"/>
      <c r="J899" s="24"/>
      <c r="K899" s="24"/>
      <c r="L899" s="24"/>
      <c r="M899" s="24"/>
      <c r="N899" s="41"/>
      <c r="O899" s="41"/>
      <c r="P899" s="41"/>
      <c r="Q899" s="41"/>
      <c r="R899" s="41"/>
    </row>
    <row r="900" ht="12.0" customHeight="1">
      <c r="A900" s="41"/>
      <c r="B900" s="41"/>
      <c r="C900" s="42"/>
      <c r="D900" s="41"/>
      <c r="E900" s="41"/>
      <c r="F900" s="41"/>
      <c r="G900" s="41"/>
      <c r="H900" s="41"/>
      <c r="I900" s="24"/>
      <c r="J900" s="24"/>
      <c r="K900" s="24"/>
      <c r="L900" s="24"/>
      <c r="M900" s="24"/>
      <c r="N900" s="41"/>
      <c r="O900" s="41"/>
      <c r="P900" s="41"/>
      <c r="Q900" s="41"/>
      <c r="R900" s="41"/>
    </row>
    <row r="901" ht="12.0" customHeight="1">
      <c r="A901" s="41"/>
      <c r="B901" s="41"/>
      <c r="C901" s="42"/>
      <c r="D901" s="41"/>
      <c r="E901" s="41"/>
      <c r="F901" s="41"/>
      <c r="G901" s="41"/>
      <c r="H901" s="41"/>
      <c r="I901" s="24"/>
      <c r="J901" s="24"/>
      <c r="K901" s="24"/>
      <c r="L901" s="24"/>
      <c r="M901" s="24"/>
      <c r="N901" s="41"/>
      <c r="O901" s="41"/>
      <c r="P901" s="41"/>
      <c r="Q901" s="41"/>
      <c r="R901" s="41"/>
    </row>
    <row r="902" ht="12.0" customHeight="1">
      <c r="A902" s="41"/>
      <c r="B902" s="41"/>
      <c r="C902" s="42"/>
      <c r="D902" s="41"/>
      <c r="E902" s="41"/>
      <c r="F902" s="41"/>
      <c r="G902" s="41"/>
      <c r="H902" s="41"/>
      <c r="I902" s="24"/>
      <c r="J902" s="24"/>
      <c r="K902" s="24"/>
      <c r="L902" s="24"/>
      <c r="M902" s="24"/>
      <c r="N902" s="41"/>
      <c r="O902" s="41"/>
      <c r="P902" s="41"/>
      <c r="Q902" s="41"/>
      <c r="R902" s="41"/>
    </row>
    <row r="903" ht="12.0" customHeight="1">
      <c r="A903" s="41"/>
      <c r="B903" s="41"/>
      <c r="C903" s="42"/>
      <c r="D903" s="41"/>
      <c r="E903" s="41"/>
      <c r="F903" s="41"/>
      <c r="G903" s="41"/>
      <c r="H903" s="41"/>
      <c r="I903" s="24"/>
      <c r="J903" s="24"/>
      <c r="K903" s="24"/>
      <c r="L903" s="24"/>
      <c r="M903" s="24"/>
      <c r="N903" s="41"/>
      <c r="O903" s="41"/>
      <c r="P903" s="41"/>
      <c r="Q903" s="41"/>
      <c r="R903" s="41"/>
    </row>
    <row r="904" ht="12.0" customHeight="1">
      <c r="A904" s="41"/>
      <c r="B904" s="41"/>
      <c r="C904" s="42"/>
      <c r="D904" s="41"/>
      <c r="E904" s="41"/>
      <c r="F904" s="41"/>
      <c r="G904" s="41"/>
      <c r="H904" s="41"/>
      <c r="I904" s="24"/>
      <c r="J904" s="24"/>
      <c r="K904" s="24"/>
      <c r="L904" s="24"/>
      <c r="M904" s="24"/>
      <c r="N904" s="41"/>
      <c r="O904" s="41"/>
      <c r="P904" s="41"/>
      <c r="Q904" s="41"/>
      <c r="R904" s="41"/>
    </row>
    <row r="905" ht="12.0" customHeight="1">
      <c r="A905" s="41"/>
      <c r="B905" s="41"/>
      <c r="C905" s="42"/>
      <c r="D905" s="41"/>
      <c r="E905" s="41"/>
      <c r="F905" s="41"/>
      <c r="G905" s="41"/>
      <c r="H905" s="41"/>
      <c r="I905" s="24"/>
      <c r="J905" s="24"/>
      <c r="K905" s="24"/>
      <c r="L905" s="24"/>
      <c r="M905" s="24"/>
      <c r="N905" s="41"/>
      <c r="O905" s="41"/>
      <c r="P905" s="41"/>
      <c r="Q905" s="41"/>
      <c r="R905" s="41"/>
    </row>
    <row r="906" ht="12.0" customHeight="1">
      <c r="A906" s="41"/>
      <c r="B906" s="41"/>
      <c r="C906" s="42"/>
      <c r="D906" s="41"/>
      <c r="E906" s="41"/>
      <c r="F906" s="41"/>
      <c r="G906" s="41"/>
      <c r="H906" s="41"/>
      <c r="I906" s="24"/>
      <c r="J906" s="24"/>
      <c r="K906" s="24"/>
      <c r="L906" s="24"/>
      <c r="M906" s="24"/>
      <c r="N906" s="41"/>
      <c r="O906" s="41"/>
      <c r="P906" s="41"/>
      <c r="Q906" s="41"/>
      <c r="R906" s="41"/>
    </row>
    <row r="907" ht="12.0" customHeight="1">
      <c r="A907" s="41"/>
      <c r="B907" s="41"/>
      <c r="C907" s="42"/>
      <c r="D907" s="41"/>
      <c r="E907" s="41"/>
      <c r="F907" s="41"/>
      <c r="G907" s="41"/>
      <c r="H907" s="41"/>
      <c r="I907" s="24"/>
      <c r="J907" s="24"/>
      <c r="K907" s="24"/>
      <c r="L907" s="24"/>
      <c r="M907" s="24"/>
      <c r="N907" s="41"/>
      <c r="O907" s="41"/>
      <c r="P907" s="41"/>
      <c r="Q907" s="41"/>
      <c r="R907" s="41"/>
    </row>
    <row r="908" ht="12.0" customHeight="1">
      <c r="A908" s="41"/>
      <c r="B908" s="41"/>
      <c r="C908" s="42"/>
      <c r="D908" s="41"/>
      <c r="E908" s="41"/>
      <c r="F908" s="41"/>
      <c r="G908" s="41"/>
      <c r="H908" s="41"/>
      <c r="I908" s="24"/>
      <c r="J908" s="24"/>
      <c r="K908" s="24"/>
      <c r="L908" s="24"/>
      <c r="M908" s="24"/>
      <c r="N908" s="41"/>
      <c r="O908" s="41"/>
      <c r="P908" s="41"/>
      <c r="Q908" s="41"/>
      <c r="R908" s="41"/>
    </row>
    <row r="909" ht="12.0" customHeight="1">
      <c r="A909" s="41"/>
      <c r="B909" s="41"/>
      <c r="C909" s="42"/>
      <c r="D909" s="41"/>
      <c r="E909" s="41"/>
      <c r="F909" s="41"/>
      <c r="G909" s="41"/>
      <c r="H909" s="41"/>
      <c r="I909" s="24"/>
      <c r="J909" s="24"/>
      <c r="K909" s="24"/>
      <c r="L909" s="24"/>
      <c r="M909" s="24"/>
      <c r="N909" s="41"/>
      <c r="O909" s="41"/>
      <c r="P909" s="41"/>
      <c r="Q909" s="41"/>
      <c r="R909" s="41"/>
    </row>
    <row r="910" ht="12.0" customHeight="1">
      <c r="A910" s="41"/>
      <c r="B910" s="41"/>
      <c r="C910" s="42"/>
      <c r="D910" s="41"/>
      <c r="E910" s="41"/>
      <c r="F910" s="41"/>
      <c r="G910" s="41"/>
      <c r="H910" s="41"/>
      <c r="I910" s="24"/>
      <c r="J910" s="24"/>
      <c r="K910" s="24"/>
      <c r="L910" s="24"/>
      <c r="M910" s="24"/>
      <c r="N910" s="41"/>
      <c r="O910" s="41"/>
      <c r="P910" s="41"/>
      <c r="Q910" s="41"/>
      <c r="R910" s="41"/>
    </row>
    <row r="911" ht="12.0" customHeight="1">
      <c r="A911" s="41"/>
      <c r="B911" s="41"/>
      <c r="C911" s="42"/>
      <c r="D911" s="41"/>
      <c r="E911" s="41"/>
      <c r="F911" s="41"/>
      <c r="G911" s="41"/>
      <c r="H911" s="41"/>
      <c r="I911" s="24"/>
      <c r="J911" s="24"/>
      <c r="K911" s="24"/>
      <c r="L911" s="24"/>
      <c r="M911" s="24"/>
      <c r="N911" s="41"/>
      <c r="O911" s="41"/>
      <c r="P911" s="41"/>
      <c r="Q911" s="41"/>
      <c r="R911" s="41"/>
    </row>
    <row r="912" ht="12.0" customHeight="1">
      <c r="A912" s="41"/>
      <c r="B912" s="41"/>
      <c r="C912" s="42"/>
      <c r="D912" s="41"/>
      <c r="E912" s="41"/>
      <c r="F912" s="41"/>
      <c r="G912" s="41"/>
      <c r="H912" s="41"/>
      <c r="I912" s="24"/>
      <c r="J912" s="24"/>
      <c r="K912" s="24"/>
      <c r="L912" s="24"/>
      <c r="M912" s="24"/>
      <c r="N912" s="41"/>
      <c r="O912" s="41"/>
      <c r="P912" s="41"/>
      <c r="Q912" s="41"/>
      <c r="R912" s="41"/>
    </row>
    <row r="913" ht="12.0" customHeight="1">
      <c r="A913" s="41"/>
      <c r="B913" s="41"/>
      <c r="C913" s="42"/>
      <c r="D913" s="41"/>
      <c r="E913" s="41"/>
      <c r="F913" s="41"/>
      <c r="G913" s="41"/>
      <c r="H913" s="41"/>
      <c r="I913" s="24"/>
      <c r="J913" s="24"/>
      <c r="K913" s="24"/>
      <c r="L913" s="24"/>
      <c r="M913" s="24"/>
      <c r="N913" s="41"/>
      <c r="O913" s="41"/>
      <c r="P913" s="41"/>
      <c r="Q913" s="41"/>
      <c r="R913" s="41"/>
    </row>
    <row r="914" ht="12.0" customHeight="1">
      <c r="A914" s="41"/>
      <c r="B914" s="41"/>
      <c r="C914" s="42"/>
      <c r="D914" s="41"/>
      <c r="E914" s="41"/>
      <c r="F914" s="41"/>
      <c r="G914" s="41"/>
      <c r="H914" s="41"/>
      <c r="I914" s="24"/>
      <c r="J914" s="24"/>
      <c r="K914" s="24"/>
      <c r="L914" s="24"/>
      <c r="M914" s="24"/>
      <c r="N914" s="41"/>
      <c r="O914" s="41"/>
      <c r="P914" s="41"/>
      <c r="Q914" s="41"/>
      <c r="R914" s="41"/>
    </row>
    <row r="915" ht="12.0" customHeight="1">
      <c r="A915" s="41"/>
      <c r="B915" s="41"/>
      <c r="C915" s="42"/>
      <c r="D915" s="41"/>
      <c r="E915" s="41"/>
      <c r="F915" s="41"/>
      <c r="G915" s="41"/>
      <c r="H915" s="41"/>
      <c r="I915" s="24"/>
      <c r="J915" s="24"/>
      <c r="K915" s="24"/>
      <c r="L915" s="24"/>
      <c r="M915" s="24"/>
      <c r="N915" s="41"/>
      <c r="O915" s="41"/>
      <c r="P915" s="41"/>
      <c r="Q915" s="41"/>
      <c r="R915" s="41"/>
    </row>
    <row r="916" ht="12.0" customHeight="1">
      <c r="A916" s="41"/>
      <c r="B916" s="41"/>
      <c r="C916" s="42"/>
      <c r="D916" s="41"/>
      <c r="E916" s="41"/>
      <c r="F916" s="41"/>
      <c r="G916" s="41"/>
      <c r="H916" s="41"/>
      <c r="I916" s="24"/>
      <c r="J916" s="24"/>
      <c r="K916" s="24"/>
      <c r="L916" s="24"/>
      <c r="M916" s="24"/>
      <c r="N916" s="41"/>
      <c r="O916" s="41"/>
      <c r="P916" s="41"/>
      <c r="Q916" s="41"/>
      <c r="R916" s="41"/>
    </row>
    <row r="917" ht="12.0" customHeight="1">
      <c r="A917" s="41"/>
      <c r="B917" s="41"/>
      <c r="C917" s="42"/>
      <c r="D917" s="41"/>
      <c r="E917" s="41"/>
      <c r="F917" s="41"/>
      <c r="G917" s="41"/>
      <c r="H917" s="41"/>
      <c r="I917" s="24"/>
      <c r="J917" s="24"/>
      <c r="K917" s="24"/>
      <c r="L917" s="24"/>
      <c r="M917" s="24"/>
      <c r="N917" s="41"/>
      <c r="O917" s="41"/>
      <c r="P917" s="41"/>
      <c r="Q917" s="41"/>
      <c r="R917" s="41"/>
    </row>
    <row r="918" ht="12.0" customHeight="1">
      <c r="A918" s="41"/>
      <c r="B918" s="41"/>
      <c r="C918" s="42"/>
      <c r="D918" s="41"/>
      <c r="E918" s="41"/>
      <c r="F918" s="41"/>
      <c r="G918" s="41"/>
      <c r="H918" s="41"/>
      <c r="I918" s="24"/>
      <c r="J918" s="24"/>
      <c r="K918" s="24"/>
      <c r="L918" s="24"/>
      <c r="M918" s="24"/>
      <c r="N918" s="41"/>
      <c r="O918" s="41"/>
      <c r="P918" s="41"/>
      <c r="Q918" s="41"/>
      <c r="R918" s="41"/>
    </row>
    <row r="919" ht="12.0" customHeight="1">
      <c r="A919" s="41"/>
      <c r="B919" s="41"/>
      <c r="C919" s="42"/>
      <c r="D919" s="41"/>
      <c r="E919" s="41"/>
      <c r="F919" s="41"/>
      <c r="G919" s="41"/>
      <c r="H919" s="41"/>
      <c r="I919" s="24"/>
      <c r="J919" s="24"/>
      <c r="K919" s="24"/>
      <c r="L919" s="24"/>
      <c r="M919" s="24"/>
      <c r="N919" s="41"/>
      <c r="O919" s="41"/>
      <c r="P919" s="41"/>
      <c r="Q919" s="41"/>
      <c r="R919" s="41"/>
    </row>
    <row r="920" ht="12.0" customHeight="1">
      <c r="A920" s="41"/>
      <c r="B920" s="41"/>
      <c r="C920" s="42"/>
      <c r="D920" s="41"/>
      <c r="E920" s="41"/>
      <c r="F920" s="41"/>
      <c r="G920" s="41"/>
      <c r="H920" s="41"/>
      <c r="I920" s="24"/>
      <c r="J920" s="24"/>
      <c r="K920" s="24"/>
      <c r="L920" s="24"/>
      <c r="M920" s="24"/>
      <c r="N920" s="41"/>
      <c r="O920" s="41"/>
      <c r="P920" s="41"/>
      <c r="Q920" s="41"/>
      <c r="R920" s="41"/>
    </row>
    <row r="921" ht="12.0" customHeight="1">
      <c r="A921" s="41"/>
      <c r="B921" s="41"/>
      <c r="C921" s="42"/>
      <c r="D921" s="41"/>
      <c r="E921" s="41"/>
      <c r="F921" s="41"/>
      <c r="G921" s="41"/>
      <c r="H921" s="41"/>
      <c r="I921" s="24"/>
      <c r="J921" s="24"/>
      <c r="K921" s="24"/>
      <c r="L921" s="24"/>
      <c r="M921" s="24"/>
      <c r="N921" s="41"/>
      <c r="O921" s="41"/>
      <c r="P921" s="41"/>
      <c r="Q921" s="41"/>
      <c r="R921" s="41"/>
    </row>
    <row r="922" ht="12.0" customHeight="1">
      <c r="A922" s="41"/>
      <c r="B922" s="41"/>
      <c r="C922" s="42"/>
      <c r="D922" s="41"/>
      <c r="E922" s="41"/>
      <c r="F922" s="41"/>
      <c r="G922" s="41"/>
      <c r="H922" s="41"/>
      <c r="I922" s="24"/>
      <c r="J922" s="24"/>
      <c r="K922" s="24"/>
      <c r="L922" s="24"/>
      <c r="M922" s="24"/>
      <c r="N922" s="41"/>
      <c r="O922" s="41"/>
      <c r="P922" s="41"/>
      <c r="Q922" s="41"/>
      <c r="R922" s="41"/>
    </row>
    <row r="923" ht="12.0" customHeight="1">
      <c r="A923" s="41"/>
      <c r="B923" s="41"/>
      <c r="C923" s="42"/>
      <c r="D923" s="41"/>
      <c r="E923" s="41"/>
      <c r="F923" s="41"/>
      <c r="G923" s="41"/>
      <c r="H923" s="41"/>
      <c r="I923" s="24"/>
      <c r="J923" s="24"/>
      <c r="K923" s="24"/>
      <c r="L923" s="24"/>
      <c r="M923" s="24"/>
      <c r="N923" s="41"/>
      <c r="O923" s="41"/>
      <c r="P923" s="41"/>
      <c r="Q923" s="41"/>
      <c r="R923" s="41"/>
    </row>
    <row r="924" ht="12.0" customHeight="1">
      <c r="A924" s="41"/>
      <c r="B924" s="41"/>
      <c r="C924" s="42"/>
      <c r="D924" s="41"/>
      <c r="E924" s="41"/>
      <c r="F924" s="41"/>
      <c r="G924" s="41"/>
      <c r="H924" s="41"/>
      <c r="I924" s="24"/>
      <c r="J924" s="24"/>
      <c r="K924" s="24"/>
      <c r="L924" s="24"/>
      <c r="M924" s="24"/>
      <c r="N924" s="41"/>
      <c r="O924" s="41"/>
      <c r="P924" s="41"/>
      <c r="Q924" s="41"/>
      <c r="R924" s="41"/>
    </row>
    <row r="925" ht="12.0" customHeight="1">
      <c r="A925" s="41"/>
      <c r="B925" s="41"/>
      <c r="C925" s="42"/>
      <c r="D925" s="41"/>
      <c r="E925" s="41"/>
      <c r="F925" s="41"/>
      <c r="G925" s="41"/>
      <c r="H925" s="41"/>
      <c r="I925" s="24"/>
      <c r="J925" s="24"/>
      <c r="K925" s="24"/>
      <c r="L925" s="24"/>
      <c r="M925" s="24"/>
      <c r="N925" s="41"/>
      <c r="O925" s="41"/>
      <c r="P925" s="41"/>
      <c r="Q925" s="41"/>
      <c r="R925" s="41"/>
    </row>
    <row r="926" ht="12.0" customHeight="1">
      <c r="A926" s="41"/>
      <c r="B926" s="41"/>
      <c r="C926" s="42"/>
      <c r="D926" s="41"/>
      <c r="E926" s="41"/>
      <c r="F926" s="41"/>
      <c r="G926" s="41"/>
      <c r="H926" s="41"/>
      <c r="I926" s="24"/>
      <c r="J926" s="24"/>
      <c r="K926" s="24"/>
      <c r="L926" s="24"/>
      <c r="M926" s="24"/>
      <c r="N926" s="41"/>
      <c r="O926" s="41"/>
      <c r="P926" s="41"/>
      <c r="Q926" s="41"/>
      <c r="R926" s="41"/>
    </row>
    <row r="927" ht="12.0" customHeight="1">
      <c r="A927" s="41"/>
      <c r="B927" s="41"/>
      <c r="C927" s="42"/>
      <c r="D927" s="41"/>
      <c r="E927" s="41"/>
      <c r="F927" s="41"/>
      <c r="G927" s="41"/>
      <c r="H927" s="41"/>
      <c r="I927" s="24"/>
      <c r="J927" s="24"/>
      <c r="K927" s="24"/>
      <c r="L927" s="24"/>
      <c r="M927" s="24"/>
      <c r="N927" s="41"/>
      <c r="O927" s="41"/>
      <c r="P927" s="41"/>
      <c r="Q927" s="41"/>
      <c r="R927" s="41"/>
    </row>
    <row r="928" ht="12.0" customHeight="1">
      <c r="A928" s="41"/>
      <c r="B928" s="41"/>
      <c r="C928" s="42"/>
      <c r="D928" s="41"/>
      <c r="E928" s="41"/>
      <c r="F928" s="41"/>
      <c r="G928" s="41"/>
      <c r="H928" s="41"/>
      <c r="I928" s="24"/>
      <c r="J928" s="24"/>
      <c r="K928" s="24"/>
      <c r="L928" s="24"/>
      <c r="M928" s="24"/>
      <c r="N928" s="41"/>
      <c r="O928" s="41"/>
      <c r="P928" s="41"/>
      <c r="Q928" s="41"/>
      <c r="R928" s="41"/>
    </row>
    <row r="929" ht="12.0" customHeight="1">
      <c r="A929" s="41"/>
      <c r="B929" s="41"/>
      <c r="C929" s="42"/>
      <c r="D929" s="41"/>
      <c r="E929" s="41"/>
      <c r="F929" s="41"/>
      <c r="G929" s="41"/>
      <c r="H929" s="41"/>
      <c r="I929" s="24"/>
      <c r="J929" s="24"/>
      <c r="K929" s="24"/>
      <c r="L929" s="24"/>
      <c r="M929" s="24"/>
      <c r="N929" s="41"/>
      <c r="O929" s="41"/>
      <c r="P929" s="41"/>
      <c r="Q929" s="41"/>
      <c r="R929" s="41"/>
    </row>
    <row r="930" ht="12.0" customHeight="1">
      <c r="A930" s="41"/>
      <c r="B930" s="41"/>
      <c r="C930" s="42"/>
      <c r="D930" s="41"/>
      <c r="E930" s="41"/>
      <c r="F930" s="41"/>
      <c r="G930" s="41"/>
      <c r="H930" s="41"/>
      <c r="I930" s="24"/>
      <c r="J930" s="24"/>
      <c r="K930" s="24"/>
      <c r="L930" s="24"/>
      <c r="M930" s="24"/>
      <c r="N930" s="41"/>
      <c r="O930" s="41"/>
      <c r="P930" s="41"/>
      <c r="Q930" s="41"/>
      <c r="R930" s="41"/>
    </row>
    <row r="931" ht="12.0" customHeight="1">
      <c r="A931" s="41"/>
      <c r="B931" s="41"/>
      <c r="C931" s="42"/>
      <c r="D931" s="41"/>
      <c r="E931" s="41"/>
      <c r="F931" s="41"/>
      <c r="G931" s="41"/>
      <c r="H931" s="41"/>
      <c r="I931" s="24"/>
      <c r="J931" s="24"/>
      <c r="K931" s="24"/>
      <c r="L931" s="24"/>
      <c r="M931" s="24"/>
      <c r="N931" s="41"/>
      <c r="O931" s="41"/>
      <c r="P931" s="41"/>
      <c r="Q931" s="41"/>
      <c r="R931" s="41"/>
    </row>
    <row r="932" ht="12.0" customHeight="1">
      <c r="A932" s="41"/>
      <c r="B932" s="41"/>
      <c r="C932" s="42"/>
      <c r="D932" s="41"/>
      <c r="E932" s="41"/>
      <c r="F932" s="41"/>
      <c r="G932" s="41"/>
      <c r="H932" s="41"/>
      <c r="I932" s="24"/>
      <c r="J932" s="24"/>
      <c r="K932" s="24"/>
      <c r="L932" s="24"/>
      <c r="M932" s="24"/>
      <c r="N932" s="41"/>
      <c r="O932" s="41"/>
      <c r="P932" s="41"/>
      <c r="Q932" s="41"/>
      <c r="R932" s="41"/>
    </row>
    <row r="933" ht="12.0" customHeight="1">
      <c r="A933" s="41"/>
      <c r="B933" s="41"/>
      <c r="C933" s="42"/>
      <c r="D933" s="41"/>
      <c r="E933" s="41"/>
      <c r="F933" s="41"/>
      <c r="G933" s="41"/>
      <c r="H933" s="41"/>
      <c r="I933" s="24"/>
      <c r="J933" s="24"/>
      <c r="K933" s="24"/>
      <c r="L933" s="24"/>
      <c r="M933" s="24"/>
      <c r="N933" s="41"/>
      <c r="O933" s="41"/>
      <c r="P933" s="41"/>
      <c r="Q933" s="41"/>
      <c r="R933" s="41"/>
    </row>
    <row r="934" ht="12.0" customHeight="1">
      <c r="A934" s="41"/>
      <c r="B934" s="41"/>
      <c r="C934" s="42"/>
      <c r="D934" s="41"/>
      <c r="E934" s="41"/>
      <c r="F934" s="41"/>
      <c r="G934" s="41"/>
      <c r="H934" s="41"/>
      <c r="I934" s="24"/>
      <c r="J934" s="24"/>
      <c r="K934" s="24"/>
      <c r="L934" s="24"/>
      <c r="M934" s="24"/>
      <c r="N934" s="41"/>
      <c r="O934" s="41"/>
      <c r="P934" s="41"/>
      <c r="Q934" s="41"/>
      <c r="R934" s="41"/>
    </row>
    <row r="935" ht="12.0" customHeight="1">
      <c r="A935" s="41"/>
      <c r="B935" s="41"/>
      <c r="C935" s="42"/>
      <c r="D935" s="41"/>
      <c r="E935" s="41"/>
      <c r="F935" s="41"/>
      <c r="G935" s="41"/>
      <c r="H935" s="41"/>
      <c r="I935" s="24"/>
      <c r="J935" s="24"/>
      <c r="K935" s="24"/>
      <c r="L935" s="24"/>
      <c r="M935" s="24"/>
      <c r="N935" s="41"/>
      <c r="O935" s="41"/>
      <c r="P935" s="41"/>
      <c r="Q935" s="41"/>
      <c r="R935" s="41"/>
    </row>
    <row r="936" ht="12.0" customHeight="1">
      <c r="A936" s="41"/>
      <c r="B936" s="41"/>
      <c r="C936" s="42"/>
      <c r="D936" s="41"/>
      <c r="E936" s="41"/>
      <c r="F936" s="41"/>
      <c r="G936" s="41"/>
      <c r="H936" s="41"/>
      <c r="I936" s="24"/>
      <c r="J936" s="24"/>
      <c r="K936" s="24"/>
      <c r="L936" s="24"/>
      <c r="M936" s="24"/>
      <c r="N936" s="41"/>
      <c r="O936" s="41"/>
      <c r="P936" s="41"/>
      <c r="Q936" s="41"/>
      <c r="R936" s="41"/>
    </row>
    <row r="937" ht="12.0" customHeight="1">
      <c r="A937" s="41"/>
      <c r="B937" s="41"/>
      <c r="C937" s="42"/>
      <c r="D937" s="41"/>
      <c r="E937" s="41"/>
      <c r="F937" s="41"/>
      <c r="G937" s="41"/>
      <c r="H937" s="41"/>
      <c r="I937" s="24"/>
      <c r="J937" s="24"/>
      <c r="K937" s="24"/>
      <c r="L937" s="24"/>
      <c r="M937" s="24"/>
      <c r="N937" s="41"/>
      <c r="O937" s="41"/>
      <c r="P937" s="41"/>
      <c r="Q937" s="41"/>
      <c r="R937" s="41"/>
    </row>
    <row r="938" ht="12.0" customHeight="1">
      <c r="A938" s="41"/>
      <c r="B938" s="41"/>
      <c r="C938" s="42"/>
      <c r="D938" s="41"/>
      <c r="E938" s="41"/>
      <c r="F938" s="41"/>
      <c r="G938" s="41"/>
      <c r="H938" s="41"/>
      <c r="I938" s="24"/>
      <c r="J938" s="24"/>
      <c r="K938" s="24"/>
      <c r="L938" s="24"/>
      <c r="M938" s="24"/>
      <c r="N938" s="41"/>
      <c r="O938" s="41"/>
      <c r="P938" s="41"/>
      <c r="Q938" s="41"/>
      <c r="R938" s="41"/>
    </row>
    <row r="939" ht="12.0" customHeight="1">
      <c r="A939" s="41"/>
      <c r="B939" s="41"/>
      <c r="C939" s="42"/>
      <c r="D939" s="41"/>
      <c r="E939" s="41"/>
      <c r="F939" s="41"/>
      <c r="G939" s="41"/>
      <c r="H939" s="41"/>
      <c r="I939" s="24"/>
      <c r="J939" s="24"/>
      <c r="K939" s="24"/>
      <c r="L939" s="24"/>
      <c r="M939" s="24"/>
      <c r="N939" s="41"/>
      <c r="O939" s="41"/>
      <c r="P939" s="41"/>
      <c r="Q939" s="41"/>
      <c r="R939" s="41"/>
    </row>
    <row r="940" ht="12.0" customHeight="1">
      <c r="A940" s="41"/>
      <c r="B940" s="41"/>
      <c r="C940" s="42"/>
      <c r="D940" s="41"/>
      <c r="E940" s="41"/>
      <c r="F940" s="41"/>
      <c r="G940" s="41"/>
      <c r="H940" s="41"/>
      <c r="I940" s="24"/>
      <c r="J940" s="24"/>
      <c r="K940" s="24"/>
      <c r="L940" s="24"/>
      <c r="M940" s="24"/>
      <c r="N940" s="41"/>
      <c r="O940" s="41"/>
      <c r="P940" s="41"/>
      <c r="Q940" s="41"/>
      <c r="R940" s="41"/>
    </row>
    <row r="941" ht="12.0" customHeight="1">
      <c r="A941" s="41"/>
      <c r="B941" s="41"/>
      <c r="C941" s="42"/>
      <c r="D941" s="41"/>
      <c r="E941" s="41"/>
      <c r="F941" s="41"/>
      <c r="G941" s="41"/>
      <c r="H941" s="41"/>
      <c r="I941" s="24"/>
      <c r="J941" s="24"/>
      <c r="K941" s="24"/>
      <c r="L941" s="24"/>
      <c r="M941" s="24"/>
      <c r="N941" s="41"/>
      <c r="O941" s="41"/>
      <c r="P941" s="41"/>
      <c r="Q941" s="41"/>
      <c r="R941" s="41"/>
    </row>
    <row r="942" ht="12.0" customHeight="1">
      <c r="A942" s="41"/>
      <c r="B942" s="41"/>
      <c r="C942" s="42"/>
      <c r="D942" s="41"/>
      <c r="E942" s="41"/>
      <c r="F942" s="41"/>
      <c r="G942" s="41"/>
      <c r="H942" s="41"/>
      <c r="I942" s="24"/>
      <c r="J942" s="24"/>
      <c r="K942" s="24"/>
      <c r="L942" s="24"/>
      <c r="M942" s="24"/>
      <c r="N942" s="41"/>
      <c r="O942" s="41"/>
      <c r="P942" s="41"/>
      <c r="Q942" s="41"/>
      <c r="R942" s="41"/>
    </row>
    <row r="943" ht="12.0" customHeight="1">
      <c r="A943" s="41"/>
      <c r="B943" s="41"/>
      <c r="C943" s="42"/>
      <c r="D943" s="41"/>
      <c r="E943" s="41"/>
      <c r="F943" s="41"/>
      <c r="G943" s="41"/>
      <c r="H943" s="41"/>
      <c r="I943" s="24"/>
      <c r="J943" s="24"/>
      <c r="K943" s="24"/>
      <c r="L943" s="24"/>
      <c r="M943" s="24"/>
      <c r="N943" s="41"/>
      <c r="O943" s="41"/>
      <c r="P943" s="41"/>
      <c r="Q943" s="41"/>
      <c r="R943" s="41"/>
    </row>
    <row r="944" ht="12.0" customHeight="1">
      <c r="A944" s="41"/>
      <c r="B944" s="41"/>
      <c r="C944" s="42"/>
      <c r="D944" s="41"/>
      <c r="E944" s="41"/>
      <c r="F944" s="41"/>
      <c r="G944" s="41"/>
      <c r="H944" s="41"/>
      <c r="I944" s="24"/>
      <c r="J944" s="24"/>
      <c r="K944" s="24"/>
      <c r="L944" s="24"/>
      <c r="M944" s="24"/>
      <c r="N944" s="41"/>
      <c r="O944" s="41"/>
      <c r="P944" s="41"/>
      <c r="Q944" s="41"/>
      <c r="R944" s="41"/>
    </row>
    <row r="945" ht="12.0" customHeight="1">
      <c r="A945" s="41"/>
      <c r="B945" s="41"/>
      <c r="C945" s="42"/>
      <c r="D945" s="41"/>
      <c r="E945" s="41"/>
      <c r="F945" s="41"/>
      <c r="G945" s="41"/>
      <c r="H945" s="41"/>
      <c r="I945" s="24"/>
      <c r="J945" s="24"/>
      <c r="K945" s="24"/>
      <c r="L945" s="24"/>
      <c r="M945" s="24"/>
      <c r="N945" s="41"/>
      <c r="O945" s="41"/>
      <c r="P945" s="41"/>
      <c r="Q945" s="41"/>
      <c r="R945" s="41"/>
    </row>
    <row r="946" ht="12.0" customHeight="1">
      <c r="A946" s="41"/>
      <c r="B946" s="41"/>
      <c r="C946" s="42"/>
      <c r="D946" s="41"/>
      <c r="E946" s="41"/>
      <c r="F946" s="41"/>
      <c r="G946" s="41"/>
      <c r="H946" s="41"/>
      <c r="I946" s="24"/>
      <c r="J946" s="24"/>
      <c r="K946" s="24"/>
      <c r="L946" s="24"/>
      <c r="M946" s="24"/>
      <c r="N946" s="41"/>
      <c r="O946" s="41"/>
      <c r="P946" s="41"/>
      <c r="Q946" s="41"/>
      <c r="R946" s="41"/>
    </row>
    <row r="947" ht="12.0" customHeight="1">
      <c r="A947" s="41"/>
      <c r="B947" s="41"/>
      <c r="C947" s="42"/>
      <c r="D947" s="41"/>
      <c r="E947" s="41"/>
      <c r="F947" s="41"/>
      <c r="G947" s="41"/>
      <c r="H947" s="41"/>
      <c r="I947" s="24"/>
      <c r="J947" s="24"/>
      <c r="K947" s="24"/>
      <c r="L947" s="24"/>
      <c r="M947" s="24"/>
      <c r="N947" s="41"/>
      <c r="O947" s="41"/>
      <c r="P947" s="41"/>
      <c r="Q947" s="41"/>
      <c r="R947" s="41"/>
    </row>
    <row r="948" ht="12.0" customHeight="1">
      <c r="A948" s="41"/>
      <c r="B948" s="41"/>
      <c r="C948" s="42"/>
      <c r="D948" s="41"/>
      <c r="E948" s="41"/>
      <c r="F948" s="41"/>
      <c r="G948" s="41"/>
      <c r="H948" s="41"/>
      <c r="I948" s="24"/>
      <c r="J948" s="24"/>
      <c r="K948" s="24"/>
      <c r="L948" s="24"/>
      <c r="M948" s="24"/>
      <c r="N948" s="41"/>
      <c r="O948" s="41"/>
      <c r="P948" s="41"/>
      <c r="Q948" s="41"/>
      <c r="R948" s="41"/>
    </row>
    <row r="949" ht="12.0" customHeight="1">
      <c r="A949" s="41"/>
      <c r="B949" s="41"/>
      <c r="C949" s="42"/>
      <c r="D949" s="41"/>
      <c r="E949" s="41"/>
      <c r="F949" s="41"/>
      <c r="G949" s="41"/>
      <c r="H949" s="41"/>
      <c r="I949" s="24"/>
      <c r="J949" s="24"/>
      <c r="K949" s="24"/>
      <c r="L949" s="24"/>
      <c r="M949" s="24"/>
      <c r="N949" s="41"/>
      <c r="O949" s="41"/>
      <c r="P949" s="41"/>
      <c r="Q949" s="41"/>
      <c r="R949" s="41"/>
    </row>
    <row r="950" ht="12.0" customHeight="1">
      <c r="A950" s="41"/>
      <c r="B950" s="41"/>
      <c r="C950" s="42"/>
      <c r="D950" s="41"/>
      <c r="E950" s="41"/>
      <c r="F950" s="41"/>
      <c r="G950" s="41"/>
      <c r="H950" s="41"/>
      <c r="I950" s="24"/>
      <c r="J950" s="24"/>
      <c r="K950" s="24"/>
      <c r="L950" s="24"/>
      <c r="M950" s="24"/>
      <c r="N950" s="41"/>
      <c r="O950" s="41"/>
      <c r="P950" s="41"/>
      <c r="Q950" s="41"/>
      <c r="R950" s="41"/>
    </row>
    <row r="951" ht="12.0" customHeight="1">
      <c r="A951" s="41"/>
      <c r="B951" s="41"/>
      <c r="C951" s="42"/>
      <c r="D951" s="41"/>
      <c r="E951" s="41"/>
      <c r="F951" s="41"/>
      <c r="G951" s="41"/>
      <c r="H951" s="41"/>
      <c r="I951" s="24"/>
      <c r="J951" s="24"/>
      <c r="K951" s="24"/>
      <c r="L951" s="24"/>
      <c r="M951" s="24"/>
      <c r="N951" s="41"/>
      <c r="O951" s="41"/>
      <c r="P951" s="41"/>
      <c r="Q951" s="41"/>
      <c r="R951" s="41"/>
    </row>
    <row r="952" ht="12.0" customHeight="1">
      <c r="A952" s="41"/>
      <c r="B952" s="41"/>
      <c r="C952" s="42"/>
      <c r="D952" s="41"/>
      <c r="E952" s="41"/>
      <c r="F952" s="41"/>
      <c r="G952" s="41"/>
      <c r="H952" s="41"/>
      <c r="I952" s="24"/>
      <c r="J952" s="24"/>
      <c r="K952" s="24"/>
      <c r="L952" s="24"/>
      <c r="M952" s="24"/>
      <c r="N952" s="41"/>
      <c r="O952" s="41"/>
      <c r="P952" s="41"/>
      <c r="Q952" s="41"/>
      <c r="R952" s="41"/>
    </row>
    <row r="953" ht="12.0" customHeight="1">
      <c r="A953" s="41"/>
      <c r="B953" s="41"/>
      <c r="C953" s="42"/>
      <c r="D953" s="41"/>
      <c r="E953" s="41"/>
      <c r="F953" s="41"/>
      <c r="G953" s="41"/>
      <c r="H953" s="41"/>
      <c r="I953" s="24"/>
      <c r="J953" s="24"/>
      <c r="K953" s="24"/>
      <c r="L953" s="24"/>
      <c r="M953" s="24"/>
      <c r="N953" s="41"/>
      <c r="O953" s="41"/>
      <c r="P953" s="41"/>
      <c r="Q953" s="41"/>
      <c r="R953" s="41"/>
    </row>
    <row r="954" ht="12.0" customHeight="1">
      <c r="A954" s="41"/>
      <c r="B954" s="41"/>
      <c r="C954" s="42"/>
      <c r="D954" s="41"/>
      <c r="E954" s="41"/>
      <c r="F954" s="41"/>
      <c r="G954" s="41"/>
      <c r="H954" s="41"/>
      <c r="I954" s="24"/>
      <c r="J954" s="24"/>
      <c r="K954" s="24"/>
      <c r="L954" s="24"/>
      <c r="M954" s="24"/>
      <c r="N954" s="41"/>
      <c r="O954" s="41"/>
      <c r="P954" s="41"/>
      <c r="Q954" s="41"/>
      <c r="R954" s="41"/>
    </row>
    <row r="955" ht="12.0" customHeight="1">
      <c r="A955" s="41"/>
      <c r="B955" s="41"/>
      <c r="C955" s="42"/>
      <c r="D955" s="41"/>
      <c r="E955" s="41"/>
      <c r="F955" s="41"/>
      <c r="G955" s="41"/>
      <c r="H955" s="41"/>
      <c r="I955" s="24"/>
      <c r="J955" s="24"/>
      <c r="K955" s="24"/>
      <c r="L955" s="24"/>
      <c r="M955" s="24"/>
      <c r="N955" s="41"/>
      <c r="O955" s="41"/>
      <c r="P955" s="41"/>
      <c r="Q955" s="41"/>
      <c r="R955" s="41"/>
    </row>
    <row r="956" ht="12.0" customHeight="1">
      <c r="A956" s="41"/>
      <c r="B956" s="41"/>
      <c r="C956" s="42"/>
      <c r="D956" s="41"/>
      <c r="E956" s="41"/>
      <c r="F956" s="41"/>
      <c r="G956" s="41"/>
      <c r="H956" s="41"/>
      <c r="I956" s="24"/>
      <c r="J956" s="24"/>
      <c r="K956" s="24"/>
      <c r="L956" s="24"/>
      <c r="M956" s="24"/>
      <c r="N956" s="41"/>
      <c r="O956" s="41"/>
      <c r="P956" s="41"/>
      <c r="Q956" s="41"/>
      <c r="R956" s="41"/>
    </row>
    <row r="957" ht="12.0" customHeight="1">
      <c r="A957" s="41"/>
      <c r="B957" s="41"/>
      <c r="C957" s="42"/>
      <c r="D957" s="41"/>
      <c r="E957" s="41"/>
      <c r="F957" s="41"/>
      <c r="G957" s="41"/>
      <c r="H957" s="41"/>
      <c r="I957" s="24"/>
      <c r="J957" s="24"/>
      <c r="K957" s="24"/>
      <c r="L957" s="24"/>
      <c r="M957" s="24"/>
      <c r="N957" s="41"/>
      <c r="O957" s="41"/>
      <c r="P957" s="41"/>
      <c r="Q957" s="41"/>
      <c r="R957" s="41"/>
    </row>
    <row r="958" ht="12.0" customHeight="1">
      <c r="A958" s="41"/>
      <c r="B958" s="41"/>
      <c r="C958" s="42"/>
      <c r="D958" s="41"/>
      <c r="E958" s="41"/>
      <c r="F958" s="41"/>
      <c r="G958" s="41"/>
      <c r="H958" s="41"/>
      <c r="I958" s="24"/>
      <c r="J958" s="24"/>
      <c r="K958" s="24"/>
      <c r="L958" s="24"/>
      <c r="M958" s="24"/>
      <c r="N958" s="41"/>
      <c r="O958" s="41"/>
      <c r="P958" s="41"/>
      <c r="Q958" s="41"/>
      <c r="R958" s="41"/>
    </row>
    <row r="959" ht="12.0" customHeight="1">
      <c r="A959" s="41"/>
      <c r="B959" s="41"/>
      <c r="C959" s="42"/>
      <c r="D959" s="41"/>
      <c r="E959" s="41"/>
      <c r="F959" s="41"/>
      <c r="G959" s="41"/>
      <c r="H959" s="41"/>
      <c r="I959" s="24"/>
      <c r="J959" s="24"/>
      <c r="K959" s="24"/>
      <c r="L959" s="24"/>
      <c r="M959" s="24"/>
      <c r="N959" s="41"/>
      <c r="O959" s="41"/>
      <c r="P959" s="41"/>
      <c r="Q959" s="41"/>
      <c r="R959" s="41"/>
    </row>
    <row r="960" ht="12.0" customHeight="1">
      <c r="A960" s="41"/>
      <c r="B960" s="41"/>
      <c r="C960" s="42"/>
      <c r="D960" s="41"/>
      <c r="E960" s="41"/>
      <c r="F960" s="41"/>
      <c r="G960" s="41"/>
      <c r="H960" s="41"/>
      <c r="I960" s="24"/>
      <c r="J960" s="24"/>
      <c r="K960" s="24"/>
      <c r="L960" s="24"/>
      <c r="M960" s="24"/>
      <c r="N960" s="41"/>
      <c r="O960" s="41"/>
      <c r="P960" s="41"/>
      <c r="Q960" s="41"/>
      <c r="R960" s="41"/>
    </row>
    <row r="961" ht="12.0" customHeight="1">
      <c r="A961" s="41"/>
      <c r="B961" s="41"/>
      <c r="C961" s="42"/>
      <c r="D961" s="41"/>
      <c r="E961" s="41"/>
      <c r="F961" s="41"/>
      <c r="G961" s="41"/>
      <c r="H961" s="41"/>
      <c r="I961" s="24"/>
      <c r="J961" s="24"/>
      <c r="K961" s="24"/>
      <c r="L961" s="24"/>
      <c r="M961" s="24"/>
      <c r="N961" s="41"/>
      <c r="O961" s="41"/>
      <c r="P961" s="41"/>
      <c r="Q961" s="41"/>
      <c r="R961" s="41"/>
    </row>
    <row r="962" ht="12.0" customHeight="1">
      <c r="A962" s="41"/>
      <c r="B962" s="41"/>
      <c r="C962" s="42"/>
      <c r="D962" s="41"/>
      <c r="E962" s="41"/>
      <c r="F962" s="41"/>
      <c r="G962" s="41"/>
      <c r="H962" s="41"/>
      <c r="I962" s="24"/>
      <c r="J962" s="24"/>
      <c r="K962" s="24"/>
      <c r="L962" s="24"/>
      <c r="M962" s="24"/>
      <c r="N962" s="41"/>
      <c r="O962" s="41"/>
      <c r="P962" s="41"/>
      <c r="Q962" s="41"/>
      <c r="R962" s="41"/>
    </row>
    <row r="963" ht="12.0" customHeight="1">
      <c r="A963" s="41"/>
      <c r="B963" s="41"/>
      <c r="C963" s="42"/>
      <c r="D963" s="41"/>
      <c r="E963" s="41"/>
      <c r="F963" s="41"/>
      <c r="G963" s="41"/>
      <c r="H963" s="41"/>
      <c r="I963" s="24"/>
      <c r="J963" s="24"/>
      <c r="K963" s="24"/>
      <c r="L963" s="24"/>
      <c r="M963" s="24"/>
      <c r="N963" s="41"/>
      <c r="O963" s="41"/>
      <c r="P963" s="41"/>
      <c r="Q963" s="41"/>
      <c r="R963" s="41"/>
    </row>
    <row r="964" ht="12.0" customHeight="1">
      <c r="A964" s="41"/>
      <c r="B964" s="41"/>
      <c r="C964" s="42"/>
      <c r="D964" s="41"/>
      <c r="E964" s="41"/>
      <c r="F964" s="41"/>
      <c r="G964" s="41"/>
      <c r="H964" s="41"/>
      <c r="I964" s="24"/>
      <c r="J964" s="24"/>
      <c r="K964" s="24"/>
      <c r="L964" s="24"/>
      <c r="M964" s="24"/>
      <c r="N964" s="41"/>
      <c r="O964" s="41"/>
      <c r="P964" s="41"/>
      <c r="Q964" s="41"/>
      <c r="R964" s="41"/>
    </row>
    <row r="965" ht="12.0" customHeight="1">
      <c r="A965" s="41"/>
      <c r="B965" s="41"/>
      <c r="C965" s="42"/>
      <c r="D965" s="41"/>
      <c r="E965" s="41"/>
      <c r="F965" s="41"/>
      <c r="G965" s="41"/>
      <c r="H965" s="41"/>
      <c r="I965" s="24"/>
      <c r="J965" s="24"/>
      <c r="K965" s="24"/>
      <c r="L965" s="24"/>
      <c r="M965" s="24"/>
      <c r="N965" s="41"/>
      <c r="O965" s="41"/>
      <c r="P965" s="41"/>
      <c r="Q965" s="41"/>
      <c r="R965" s="41"/>
    </row>
    <row r="966" ht="12.0" customHeight="1">
      <c r="A966" s="41"/>
      <c r="B966" s="41"/>
      <c r="C966" s="42"/>
      <c r="D966" s="41"/>
      <c r="E966" s="41"/>
      <c r="F966" s="41"/>
      <c r="G966" s="41"/>
      <c r="H966" s="41"/>
      <c r="I966" s="24"/>
      <c r="J966" s="24"/>
      <c r="K966" s="24"/>
      <c r="L966" s="24"/>
      <c r="M966" s="24"/>
      <c r="N966" s="41"/>
      <c r="O966" s="41"/>
      <c r="P966" s="41"/>
      <c r="Q966" s="41"/>
      <c r="R966" s="41"/>
    </row>
    <row r="967" ht="12.0" customHeight="1">
      <c r="A967" s="41"/>
      <c r="B967" s="41"/>
      <c r="C967" s="42"/>
      <c r="D967" s="41"/>
      <c r="E967" s="41"/>
      <c r="F967" s="41"/>
      <c r="G967" s="41"/>
      <c r="H967" s="41"/>
      <c r="I967" s="24"/>
      <c r="J967" s="24"/>
      <c r="K967" s="24"/>
      <c r="L967" s="24"/>
      <c r="M967" s="24"/>
      <c r="N967" s="41"/>
      <c r="O967" s="41"/>
      <c r="P967" s="41"/>
      <c r="Q967" s="41"/>
      <c r="R967" s="41"/>
    </row>
    <row r="968" ht="12.0" customHeight="1">
      <c r="A968" s="41"/>
      <c r="B968" s="41"/>
      <c r="C968" s="42"/>
      <c r="D968" s="41"/>
      <c r="E968" s="41"/>
      <c r="F968" s="41"/>
      <c r="G968" s="41"/>
      <c r="H968" s="41"/>
      <c r="I968" s="24"/>
      <c r="J968" s="24"/>
      <c r="K968" s="24"/>
      <c r="L968" s="24"/>
      <c r="M968" s="24"/>
      <c r="N968" s="41"/>
      <c r="O968" s="41"/>
      <c r="P968" s="41"/>
      <c r="Q968" s="41"/>
      <c r="R968" s="41"/>
    </row>
    <row r="969" ht="12.0" customHeight="1">
      <c r="A969" s="41"/>
      <c r="B969" s="41"/>
      <c r="C969" s="42"/>
      <c r="D969" s="41"/>
      <c r="E969" s="41"/>
      <c r="F969" s="41"/>
      <c r="G969" s="41"/>
      <c r="H969" s="41"/>
      <c r="I969" s="24"/>
      <c r="J969" s="24"/>
      <c r="K969" s="24"/>
      <c r="L969" s="24"/>
      <c r="M969" s="24"/>
      <c r="N969" s="41"/>
      <c r="O969" s="41"/>
      <c r="P969" s="41"/>
      <c r="Q969" s="41"/>
      <c r="R969" s="41"/>
    </row>
    <row r="970" ht="12.0" customHeight="1">
      <c r="A970" s="41"/>
      <c r="B970" s="41"/>
      <c r="C970" s="42"/>
      <c r="D970" s="41"/>
      <c r="E970" s="41"/>
      <c r="F970" s="41"/>
      <c r="G970" s="41"/>
      <c r="H970" s="41"/>
      <c r="I970" s="24"/>
      <c r="J970" s="24"/>
      <c r="K970" s="24"/>
      <c r="L970" s="24"/>
      <c r="M970" s="24"/>
      <c r="N970" s="41"/>
      <c r="O970" s="41"/>
      <c r="P970" s="41"/>
      <c r="Q970" s="41"/>
      <c r="R970" s="41"/>
    </row>
    <row r="971" ht="12.0" customHeight="1">
      <c r="A971" s="41"/>
      <c r="B971" s="41"/>
      <c r="C971" s="42"/>
      <c r="D971" s="41"/>
      <c r="E971" s="41"/>
      <c r="F971" s="41"/>
      <c r="G971" s="41"/>
      <c r="H971" s="41"/>
      <c r="I971" s="24"/>
      <c r="J971" s="24"/>
      <c r="K971" s="24"/>
      <c r="L971" s="24"/>
      <c r="M971" s="24"/>
      <c r="N971" s="41"/>
      <c r="O971" s="41"/>
      <c r="P971" s="41"/>
      <c r="Q971" s="41"/>
      <c r="R971" s="41"/>
    </row>
    <row r="972" ht="12.0" customHeight="1">
      <c r="A972" s="41"/>
      <c r="B972" s="41"/>
      <c r="C972" s="42"/>
      <c r="D972" s="41"/>
      <c r="E972" s="41"/>
      <c r="F972" s="41"/>
      <c r="G972" s="41"/>
      <c r="H972" s="41"/>
      <c r="I972" s="24"/>
      <c r="J972" s="24"/>
      <c r="K972" s="24"/>
      <c r="L972" s="24"/>
      <c r="M972" s="24"/>
      <c r="N972" s="41"/>
      <c r="O972" s="41"/>
      <c r="P972" s="41"/>
      <c r="Q972" s="41"/>
      <c r="R972" s="41"/>
    </row>
    <row r="973" ht="12.0" customHeight="1">
      <c r="A973" s="41"/>
      <c r="B973" s="41"/>
      <c r="C973" s="42"/>
      <c r="D973" s="41"/>
      <c r="E973" s="41"/>
      <c r="F973" s="41"/>
      <c r="G973" s="41"/>
      <c r="H973" s="41"/>
      <c r="I973" s="24"/>
      <c r="J973" s="24"/>
      <c r="K973" s="24"/>
      <c r="L973" s="24"/>
      <c r="M973" s="24"/>
      <c r="N973" s="41"/>
      <c r="O973" s="41"/>
      <c r="P973" s="41"/>
      <c r="Q973" s="41"/>
      <c r="R973" s="41"/>
    </row>
    <row r="974" ht="12.0" customHeight="1">
      <c r="A974" s="41"/>
      <c r="B974" s="41"/>
      <c r="C974" s="42"/>
      <c r="D974" s="41"/>
      <c r="E974" s="41"/>
      <c r="F974" s="41"/>
      <c r="G974" s="41"/>
      <c r="H974" s="41"/>
      <c r="I974" s="24"/>
      <c r="J974" s="24"/>
      <c r="K974" s="24"/>
      <c r="L974" s="24"/>
      <c r="M974" s="24"/>
      <c r="N974" s="41"/>
      <c r="O974" s="41"/>
      <c r="P974" s="41"/>
      <c r="Q974" s="41"/>
      <c r="R974" s="41"/>
    </row>
    <row r="975" ht="12.0" customHeight="1">
      <c r="A975" s="41"/>
      <c r="B975" s="41"/>
      <c r="C975" s="42"/>
      <c r="D975" s="41"/>
      <c r="E975" s="41"/>
      <c r="F975" s="41"/>
      <c r="G975" s="41"/>
      <c r="H975" s="41"/>
      <c r="I975" s="24"/>
      <c r="J975" s="24"/>
      <c r="K975" s="24"/>
      <c r="L975" s="24"/>
      <c r="M975" s="24"/>
      <c r="N975" s="41"/>
      <c r="O975" s="41"/>
      <c r="P975" s="41"/>
      <c r="Q975" s="41"/>
      <c r="R975" s="41"/>
    </row>
    <row r="976" ht="12.0" customHeight="1">
      <c r="A976" s="41"/>
      <c r="B976" s="41"/>
      <c r="C976" s="42"/>
      <c r="D976" s="41"/>
      <c r="E976" s="41"/>
      <c r="F976" s="41"/>
      <c r="G976" s="41"/>
      <c r="H976" s="41"/>
      <c r="I976" s="24"/>
      <c r="J976" s="24"/>
      <c r="K976" s="24"/>
      <c r="L976" s="24"/>
      <c r="M976" s="24"/>
      <c r="N976" s="41"/>
      <c r="O976" s="41"/>
      <c r="P976" s="41"/>
      <c r="Q976" s="41"/>
      <c r="R976" s="41"/>
    </row>
    <row r="977" ht="12.0" customHeight="1">
      <c r="A977" s="41"/>
      <c r="B977" s="41"/>
      <c r="C977" s="42"/>
      <c r="D977" s="41"/>
      <c r="E977" s="41"/>
      <c r="F977" s="41"/>
      <c r="G977" s="41"/>
      <c r="H977" s="41"/>
      <c r="I977" s="24"/>
      <c r="J977" s="24"/>
      <c r="K977" s="24"/>
      <c r="L977" s="24"/>
      <c r="M977" s="24"/>
      <c r="N977" s="41"/>
      <c r="O977" s="41"/>
      <c r="P977" s="41"/>
      <c r="Q977" s="41"/>
      <c r="R977" s="41"/>
    </row>
    <row r="978" ht="12.0" customHeight="1">
      <c r="A978" s="41"/>
      <c r="B978" s="41"/>
      <c r="C978" s="42"/>
      <c r="D978" s="41"/>
      <c r="E978" s="41"/>
      <c r="F978" s="41"/>
      <c r="G978" s="41"/>
      <c r="H978" s="41"/>
      <c r="I978" s="24"/>
      <c r="J978" s="24"/>
      <c r="K978" s="24"/>
      <c r="L978" s="24"/>
      <c r="M978" s="24"/>
      <c r="N978" s="41"/>
      <c r="O978" s="41"/>
      <c r="P978" s="41"/>
      <c r="Q978" s="41"/>
      <c r="R978" s="41"/>
    </row>
    <row r="979" ht="12.0" customHeight="1">
      <c r="A979" s="41"/>
      <c r="B979" s="41"/>
      <c r="C979" s="42"/>
      <c r="D979" s="41"/>
      <c r="E979" s="41"/>
      <c r="F979" s="41"/>
      <c r="G979" s="41"/>
      <c r="H979" s="41"/>
      <c r="I979" s="24"/>
      <c r="J979" s="24"/>
      <c r="K979" s="24"/>
      <c r="L979" s="24"/>
      <c r="M979" s="24"/>
      <c r="N979" s="41"/>
      <c r="O979" s="41"/>
      <c r="P979" s="41"/>
      <c r="Q979" s="41"/>
      <c r="R979" s="41"/>
    </row>
    <row r="980" ht="12.0" customHeight="1">
      <c r="A980" s="41"/>
      <c r="B980" s="41"/>
      <c r="C980" s="42"/>
      <c r="D980" s="41"/>
      <c r="E980" s="41"/>
      <c r="F980" s="41"/>
      <c r="G980" s="41"/>
      <c r="H980" s="41"/>
      <c r="I980" s="24"/>
      <c r="J980" s="24"/>
      <c r="K980" s="24"/>
      <c r="L980" s="24"/>
      <c r="M980" s="24"/>
      <c r="N980" s="41"/>
      <c r="O980" s="41"/>
      <c r="P980" s="41"/>
      <c r="Q980" s="41"/>
      <c r="R980" s="41"/>
    </row>
    <row r="981" ht="12.0" customHeight="1">
      <c r="A981" s="41"/>
      <c r="B981" s="41"/>
      <c r="C981" s="42"/>
      <c r="D981" s="41"/>
      <c r="E981" s="41"/>
      <c r="F981" s="41"/>
      <c r="G981" s="41"/>
      <c r="H981" s="41"/>
      <c r="I981" s="24"/>
      <c r="J981" s="24"/>
      <c r="K981" s="24"/>
      <c r="L981" s="24"/>
      <c r="M981" s="24"/>
      <c r="N981" s="41"/>
      <c r="O981" s="41"/>
      <c r="P981" s="41"/>
      <c r="Q981" s="41"/>
      <c r="R981" s="41"/>
    </row>
    <row r="982" ht="12.0" customHeight="1">
      <c r="A982" s="41"/>
      <c r="B982" s="41"/>
      <c r="C982" s="42"/>
      <c r="D982" s="41"/>
      <c r="E982" s="41"/>
      <c r="F982" s="41"/>
      <c r="G982" s="41"/>
      <c r="H982" s="41"/>
      <c r="I982" s="24"/>
      <c r="J982" s="24"/>
      <c r="K982" s="24"/>
      <c r="L982" s="24"/>
      <c r="M982" s="24"/>
      <c r="N982" s="41"/>
      <c r="O982" s="41"/>
      <c r="P982" s="41"/>
      <c r="Q982" s="41"/>
      <c r="R982" s="41"/>
    </row>
    <row r="983" ht="12.0" customHeight="1">
      <c r="A983" s="41"/>
      <c r="B983" s="41"/>
      <c r="C983" s="42"/>
      <c r="D983" s="41"/>
      <c r="E983" s="41"/>
      <c r="F983" s="41"/>
      <c r="G983" s="41"/>
      <c r="H983" s="41"/>
      <c r="I983" s="24"/>
      <c r="J983" s="24"/>
      <c r="K983" s="24"/>
      <c r="L983" s="24"/>
      <c r="M983" s="24"/>
      <c r="N983" s="41"/>
      <c r="O983" s="41"/>
      <c r="P983" s="41"/>
      <c r="Q983" s="41"/>
      <c r="R983" s="41"/>
    </row>
    <row r="984" ht="12.0" customHeight="1">
      <c r="A984" s="41"/>
      <c r="B984" s="41"/>
      <c r="C984" s="42"/>
      <c r="D984" s="41"/>
      <c r="E984" s="41"/>
      <c r="F984" s="41"/>
      <c r="G984" s="41"/>
      <c r="H984" s="41"/>
      <c r="I984" s="24"/>
      <c r="J984" s="24"/>
      <c r="K984" s="24"/>
      <c r="L984" s="24"/>
      <c r="M984" s="24"/>
      <c r="N984" s="41"/>
      <c r="O984" s="41"/>
      <c r="P984" s="41"/>
      <c r="Q984" s="41"/>
      <c r="R984" s="41"/>
    </row>
    <row r="985" ht="12.0" customHeight="1">
      <c r="A985" s="41"/>
      <c r="B985" s="41"/>
      <c r="C985" s="42"/>
      <c r="D985" s="41"/>
      <c r="E985" s="41"/>
      <c r="F985" s="41"/>
      <c r="G985" s="41"/>
      <c r="H985" s="41"/>
      <c r="I985" s="24"/>
      <c r="J985" s="24"/>
      <c r="K985" s="24"/>
      <c r="L985" s="24"/>
      <c r="M985" s="24"/>
      <c r="N985" s="41"/>
      <c r="O985" s="41"/>
      <c r="P985" s="41"/>
      <c r="Q985" s="41"/>
      <c r="R985" s="41"/>
    </row>
    <row r="986" ht="12.0" customHeight="1">
      <c r="A986" s="41"/>
      <c r="B986" s="41"/>
      <c r="C986" s="42"/>
      <c r="D986" s="41"/>
      <c r="E986" s="41"/>
      <c r="F986" s="41"/>
      <c r="G986" s="41"/>
      <c r="H986" s="41"/>
      <c r="I986" s="24"/>
      <c r="J986" s="24"/>
      <c r="K986" s="24"/>
      <c r="L986" s="24"/>
      <c r="M986" s="24"/>
      <c r="N986" s="41"/>
      <c r="O986" s="41"/>
      <c r="P986" s="41"/>
      <c r="Q986" s="41"/>
      <c r="R986" s="41"/>
    </row>
    <row r="987" ht="12.0" customHeight="1">
      <c r="A987" s="41"/>
      <c r="B987" s="41"/>
      <c r="C987" s="42"/>
      <c r="D987" s="41"/>
      <c r="E987" s="41"/>
      <c r="F987" s="41"/>
      <c r="G987" s="41"/>
      <c r="H987" s="41"/>
      <c r="I987" s="24"/>
      <c r="J987" s="24"/>
      <c r="K987" s="24"/>
      <c r="L987" s="24"/>
      <c r="M987" s="24"/>
      <c r="N987" s="41"/>
      <c r="O987" s="41"/>
      <c r="P987" s="41"/>
      <c r="Q987" s="41"/>
      <c r="R987" s="41"/>
    </row>
    <row r="988" ht="12.0" customHeight="1">
      <c r="A988" s="41"/>
      <c r="B988" s="41"/>
      <c r="C988" s="42"/>
      <c r="D988" s="41"/>
      <c r="E988" s="41"/>
      <c r="F988" s="41"/>
      <c r="G988" s="41"/>
      <c r="H988" s="41"/>
      <c r="I988" s="24"/>
      <c r="J988" s="24"/>
      <c r="K988" s="24"/>
      <c r="L988" s="24"/>
      <c r="M988" s="24"/>
      <c r="N988" s="41"/>
      <c r="O988" s="41"/>
      <c r="P988" s="41"/>
      <c r="Q988" s="41"/>
      <c r="R988" s="41"/>
    </row>
    <row r="989" ht="12.0" customHeight="1">
      <c r="A989" s="41"/>
      <c r="B989" s="41"/>
      <c r="C989" s="42"/>
      <c r="D989" s="41"/>
      <c r="E989" s="41"/>
      <c r="F989" s="41"/>
      <c r="G989" s="41"/>
      <c r="H989" s="41"/>
      <c r="I989" s="24"/>
      <c r="J989" s="24"/>
      <c r="K989" s="24"/>
      <c r="L989" s="24"/>
      <c r="M989" s="24"/>
      <c r="N989" s="41"/>
      <c r="O989" s="41"/>
      <c r="P989" s="41"/>
      <c r="Q989" s="41"/>
      <c r="R989" s="41"/>
    </row>
    <row r="990" ht="12.0" customHeight="1">
      <c r="A990" s="41"/>
      <c r="B990" s="41"/>
      <c r="C990" s="42"/>
      <c r="D990" s="41"/>
      <c r="E990" s="41"/>
      <c r="F990" s="41"/>
      <c r="G990" s="41"/>
      <c r="H990" s="41"/>
      <c r="I990" s="24"/>
      <c r="J990" s="24"/>
      <c r="K990" s="24"/>
      <c r="L990" s="24"/>
      <c r="M990" s="24"/>
      <c r="N990" s="41"/>
      <c r="O990" s="41"/>
      <c r="P990" s="41"/>
      <c r="Q990" s="41"/>
      <c r="R990" s="41"/>
    </row>
    <row r="991" ht="12.0" customHeight="1">
      <c r="A991" s="41"/>
      <c r="B991" s="41"/>
      <c r="C991" s="42"/>
      <c r="D991" s="41"/>
      <c r="E991" s="41"/>
      <c r="F991" s="41"/>
      <c r="G991" s="41"/>
      <c r="H991" s="41"/>
      <c r="I991" s="24"/>
      <c r="J991" s="24"/>
      <c r="K991" s="24"/>
      <c r="L991" s="24"/>
      <c r="M991" s="24"/>
      <c r="N991" s="41"/>
      <c r="O991" s="41"/>
      <c r="P991" s="41"/>
      <c r="Q991" s="41"/>
      <c r="R991" s="41"/>
    </row>
    <row r="992" ht="12.0" customHeight="1">
      <c r="A992" s="41"/>
      <c r="B992" s="41"/>
      <c r="C992" s="42"/>
      <c r="D992" s="41"/>
      <c r="E992" s="41"/>
      <c r="F992" s="41"/>
      <c r="G992" s="41"/>
      <c r="H992" s="41"/>
      <c r="I992" s="24"/>
      <c r="J992" s="24"/>
      <c r="K992" s="24"/>
      <c r="L992" s="24"/>
      <c r="M992" s="24"/>
      <c r="N992" s="41"/>
      <c r="O992" s="41"/>
      <c r="P992" s="41"/>
      <c r="Q992" s="41"/>
      <c r="R992" s="41"/>
    </row>
    <row r="993" ht="12.0" customHeight="1">
      <c r="A993" s="41"/>
      <c r="B993" s="41"/>
      <c r="C993" s="42"/>
      <c r="D993" s="41"/>
      <c r="E993" s="41"/>
      <c r="F993" s="41"/>
      <c r="G993" s="41"/>
      <c r="H993" s="41"/>
      <c r="I993" s="24"/>
      <c r="J993" s="24"/>
      <c r="K993" s="24"/>
      <c r="L993" s="24"/>
      <c r="M993" s="24"/>
      <c r="N993" s="41"/>
      <c r="O993" s="41"/>
      <c r="P993" s="41"/>
      <c r="Q993" s="41"/>
      <c r="R993" s="41"/>
    </row>
    <row r="994" ht="12.0" customHeight="1">
      <c r="A994" s="41"/>
      <c r="B994" s="41"/>
      <c r="C994" s="42"/>
      <c r="D994" s="41"/>
      <c r="E994" s="41"/>
      <c r="F994" s="41"/>
      <c r="G994" s="41"/>
      <c r="H994" s="41"/>
      <c r="I994" s="24"/>
      <c r="J994" s="24"/>
      <c r="K994" s="24"/>
      <c r="L994" s="24"/>
      <c r="M994" s="24"/>
      <c r="N994" s="41"/>
      <c r="O994" s="41"/>
      <c r="P994" s="41"/>
      <c r="Q994" s="41"/>
      <c r="R994" s="41"/>
    </row>
    <row r="995" ht="12.0" customHeight="1">
      <c r="A995" s="41"/>
      <c r="B995" s="41"/>
      <c r="C995" s="42"/>
      <c r="D995" s="41"/>
      <c r="E995" s="41"/>
      <c r="F995" s="41"/>
      <c r="G995" s="41"/>
      <c r="H995" s="41"/>
      <c r="I995" s="24"/>
      <c r="J995" s="24"/>
      <c r="K995" s="24"/>
      <c r="L995" s="24"/>
      <c r="M995" s="24"/>
      <c r="N995" s="41"/>
      <c r="O995" s="41"/>
      <c r="P995" s="41"/>
      <c r="Q995" s="41"/>
      <c r="R995" s="41"/>
    </row>
    <row r="996" ht="12.0" customHeight="1">
      <c r="A996" s="41"/>
      <c r="B996" s="41"/>
      <c r="C996" s="42"/>
      <c r="D996" s="41"/>
      <c r="E996" s="41"/>
      <c r="F996" s="41"/>
      <c r="G996" s="41"/>
      <c r="H996" s="41"/>
      <c r="I996" s="24"/>
      <c r="J996" s="24"/>
      <c r="K996" s="24"/>
      <c r="L996" s="24"/>
      <c r="M996" s="24"/>
      <c r="N996" s="41"/>
      <c r="O996" s="41"/>
      <c r="P996" s="41"/>
      <c r="Q996" s="41"/>
      <c r="R996" s="41"/>
    </row>
    <row r="997" ht="12.0" customHeight="1">
      <c r="A997" s="41"/>
      <c r="B997" s="41"/>
      <c r="C997" s="42"/>
      <c r="D997" s="41"/>
      <c r="E997" s="41"/>
      <c r="F997" s="41"/>
      <c r="G997" s="41"/>
      <c r="H997" s="41"/>
      <c r="I997" s="24"/>
      <c r="J997" s="24"/>
      <c r="K997" s="24"/>
      <c r="L997" s="24"/>
      <c r="M997" s="24"/>
      <c r="N997" s="41"/>
      <c r="O997" s="41"/>
      <c r="P997" s="41"/>
      <c r="Q997" s="41"/>
      <c r="R997" s="41"/>
    </row>
    <row r="998" ht="12.0" customHeight="1">
      <c r="A998" s="41"/>
      <c r="B998" s="41"/>
      <c r="C998" s="42"/>
      <c r="D998" s="41"/>
      <c r="E998" s="41"/>
      <c r="F998" s="41"/>
      <c r="G998" s="41"/>
      <c r="H998" s="41"/>
      <c r="I998" s="24"/>
      <c r="J998" s="24"/>
      <c r="K998" s="24"/>
      <c r="L998" s="24"/>
      <c r="M998" s="24"/>
      <c r="N998" s="41"/>
      <c r="O998" s="41"/>
      <c r="P998" s="41"/>
      <c r="Q998" s="41"/>
      <c r="R998" s="41"/>
    </row>
    <row r="999" ht="12.0" customHeight="1">
      <c r="A999" s="41"/>
      <c r="B999" s="41"/>
      <c r="C999" s="42"/>
      <c r="D999" s="41"/>
      <c r="E999" s="41"/>
      <c r="F999" s="41"/>
      <c r="G999" s="41"/>
      <c r="H999" s="41"/>
      <c r="I999" s="24"/>
      <c r="J999" s="24"/>
      <c r="K999" s="24"/>
      <c r="L999" s="24"/>
      <c r="M999" s="24"/>
      <c r="N999" s="41"/>
      <c r="O999" s="41"/>
      <c r="P999" s="41"/>
      <c r="Q999" s="41"/>
      <c r="R999" s="41"/>
    </row>
    <row r="1000" ht="12.0" customHeight="1">
      <c r="A1000" s="41"/>
      <c r="B1000" s="41"/>
      <c r="C1000" s="42"/>
      <c r="D1000" s="41"/>
      <c r="E1000" s="41"/>
      <c r="F1000" s="41"/>
      <c r="G1000" s="41"/>
      <c r="H1000" s="41"/>
      <c r="I1000" s="24"/>
      <c r="J1000" s="24"/>
      <c r="K1000" s="24"/>
      <c r="L1000" s="24"/>
      <c r="M1000" s="24"/>
      <c r="N1000" s="41"/>
      <c r="O1000" s="41"/>
      <c r="P1000" s="41"/>
      <c r="Q1000" s="41"/>
      <c r="R1000" s="41"/>
    </row>
    <row r="1001" ht="12.0" customHeight="1">
      <c r="A1001" s="41"/>
      <c r="B1001" s="41"/>
      <c r="C1001" s="42"/>
      <c r="D1001" s="41"/>
      <c r="E1001" s="41"/>
      <c r="F1001" s="41"/>
      <c r="G1001" s="41"/>
      <c r="H1001" s="41"/>
      <c r="I1001" s="24"/>
      <c r="J1001" s="24"/>
      <c r="K1001" s="24"/>
      <c r="L1001" s="24"/>
      <c r="M1001" s="24"/>
      <c r="N1001" s="41"/>
      <c r="O1001" s="41"/>
      <c r="P1001" s="41"/>
      <c r="Q1001" s="41"/>
      <c r="R1001" s="41"/>
    </row>
  </sheetData>
  <autoFilter ref="$A$2:$B$158"/>
  <mergeCells count="5">
    <mergeCell ref="D1:G1"/>
    <mergeCell ref="S6:T6"/>
    <mergeCell ref="S22:T22"/>
    <mergeCell ref="S38:T38"/>
    <mergeCell ref="S54:T5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10.57"/>
    <col customWidth="1" min="3" max="3" width="8.86"/>
    <col customWidth="1" min="4" max="4" width="10.71"/>
    <col customWidth="1" min="5" max="5" width="9.71"/>
    <col customWidth="1" min="6" max="11" width="8.86"/>
    <col customWidth="1" min="12" max="12" width="12.71"/>
    <col customWidth="1" min="13" max="13" width="11.57"/>
    <col customWidth="1" min="14" max="14" width="10.0"/>
    <col customWidth="1" min="15" max="15" width="8.71"/>
    <col customWidth="1" min="16" max="16" width="9.71"/>
    <col customWidth="1" min="17" max="17" width="18.57"/>
    <col customWidth="1" min="18" max="18" width="13.57"/>
    <col customWidth="1" min="19" max="19" width="13.14"/>
    <col customWidth="1" min="20" max="20" width="10.71"/>
    <col customWidth="1" min="21" max="21" width="9.29"/>
    <col customWidth="1" min="22" max="22" width="8.86"/>
    <col customWidth="1" min="23" max="23" width="10.71"/>
    <col customWidth="1" min="24" max="24" width="10.29"/>
    <col customWidth="1" min="25" max="25" width="8.86"/>
    <col customWidth="1" min="26" max="26" width="10.29"/>
    <col customWidth="1" min="27" max="27" width="8.86"/>
  </cols>
  <sheetData>
    <row r="1" ht="66.0" customHeight="1">
      <c r="A1" s="67" t="s">
        <v>131</v>
      </c>
      <c r="B1" s="68" t="s">
        <v>85</v>
      </c>
      <c r="C1" s="69" t="s">
        <v>132</v>
      </c>
      <c r="D1" s="70" t="s">
        <v>133</v>
      </c>
      <c r="E1" s="70" t="s">
        <v>134</v>
      </c>
      <c r="F1" s="70" t="s">
        <v>135</v>
      </c>
      <c r="G1" s="70" t="s">
        <v>136</v>
      </c>
      <c r="H1" s="71"/>
      <c r="I1" s="70" t="s">
        <v>137</v>
      </c>
      <c r="J1" s="72" t="s">
        <v>138</v>
      </c>
      <c r="K1" s="71"/>
      <c r="L1" s="73" t="s">
        <v>1</v>
      </c>
      <c r="M1" s="74" t="s">
        <v>139</v>
      </c>
      <c r="N1" s="75"/>
      <c r="O1" s="75"/>
      <c r="P1" s="75"/>
      <c r="Q1" s="31"/>
      <c r="R1" s="76" t="s">
        <v>140</v>
      </c>
      <c r="S1" s="75"/>
      <c r="T1" s="75"/>
      <c r="U1" s="31"/>
      <c r="V1" s="71"/>
      <c r="W1" s="73" t="s">
        <v>131</v>
      </c>
      <c r="X1" s="77" t="s">
        <v>141</v>
      </c>
      <c r="Y1" s="75"/>
      <c r="Z1" s="75"/>
      <c r="AA1" s="31"/>
    </row>
    <row r="2" ht="14.25" customHeight="1">
      <c r="A2" s="78">
        <v>2008.0</v>
      </c>
      <c r="B2" s="78" t="s">
        <v>97</v>
      </c>
      <c r="C2" s="67">
        <f>(Road_Policing_stats!C3/Road_Policing_stats!H3)*1000</f>
        <v>5.574011728</v>
      </c>
      <c r="D2" s="67">
        <f>(Road_Policing_stats!D3/Road_Policing_stats!H3)*1000</f>
        <v>283.6057167</v>
      </c>
      <c r="E2" s="67">
        <f>(Road_Policing_stats!E3/Road_Policing_stats!H3)*1000</f>
        <v>482.4864552</v>
      </c>
      <c r="F2" s="67">
        <f>(Road_Policing_stats!F3/Road_Policing_stats!H3)*1000</f>
        <v>719.0475129</v>
      </c>
      <c r="G2" s="67">
        <f>(Road_Policing_stats!G3/Road_Policing_stats!H3)*1000</f>
        <v>2573.632695</v>
      </c>
      <c r="H2" s="71"/>
      <c r="I2" s="32">
        <v>2008.0</v>
      </c>
      <c r="J2" s="67">
        <f>AVERAGE(C2:C13)</f>
        <v>5.183830907</v>
      </c>
      <c r="K2" s="71"/>
      <c r="L2" s="79"/>
      <c r="M2" s="70" t="s">
        <v>142</v>
      </c>
      <c r="N2" s="68" t="s">
        <v>88</v>
      </c>
      <c r="O2" s="70" t="s">
        <v>89</v>
      </c>
      <c r="P2" s="68" t="s">
        <v>90</v>
      </c>
      <c r="Q2" s="68" t="s">
        <v>143</v>
      </c>
      <c r="R2" s="70" t="s">
        <v>144</v>
      </c>
      <c r="S2" s="68" t="s">
        <v>145</v>
      </c>
      <c r="T2" s="70" t="s">
        <v>146</v>
      </c>
      <c r="U2" s="70" t="s">
        <v>147</v>
      </c>
      <c r="V2" s="71"/>
      <c r="W2" s="79"/>
      <c r="X2" s="70" t="s">
        <v>148</v>
      </c>
      <c r="Y2" s="70" t="s">
        <v>88</v>
      </c>
      <c r="Z2" s="70" t="s">
        <v>89</v>
      </c>
      <c r="AA2" s="70" t="s">
        <v>90</v>
      </c>
    </row>
    <row r="3" ht="14.25" customHeight="1">
      <c r="A3" s="78">
        <v>2008.0</v>
      </c>
      <c r="B3" s="78" t="s">
        <v>98</v>
      </c>
      <c r="C3" s="67">
        <f>(Road_Policing_stats!C4/Road_Policing_stats!H4)*1000</f>
        <v>7.134735011</v>
      </c>
      <c r="D3" s="67">
        <f>(Road_Policing_stats!D4/Road_Policing_stats!H4)*1000</f>
        <v>291.4093331</v>
      </c>
      <c r="E3" s="67">
        <f>(Road_Policing_stats!E4/Road_Policing_stats!H4)*1000</f>
        <v>751.5997414</v>
      </c>
      <c r="F3" s="67">
        <f>(Road_Policing_stats!F4/Road_Policing_stats!H4)*1000</f>
        <v>787.7193374</v>
      </c>
      <c r="G3" s="67">
        <f>(Road_Policing_stats!G4/Road_Policing_stats!H4)*1000</f>
        <v>2968.495686</v>
      </c>
      <c r="H3" s="71"/>
      <c r="I3" s="32">
        <v>2009.0</v>
      </c>
      <c r="J3" s="67">
        <f>AVERAGE(C14:C25)</f>
        <v>4.374935663</v>
      </c>
      <c r="K3" s="71"/>
      <c r="L3" s="32">
        <v>2008.0</v>
      </c>
      <c r="M3" s="36">
        <f t="shared" ref="M3:P3" si="1">AVERAGE(D2:D13)</f>
        <v>168.9668755</v>
      </c>
      <c r="N3" s="36">
        <f t="shared" si="1"/>
        <v>533.7116229</v>
      </c>
      <c r="O3" s="36">
        <f t="shared" si="1"/>
        <v>768.1545562</v>
      </c>
      <c r="P3" s="36">
        <f t="shared" si="1"/>
        <v>3310.424145</v>
      </c>
      <c r="Q3" s="36">
        <f t="shared" ref="Q3:Q18" si="3">SUM(M3:P3)</f>
        <v>4781.2572</v>
      </c>
      <c r="R3" s="36">
        <f t="shared" ref="R3:R18" si="4">(M3/Q3)*100</f>
        <v>3.533942401</v>
      </c>
      <c r="S3" s="36">
        <f t="shared" ref="S3:S18" si="5">(N3/Q3)*100</f>
        <v>11.16257923</v>
      </c>
      <c r="T3" s="36">
        <f t="shared" ref="T3:T18" si="6">(O3/Q3)*100</f>
        <v>16.06595345</v>
      </c>
      <c r="U3" s="36">
        <f t="shared" ref="U3:U18" si="7">(P3/Q3)*100</f>
        <v>69.23752492</v>
      </c>
      <c r="V3" s="71"/>
      <c r="W3" s="32">
        <v>2008.0</v>
      </c>
      <c r="X3" s="32" t="s">
        <v>149</v>
      </c>
      <c r="Y3" s="32" t="s">
        <v>149</v>
      </c>
      <c r="Z3" s="32" t="s">
        <v>149</v>
      </c>
      <c r="AA3" s="32" t="s">
        <v>149</v>
      </c>
    </row>
    <row r="4" ht="14.25" customHeight="1">
      <c r="A4" s="78">
        <v>2008.0</v>
      </c>
      <c r="B4" s="78" t="s">
        <v>99</v>
      </c>
      <c r="C4" s="67">
        <f>(Road_Policing_stats!C5/Road_Policing_stats!H5)*1000</f>
        <v>4.459209382</v>
      </c>
      <c r="D4" s="67">
        <f>(Road_Policing_stats!D5/Road_Policing_stats!H5)*1000</f>
        <v>197.5429756</v>
      </c>
      <c r="E4" s="67">
        <f>(Road_Policing_stats!E5/Road_Policing_stats!H5)*1000</f>
        <v>617.1545785</v>
      </c>
      <c r="F4" s="67">
        <f>(Road_Policing_stats!F5/Road_Policing_stats!H5)*1000</f>
        <v>696.0825846</v>
      </c>
      <c r="G4" s="67">
        <f>(Road_Policing_stats!G5/Road_Policing_stats!H5)*1000</f>
        <v>3707.609641</v>
      </c>
      <c r="H4" s="71"/>
      <c r="I4" s="32">
        <v>2010.0</v>
      </c>
      <c r="J4" s="67">
        <f>AVERAGE(C26:C37)</f>
        <v>3.878692076</v>
      </c>
      <c r="K4" s="71"/>
      <c r="L4" s="32">
        <v>2009.0</v>
      </c>
      <c r="M4" s="36">
        <f t="shared" ref="M4:P4" si="2">AVERAGE(D14:D25)</f>
        <v>121.1563065</v>
      </c>
      <c r="N4" s="36">
        <f t="shared" si="2"/>
        <v>376.7040191</v>
      </c>
      <c r="O4" s="36">
        <f t="shared" si="2"/>
        <v>653.8506787</v>
      </c>
      <c r="P4" s="36">
        <f t="shared" si="2"/>
        <v>3315.116689</v>
      </c>
      <c r="Q4" s="36">
        <f t="shared" si="3"/>
        <v>4466.827694</v>
      </c>
      <c r="R4" s="36">
        <f t="shared" si="4"/>
        <v>2.712356841</v>
      </c>
      <c r="S4" s="36">
        <f t="shared" si="5"/>
        <v>8.433368039</v>
      </c>
      <c r="T4" s="36">
        <f t="shared" si="6"/>
        <v>14.63792032</v>
      </c>
      <c r="U4" s="36">
        <f t="shared" si="7"/>
        <v>74.2163548</v>
      </c>
      <c r="V4" s="71"/>
      <c r="W4" s="32">
        <v>2009.0</v>
      </c>
      <c r="X4" s="36">
        <f t="shared" ref="X4:AA4" si="8">(M4-M3)/M3*100</f>
        <v>-28.29582357</v>
      </c>
      <c r="Y4" s="36">
        <f t="shared" si="8"/>
        <v>-29.4180597</v>
      </c>
      <c r="Z4" s="36">
        <f t="shared" si="8"/>
        <v>-14.8803228</v>
      </c>
      <c r="AA4" s="36">
        <f t="shared" si="8"/>
        <v>0.1417505468</v>
      </c>
    </row>
    <row r="5" ht="14.25" customHeight="1">
      <c r="A5" s="78">
        <v>2008.0</v>
      </c>
      <c r="B5" s="78" t="s">
        <v>100</v>
      </c>
      <c r="C5" s="67">
        <f>(Road_Policing_stats!C6/Road_Policing_stats!H6)*1000</f>
        <v>4.236248913</v>
      </c>
      <c r="D5" s="67">
        <f>(Road_Policing_stats!D6/Road_Policing_stats!H6)*1000</f>
        <v>165.6596285</v>
      </c>
      <c r="E5" s="67">
        <f>(Road_Policing_stats!E6/Road_Policing_stats!H6)*1000</f>
        <v>645.4705581</v>
      </c>
      <c r="F5" s="67">
        <f>(Road_Policing_stats!F6/Road_Policing_stats!H6)*1000</f>
        <v>915.2527257</v>
      </c>
      <c r="G5" s="67">
        <f>(Road_Policing_stats!G6/Road_Policing_stats!H6)*1000</f>
        <v>3770.484493</v>
      </c>
      <c r="H5" s="71"/>
      <c r="I5" s="32">
        <v>2011.0</v>
      </c>
      <c r="J5" s="67">
        <f>AVERAGE(C38:C49)</f>
        <v>3.388052198</v>
      </c>
      <c r="K5" s="71"/>
      <c r="L5" s="32">
        <v>2010.0</v>
      </c>
      <c r="M5" s="36">
        <f t="shared" ref="M5:P5" si="9">AVERAGE(D26:D37)</f>
        <v>107.9447323</v>
      </c>
      <c r="N5" s="36">
        <f t="shared" si="9"/>
        <v>318.0344545</v>
      </c>
      <c r="O5" s="36">
        <f t="shared" si="9"/>
        <v>633.67217</v>
      </c>
      <c r="P5" s="36">
        <f t="shared" si="9"/>
        <v>2892.973713</v>
      </c>
      <c r="Q5" s="36">
        <f t="shared" si="3"/>
        <v>3952.62507</v>
      </c>
      <c r="R5" s="36">
        <f t="shared" si="4"/>
        <v>2.730963104</v>
      </c>
      <c r="S5" s="36">
        <f t="shared" si="5"/>
        <v>8.046157905</v>
      </c>
      <c r="T5" s="36">
        <f t="shared" si="6"/>
        <v>16.03167917</v>
      </c>
      <c r="U5" s="36">
        <f t="shared" si="7"/>
        <v>73.19119982</v>
      </c>
      <c r="V5" s="71"/>
      <c r="W5" s="32">
        <v>2010.0</v>
      </c>
      <c r="X5" s="36">
        <f t="shared" ref="X5:AA5" si="10">(M5-M4)/M4*100</f>
        <v>-10.90456998</v>
      </c>
      <c r="Y5" s="36">
        <f t="shared" si="10"/>
        <v>-15.57444614</v>
      </c>
      <c r="Z5" s="36">
        <f t="shared" si="10"/>
        <v>-3.086103495</v>
      </c>
      <c r="AA5" s="36">
        <f t="shared" si="10"/>
        <v>-12.73387987</v>
      </c>
    </row>
    <row r="6" ht="14.25" customHeight="1">
      <c r="A6" s="78">
        <v>2008.0</v>
      </c>
      <c r="B6" s="78" t="s">
        <v>102</v>
      </c>
      <c r="C6" s="67">
        <f>(Road_Policing_stats!C7/Road_Policing_stats!H7)*1000</f>
        <v>4.236248913</v>
      </c>
      <c r="D6" s="67">
        <f>(Road_Policing_stats!D7/Road_Policing_stats!H7)*1000</f>
        <v>176.5846915</v>
      </c>
      <c r="E6" s="67">
        <f>(Road_Policing_stats!E7/Road_Policing_stats!H7)*1000</f>
        <v>732.871062</v>
      </c>
      <c r="F6" s="67">
        <f>(Road_Policing_stats!F7/Road_Policing_stats!H7)*1000</f>
        <v>943.1227843</v>
      </c>
      <c r="G6" s="67">
        <f>(Road_Policing_stats!G7/Road_Policing_stats!H7)*1000</f>
        <v>4374.930325</v>
      </c>
      <c r="H6" s="71"/>
      <c r="I6" s="32">
        <v>2012.0</v>
      </c>
      <c r="J6" s="67">
        <f>AVERAGE(C50:C61)</f>
        <v>2.938807497</v>
      </c>
      <c r="K6" s="71"/>
      <c r="L6" s="32">
        <v>2011.0</v>
      </c>
      <c r="M6" s="36">
        <f t="shared" ref="M6:P6" si="11">AVERAGE(D38:D49)</f>
        <v>96.46841097</v>
      </c>
      <c r="N6" s="36">
        <f t="shared" si="11"/>
        <v>286.3997027</v>
      </c>
      <c r="O6" s="36">
        <f t="shared" si="11"/>
        <v>608.7929062</v>
      </c>
      <c r="P6" s="36">
        <f t="shared" si="11"/>
        <v>4786.971664</v>
      </c>
      <c r="Q6" s="36">
        <f t="shared" si="3"/>
        <v>5778.632684</v>
      </c>
      <c r="R6" s="36">
        <f t="shared" si="4"/>
        <v>1.669398563</v>
      </c>
      <c r="S6" s="36">
        <f t="shared" si="5"/>
        <v>4.956184592</v>
      </c>
      <c r="T6" s="36">
        <f t="shared" si="6"/>
        <v>10.53524146</v>
      </c>
      <c r="U6" s="36">
        <f t="shared" si="7"/>
        <v>82.83917539</v>
      </c>
      <c r="V6" s="71"/>
      <c r="W6" s="32">
        <v>2011.0</v>
      </c>
      <c r="X6" s="36">
        <f t="shared" ref="X6:AA6" si="12">(M6-M5)/M5*100</f>
        <v>-10.63166408</v>
      </c>
      <c r="Y6" s="36">
        <f t="shared" si="12"/>
        <v>-9.94695742</v>
      </c>
      <c r="Z6" s="36">
        <f t="shared" si="12"/>
        <v>-3.92620427</v>
      </c>
      <c r="AA6" s="36">
        <f t="shared" si="12"/>
        <v>65.46889601</v>
      </c>
    </row>
    <row r="7" ht="14.25" customHeight="1">
      <c r="A7" s="78">
        <v>2008.0</v>
      </c>
      <c r="B7" s="78" t="s">
        <v>105</v>
      </c>
      <c r="C7" s="67">
        <f>(Road_Policing_stats!C8/Road_Policing_stats!H8)*1000</f>
        <v>6.242893135</v>
      </c>
      <c r="D7" s="67">
        <f>(Road_Policing_stats!D8/Road_Policing_stats!H8)*1000</f>
        <v>137.5666094</v>
      </c>
      <c r="E7" s="67">
        <f>(Road_Policing_stats!E8/Road_Policing_stats!H8)*1000</f>
        <v>627.4107601</v>
      </c>
      <c r="F7" s="67">
        <f>(Road_Policing_stats!F8/Road_Policing_stats!H8)*1000</f>
        <v>795.7459142</v>
      </c>
      <c r="G7" s="67">
        <f>(Road_Policing_stats!G8/Road_Policing_stats!H8)*1000</f>
        <v>3948.852868</v>
      </c>
      <c r="H7" s="71"/>
      <c r="I7" s="32">
        <v>2013.0</v>
      </c>
      <c r="J7" s="67">
        <f>AVERAGE(C62:C73)</f>
        <v>3.394948028</v>
      </c>
      <c r="K7" s="71"/>
      <c r="L7" s="32">
        <v>2012.0</v>
      </c>
      <c r="M7" s="36">
        <f t="shared" ref="M7:P7" si="13">AVERAGE(D50:D61)</f>
        <v>78.71287488</v>
      </c>
      <c r="N7" s="36">
        <f t="shared" si="13"/>
        <v>250.9596476</v>
      </c>
      <c r="O7" s="36">
        <f t="shared" si="13"/>
        <v>558.4278468</v>
      </c>
      <c r="P7" s="36">
        <f t="shared" si="13"/>
        <v>4082.420852</v>
      </c>
      <c r="Q7" s="36">
        <f t="shared" si="3"/>
        <v>4970.521221</v>
      </c>
      <c r="R7" s="36">
        <f t="shared" si="4"/>
        <v>1.583593981</v>
      </c>
      <c r="S7" s="36">
        <f t="shared" si="5"/>
        <v>5.04896039</v>
      </c>
      <c r="T7" s="36">
        <f t="shared" si="6"/>
        <v>11.23479454</v>
      </c>
      <c r="U7" s="36">
        <f t="shared" si="7"/>
        <v>82.13265109</v>
      </c>
      <c r="V7" s="71"/>
      <c r="W7" s="32">
        <v>2012.0</v>
      </c>
      <c r="X7" s="36">
        <f t="shared" ref="X7:AA7" si="14">(M7-M6)/M6*100</f>
        <v>-18.40554427</v>
      </c>
      <c r="Y7" s="36">
        <f t="shared" si="14"/>
        <v>-12.37433376</v>
      </c>
      <c r="Z7" s="36">
        <f t="shared" si="14"/>
        <v>-8.272937952</v>
      </c>
      <c r="AA7" s="36">
        <f t="shared" si="14"/>
        <v>-14.71809031</v>
      </c>
    </row>
    <row r="8" ht="14.25" customHeight="1">
      <c r="A8" s="78">
        <v>2008.0</v>
      </c>
      <c r="B8" s="78" t="s">
        <v>107</v>
      </c>
      <c r="C8" s="67">
        <f>(Road_Policing_stats!C9/Road_Policing_stats!H9)*1000</f>
        <v>5.796972197</v>
      </c>
      <c r="D8" s="67">
        <f>(Road_Policing_stats!D9/Road_Policing_stats!H9)*1000</f>
        <v>136.4518071</v>
      </c>
      <c r="E8" s="67">
        <f>(Road_Policing_stats!E9/Road_Policing_stats!H9)*1000</f>
        <v>544.2465051</v>
      </c>
      <c r="F8" s="67">
        <f>(Road_Policing_stats!F9/Road_Policing_stats!H9)*1000</f>
        <v>750.7078995</v>
      </c>
      <c r="G8" s="67">
        <f>(Road_Policing_stats!G9/Road_Policing_stats!H9)*1000</f>
        <v>3798.800473</v>
      </c>
      <c r="H8" s="71"/>
      <c r="I8" s="32">
        <v>2014.0</v>
      </c>
      <c r="J8" s="67">
        <f>AVERAGE(C74:C85)</f>
        <v>3.444267447</v>
      </c>
      <c r="K8" s="71"/>
      <c r="L8" s="32">
        <v>2013.0</v>
      </c>
      <c r="M8" s="36">
        <f t="shared" ref="M8:P8" si="15">AVERAGE(D62:D73)</f>
        <v>62.08420916</v>
      </c>
      <c r="N8" s="36">
        <f t="shared" si="15"/>
        <v>217.1322079</v>
      </c>
      <c r="O8" s="36">
        <f t="shared" si="15"/>
        <v>522.5691811</v>
      </c>
      <c r="P8" s="36">
        <f t="shared" si="15"/>
        <v>3714.92188</v>
      </c>
      <c r="Q8" s="36">
        <f t="shared" si="3"/>
        <v>4516.707478</v>
      </c>
      <c r="R8" s="36">
        <f t="shared" si="4"/>
        <v>1.374545716</v>
      </c>
      <c r="S8" s="36">
        <f t="shared" si="5"/>
        <v>4.80731172</v>
      </c>
      <c r="T8" s="36">
        <f t="shared" si="6"/>
        <v>11.56969283</v>
      </c>
      <c r="U8" s="36">
        <f t="shared" si="7"/>
        <v>82.24844974</v>
      </c>
      <c r="V8" s="71"/>
      <c r="W8" s="32">
        <v>2013.0</v>
      </c>
      <c r="X8" s="36">
        <f t="shared" ref="X8:AA8" si="16">(M8-M7)/M7*100</f>
        <v>-21.1257253</v>
      </c>
      <c r="Y8" s="36">
        <f t="shared" si="16"/>
        <v>-13.47923461</v>
      </c>
      <c r="Z8" s="36">
        <f t="shared" si="16"/>
        <v>-6.4213606</v>
      </c>
      <c r="AA8" s="36">
        <f t="shared" si="16"/>
        <v>-9.001986444</v>
      </c>
    </row>
    <row r="9" ht="14.25" customHeight="1">
      <c r="A9" s="78">
        <v>2008.0</v>
      </c>
      <c r="B9" s="78" t="s">
        <v>110</v>
      </c>
      <c r="C9" s="67">
        <f>(Road_Policing_stats!C10/Road_Policing_stats!H10)*1000</f>
        <v>6.242893135</v>
      </c>
      <c r="D9" s="67">
        <f>(Road_Policing_stats!D10/Road_Policing_stats!H10)*1000</f>
        <v>136.2288466</v>
      </c>
      <c r="E9" s="67">
        <f>(Road_Policing_stats!E10/Road_Policing_stats!H10)*1000</f>
        <v>461.5281711</v>
      </c>
      <c r="F9" s="67">
        <f>(Road_Policing_stats!F10/Road_Policing_stats!H10)*1000</f>
        <v>689.17081</v>
      </c>
      <c r="G9" s="67">
        <f>(Road_Policing_stats!G10/Road_Policing_stats!H10)*1000</f>
        <v>3257.452454</v>
      </c>
      <c r="H9" s="71"/>
      <c r="I9" s="32">
        <v>2015.0</v>
      </c>
      <c r="J9" s="67">
        <f>AVERAGE(C86:C97)</f>
        <v>2.879815692</v>
      </c>
      <c r="K9" s="71"/>
      <c r="L9" s="32">
        <v>2014.0</v>
      </c>
      <c r="M9" s="36">
        <f t="shared" ref="M9:P9" si="17">AVERAGE(D74:D85)</f>
        <v>42.7663208</v>
      </c>
      <c r="N9" s="36">
        <f t="shared" si="17"/>
        <v>206.5304746</v>
      </c>
      <c r="O9" s="36">
        <f t="shared" si="17"/>
        <v>547.5667686</v>
      </c>
      <c r="P9" s="36">
        <f t="shared" si="17"/>
        <v>4003.799458</v>
      </c>
      <c r="Q9" s="36">
        <f t="shared" si="3"/>
        <v>4800.663021</v>
      </c>
      <c r="R9" s="36">
        <f t="shared" si="4"/>
        <v>0.8908419652</v>
      </c>
      <c r="S9" s="36">
        <f t="shared" si="5"/>
        <v>4.302123971</v>
      </c>
      <c r="T9" s="36">
        <f t="shared" si="6"/>
        <v>11.4060655</v>
      </c>
      <c r="U9" s="36">
        <f t="shared" si="7"/>
        <v>83.40096857</v>
      </c>
      <c r="V9" s="71"/>
      <c r="W9" s="32">
        <v>2014.0</v>
      </c>
      <c r="X9" s="36">
        <f t="shared" ref="X9:AA9" si="18">(M9-M8)/M8*100</f>
        <v>-31.11562282</v>
      </c>
      <c r="Y9" s="36">
        <f t="shared" si="18"/>
        <v>-4.882616657</v>
      </c>
      <c r="Z9" s="36">
        <f t="shared" si="18"/>
        <v>4.783593899</v>
      </c>
      <c r="AA9" s="36">
        <f t="shared" si="18"/>
        <v>7.776141377</v>
      </c>
    </row>
    <row r="10" ht="14.25" customHeight="1">
      <c r="A10" s="78">
        <v>2008.0</v>
      </c>
      <c r="B10" s="78" t="s">
        <v>113</v>
      </c>
      <c r="C10" s="67">
        <f>(Road_Policing_stats!C11/Road_Policing_stats!H11)*1000</f>
        <v>4.236248913</v>
      </c>
      <c r="D10" s="67">
        <f>(Road_Policing_stats!D11/Road_Policing_stats!H11)*1000</f>
        <v>113.7098392</v>
      </c>
      <c r="E10" s="67">
        <f>(Road_Policing_stats!E11/Road_Policing_stats!H11)*1000</f>
        <v>442.5765312</v>
      </c>
      <c r="F10" s="67">
        <f>(Road_Policing_stats!F11/Road_Policing_stats!H11)*1000</f>
        <v>751.3767809</v>
      </c>
      <c r="G10" s="67">
        <f>(Road_Policing_stats!G11/Road_Policing_stats!H11)*1000</f>
        <v>2914.762213</v>
      </c>
      <c r="H10" s="71"/>
      <c r="I10" s="32">
        <v>2016.0</v>
      </c>
      <c r="J10" s="67">
        <f>AVERAGE(C98:C109)</f>
        <v>3.199988747</v>
      </c>
      <c r="K10" s="71"/>
      <c r="L10" s="32">
        <v>2015.0</v>
      </c>
      <c r="M10" s="36">
        <f t="shared" ref="M10:P10" si="19">AVERAGE(D86:D97)</f>
        <v>44.72602642</v>
      </c>
      <c r="N10" s="36">
        <f t="shared" si="19"/>
        <v>192.5387886</v>
      </c>
      <c r="O10" s="36">
        <f t="shared" si="19"/>
        <v>511.4517115</v>
      </c>
      <c r="P10" s="36">
        <f t="shared" si="19"/>
        <v>3873.316552</v>
      </c>
      <c r="Q10" s="36">
        <f t="shared" si="3"/>
        <v>4622.033079</v>
      </c>
      <c r="R10" s="36">
        <f t="shared" si="4"/>
        <v>0.9676699768</v>
      </c>
      <c r="S10" s="36">
        <f t="shared" si="5"/>
        <v>4.1656731</v>
      </c>
      <c r="T10" s="36">
        <f t="shared" si="6"/>
        <v>11.06551387</v>
      </c>
      <c r="U10" s="36">
        <f t="shared" si="7"/>
        <v>83.80114305</v>
      </c>
      <c r="V10" s="71"/>
      <c r="W10" s="32">
        <v>2015.0</v>
      </c>
      <c r="X10" s="36">
        <f t="shared" ref="X10:AA10" si="20">(M10-M9)/M9*100</f>
        <v>4.582357288</v>
      </c>
      <c r="Y10" s="36">
        <f t="shared" si="20"/>
        <v>-6.77463507</v>
      </c>
      <c r="Z10" s="36">
        <f t="shared" si="20"/>
        <v>-6.595553108</v>
      </c>
      <c r="AA10" s="36">
        <f t="shared" si="20"/>
        <v>-3.258977047</v>
      </c>
    </row>
    <row r="11" ht="14.25" customHeight="1">
      <c r="A11" s="78">
        <v>2008.0</v>
      </c>
      <c r="B11" s="78" t="s">
        <v>115</v>
      </c>
      <c r="C11" s="67">
        <f>(Road_Policing_stats!C12/Road_Policing_stats!H12)*1000</f>
        <v>4.90513032</v>
      </c>
      <c r="D11" s="67">
        <f>(Road_Policing_stats!D12/Road_Policing_stats!H12)*1000</f>
        <v>135.1140443</v>
      </c>
      <c r="E11" s="67">
        <f>(Road_Policing_stats!E12/Road_Policing_stats!H12)*1000</f>
        <v>408.9095003</v>
      </c>
      <c r="F11" s="67">
        <f>(Road_Policing_stats!F12/Road_Policing_stats!H12)*1000</f>
        <v>780.8075628</v>
      </c>
      <c r="G11" s="67">
        <f>(Road_Policing_stats!G12/Road_Policing_stats!H12)*1000</f>
        <v>2388.352545</v>
      </c>
      <c r="H11" s="71"/>
      <c r="I11" s="32">
        <v>2017.0</v>
      </c>
      <c r="J11" s="67">
        <f>AVERAGE(C110:C121)</f>
        <v>2.684875318</v>
      </c>
      <c r="K11" s="71"/>
      <c r="L11" s="32">
        <v>2016.0</v>
      </c>
      <c r="M11" s="36">
        <f t="shared" ref="M11:P11" si="21">AVERAGE(D98:D106)</f>
        <v>73.37703135</v>
      </c>
      <c r="N11" s="36">
        <f t="shared" si="21"/>
        <v>174.2059808</v>
      </c>
      <c r="O11" s="36">
        <f t="shared" si="21"/>
        <v>496.3147382</v>
      </c>
      <c r="P11" s="36">
        <f t="shared" si="21"/>
        <v>2997.064919</v>
      </c>
      <c r="Q11" s="36">
        <f t="shared" si="3"/>
        <v>3740.962669</v>
      </c>
      <c r="R11" s="36">
        <f t="shared" si="4"/>
        <v>1.961447837</v>
      </c>
      <c r="S11" s="36">
        <f t="shared" si="5"/>
        <v>4.656715296</v>
      </c>
      <c r="T11" s="36">
        <f t="shared" si="6"/>
        <v>13.26703264</v>
      </c>
      <c r="U11" s="36">
        <f t="shared" si="7"/>
        <v>80.11480423</v>
      </c>
      <c r="V11" s="71"/>
      <c r="W11" s="32">
        <v>2016.0</v>
      </c>
      <c r="X11" s="36">
        <f t="shared" ref="X11:AA11" si="22">(M11-M10)/M10*100</f>
        <v>64.0589098</v>
      </c>
      <c r="Y11" s="36">
        <f t="shared" si="22"/>
        <v>-9.521617927</v>
      </c>
      <c r="Z11" s="36">
        <f t="shared" si="22"/>
        <v>-2.959609472</v>
      </c>
      <c r="AA11" s="36">
        <f t="shared" si="22"/>
        <v>-22.62277357</v>
      </c>
    </row>
    <row r="12" ht="14.25" customHeight="1">
      <c r="A12" s="78">
        <v>2008.0</v>
      </c>
      <c r="B12" s="78" t="s">
        <v>117</v>
      </c>
      <c r="C12" s="67">
        <f>(Road_Policing_stats!C13/Road_Policing_stats!H13)*1000</f>
        <v>4.90513032</v>
      </c>
      <c r="D12" s="67">
        <f>(Road_Policing_stats!D13/Road_Policing_stats!H13)*1000</f>
        <v>136.4518071</v>
      </c>
      <c r="E12" s="67">
        <f>(Road_Policing_stats!E13/Road_Policing_stats!H13)*1000</f>
        <v>376.1343114</v>
      </c>
      <c r="F12" s="67">
        <f>(Road_Policing_stats!F13/Road_Policing_stats!H13)*1000</f>
        <v>733.7629038</v>
      </c>
      <c r="G12" s="67">
        <f>(Road_Policing_stats!G13/Road_Policing_stats!H13)*1000</f>
        <v>3838.487436</v>
      </c>
      <c r="H12" s="71"/>
      <c r="I12" s="32">
        <v>2018.0</v>
      </c>
      <c r="J12" s="67">
        <f>AVERAGE(C122:C133)</f>
        <v>2.320074788</v>
      </c>
      <c r="K12" s="71"/>
      <c r="L12" s="32">
        <v>2017.0</v>
      </c>
      <c r="M12" s="36">
        <f t="shared" ref="M12:P12" si="23">AVERAGE(D110:D121)</f>
        <v>90.33306311</v>
      </c>
      <c r="N12" s="36">
        <f t="shared" si="23"/>
        <v>190.1411378</v>
      </c>
      <c r="O12" s="36">
        <f t="shared" si="23"/>
        <v>490.1196588</v>
      </c>
      <c r="P12" s="36">
        <f t="shared" si="23"/>
        <v>2557.525619</v>
      </c>
      <c r="Q12" s="36">
        <f t="shared" si="3"/>
        <v>3328.119479</v>
      </c>
      <c r="R12" s="36">
        <f t="shared" si="4"/>
        <v>2.714237385</v>
      </c>
      <c r="S12" s="36">
        <f t="shared" si="5"/>
        <v>5.713170427</v>
      </c>
      <c r="T12" s="36">
        <f t="shared" si="6"/>
        <v>14.72662451</v>
      </c>
      <c r="U12" s="36">
        <f t="shared" si="7"/>
        <v>76.84596768</v>
      </c>
      <c r="V12" s="71"/>
      <c r="W12" s="32">
        <v>2017.0</v>
      </c>
      <c r="X12" s="36">
        <f t="shared" ref="X12:AA12" si="24">(M12-M11)/M11*100</f>
        <v>23.1080918</v>
      </c>
      <c r="Y12" s="36">
        <f t="shared" si="24"/>
        <v>9.147307655</v>
      </c>
      <c r="Z12" s="36">
        <f t="shared" si="24"/>
        <v>-1.248215885</v>
      </c>
      <c r="AA12" s="36">
        <f t="shared" si="24"/>
        <v>-14.66565829</v>
      </c>
    </row>
    <row r="13" ht="14.25" customHeight="1">
      <c r="A13" s="78">
        <v>2008.0</v>
      </c>
      <c r="B13" s="78" t="s">
        <v>119</v>
      </c>
      <c r="C13" s="67">
        <f>(Road_Policing_stats!C14/Road_Policing_stats!H14)*1000</f>
        <v>4.236248913</v>
      </c>
      <c r="D13" s="67">
        <f>(Road_Policing_stats!D14/Road_Policing_stats!H14)*1000</f>
        <v>117.2772068</v>
      </c>
      <c r="E13" s="67">
        <f>(Road_Policing_stats!E14/Road_Policing_stats!H14)*1000</f>
        <v>314.151301</v>
      </c>
      <c r="F13" s="67">
        <f>(Road_Policing_stats!F14/Road_Policing_stats!H14)*1000</f>
        <v>655.0578582</v>
      </c>
      <c r="G13" s="67">
        <f>(Road_Policing_stats!G14/Road_Policing_stats!H14)*1000</f>
        <v>2183.228914</v>
      </c>
      <c r="H13" s="71"/>
      <c r="I13" s="32">
        <v>2019.0</v>
      </c>
      <c r="J13" s="67">
        <f>AVERAGE(C134:C145)</f>
        <v>2.369668246</v>
      </c>
      <c r="K13" s="71"/>
      <c r="L13" s="32">
        <v>2018.0</v>
      </c>
      <c r="M13" s="36">
        <f t="shared" ref="M13:P13" si="25">AVERAGE(D122:D133)</f>
        <v>112.557746</v>
      </c>
      <c r="N13" s="36">
        <f t="shared" si="25"/>
        <v>198.5199288</v>
      </c>
      <c r="O13" s="36">
        <f t="shared" si="25"/>
        <v>531.8089077</v>
      </c>
      <c r="P13" s="36">
        <f t="shared" si="25"/>
        <v>2322.156032</v>
      </c>
      <c r="Q13" s="36">
        <f t="shared" si="3"/>
        <v>3165.042614</v>
      </c>
      <c r="R13" s="36">
        <f t="shared" si="4"/>
        <v>3.556279005</v>
      </c>
      <c r="S13" s="36">
        <f t="shared" si="5"/>
        <v>6.272267168</v>
      </c>
      <c r="T13" s="36">
        <f t="shared" si="6"/>
        <v>16.80258286</v>
      </c>
      <c r="U13" s="36">
        <f t="shared" si="7"/>
        <v>73.36887097</v>
      </c>
      <c r="V13" s="71"/>
      <c r="W13" s="32">
        <v>2018.0</v>
      </c>
      <c r="X13" s="36">
        <f t="shared" ref="X13:AA13" si="26">(M13-M12)/M12*100</f>
        <v>24.60304356</v>
      </c>
      <c r="Y13" s="36">
        <f t="shared" si="26"/>
        <v>4.406616592</v>
      </c>
      <c r="Z13" s="36">
        <f t="shared" si="26"/>
        <v>8.505932815</v>
      </c>
      <c r="AA13" s="36">
        <f t="shared" si="26"/>
        <v>-9.20301972</v>
      </c>
    </row>
    <row r="14" ht="14.25" customHeight="1">
      <c r="A14" s="78">
        <v>2009.0</v>
      </c>
      <c r="B14" s="78" t="s">
        <v>97</v>
      </c>
      <c r="C14" s="67">
        <f>(Road_Policing_stats!C15/Road_Policing_stats!H15)*1000</f>
        <v>3.970529845</v>
      </c>
      <c r="D14" s="67">
        <f>(Road_Policing_stats!D15/Road_Policing_stats!H15)*1000</f>
        <v>134.3362598</v>
      </c>
      <c r="E14" s="67">
        <f>(Road_Policing_stats!E15/Road_Policing_stats!H15)*1000</f>
        <v>373.2298054</v>
      </c>
      <c r="F14" s="67">
        <f>(Road_Policing_stats!F15/Road_Policing_stats!H15)*1000</f>
        <v>685.7987383</v>
      </c>
      <c r="G14" s="67">
        <f>(Road_Policing_stats!G15/Road_Policing_stats!H15)*1000</f>
        <v>2972.823929</v>
      </c>
      <c r="H14" s="71"/>
      <c r="I14" s="32">
        <v>2020.0</v>
      </c>
      <c r="J14" s="67">
        <f>AVERAGE(C146:C157)</f>
        <v>2.435436092</v>
      </c>
      <c r="K14" s="71"/>
      <c r="L14" s="32">
        <v>2019.0</v>
      </c>
      <c r="M14" s="36">
        <f t="shared" ref="M14:P14" si="27">AVERAGE(D134:D145)</f>
        <v>99.3075863</v>
      </c>
      <c r="N14" s="36">
        <f t="shared" si="27"/>
        <v>189.9936137</v>
      </c>
      <c r="O14" s="36">
        <f t="shared" si="27"/>
        <v>486.5718799</v>
      </c>
      <c r="P14" s="36">
        <f t="shared" si="27"/>
        <v>2299.031965</v>
      </c>
      <c r="Q14" s="36">
        <f t="shared" si="3"/>
        <v>3074.905045</v>
      </c>
      <c r="R14" s="36">
        <f t="shared" si="4"/>
        <v>3.229614731</v>
      </c>
      <c r="S14" s="36">
        <f t="shared" si="5"/>
        <v>6.178844903</v>
      </c>
      <c r="T14" s="36">
        <f t="shared" si="6"/>
        <v>15.82396441</v>
      </c>
      <c r="U14" s="36">
        <f t="shared" si="7"/>
        <v>74.76757596</v>
      </c>
      <c r="V14" s="71"/>
      <c r="W14" s="32">
        <v>2019.0</v>
      </c>
      <c r="X14" s="36">
        <f t="shared" ref="X14:AA14" si="28">(M14-M13)/M13*100</f>
        <v>-11.77187724</v>
      </c>
      <c r="Y14" s="36">
        <f t="shared" si="28"/>
        <v>-4.294941648</v>
      </c>
      <c r="Z14" s="36">
        <f t="shared" si="28"/>
        <v>-8.506256125</v>
      </c>
      <c r="AA14" s="36">
        <f t="shared" si="28"/>
        <v>-0.9958015837</v>
      </c>
    </row>
    <row r="15" ht="14.25" customHeight="1">
      <c r="A15" s="78">
        <v>2009.0</v>
      </c>
      <c r="B15" s="78" t="s">
        <v>98</v>
      </c>
      <c r="C15" s="67">
        <f>(Road_Policing_stats!C16/Road_Policing_stats!H16)*1000</f>
        <v>3.308774871</v>
      </c>
      <c r="D15" s="67">
        <f>(Road_Policing_stats!D16/Road_Policing_stats!H16)*1000</f>
        <v>118.6747254</v>
      </c>
      <c r="E15" s="67">
        <f>(Road_Policing_stats!E16/Road_Policing_stats!H16)*1000</f>
        <v>410.949839</v>
      </c>
      <c r="F15" s="67">
        <f>(Road_Policing_stats!F16/Road_Policing_stats!H16)*1000</f>
        <v>668.5931089</v>
      </c>
      <c r="G15" s="67">
        <f>(Road_Policing_stats!G16/Road_Policing_stats!H16)*1000</f>
        <v>3014.955662</v>
      </c>
      <c r="H15" s="71"/>
      <c r="I15" s="32">
        <v>2021.0</v>
      </c>
      <c r="J15" s="67">
        <f>AVERAGE(C158:C169)</f>
        <v>2.216879816</v>
      </c>
      <c r="K15" s="71"/>
      <c r="L15" s="32">
        <v>2020.0</v>
      </c>
      <c r="M15" s="36">
        <f t="shared" ref="M15:P15" si="29">AVERAGE(D146:D157)</f>
        <v>107.5236751</v>
      </c>
      <c r="N15" s="36">
        <f t="shared" si="29"/>
        <v>145.4468942</v>
      </c>
      <c r="O15" s="36">
        <f t="shared" si="29"/>
        <v>405.5415283</v>
      </c>
      <c r="P15" s="36">
        <f t="shared" si="29"/>
        <v>3003.091513</v>
      </c>
      <c r="Q15" s="36">
        <f t="shared" si="3"/>
        <v>3661.60361</v>
      </c>
      <c r="R15" s="36">
        <f t="shared" si="4"/>
        <v>2.93651871</v>
      </c>
      <c r="S15" s="36">
        <f t="shared" si="5"/>
        <v>3.972218452</v>
      </c>
      <c r="T15" s="36">
        <f t="shared" si="6"/>
        <v>11.07551694</v>
      </c>
      <c r="U15" s="36">
        <f t="shared" si="7"/>
        <v>82.01574589</v>
      </c>
      <c r="V15" s="71"/>
      <c r="W15" s="32">
        <v>2020.0</v>
      </c>
      <c r="X15" s="36">
        <f t="shared" ref="X15:AA15" si="30">(M15-M14)/M14*100</f>
        <v>8.27337477</v>
      </c>
      <c r="Y15" s="36">
        <f t="shared" si="30"/>
        <v>-23.44642989</v>
      </c>
      <c r="Z15" s="36">
        <f t="shared" si="30"/>
        <v>-16.65331577</v>
      </c>
      <c r="AA15" s="36">
        <f t="shared" si="30"/>
        <v>30.62417392</v>
      </c>
    </row>
    <row r="16" ht="14.25" customHeight="1">
      <c r="A16" s="78">
        <v>2009.0</v>
      </c>
      <c r="B16" s="78" t="s">
        <v>99</v>
      </c>
      <c r="C16" s="67">
        <f>(Road_Policing_stats!C17/Road_Policing_stats!H17)*1000</f>
        <v>5.294039794</v>
      </c>
      <c r="D16" s="67">
        <f>(Road_Policing_stats!D17/Road_Policing_stats!H17)*1000</f>
        <v>136.1009397</v>
      </c>
      <c r="E16" s="67">
        <f>(Road_Policing_stats!E17/Road_Policing_stats!H17)*1000</f>
        <v>402.3470243</v>
      </c>
      <c r="F16" s="67">
        <f>(Road_Policing_stats!F17/Road_Policing_stats!H17)*1000</f>
        <v>779.5473596</v>
      </c>
      <c r="G16" s="67">
        <f>(Road_Policing_stats!G17/Road_Policing_stats!H17)*1000</f>
        <v>3327.74518</v>
      </c>
      <c r="H16" s="71"/>
      <c r="I16" s="32">
        <v>2022.0</v>
      </c>
      <c r="J16" s="67">
        <f>AVERAGE(C170:C181)</f>
        <v>2.491640947</v>
      </c>
      <c r="K16" s="71"/>
      <c r="L16" s="32">
        <v>2021.0</v>
      </c>
      <c r="M16" s="36">
        <f t="shared" ref="M16:P16" si="31">AVERAGE(D158:D169)</f>
        <v>112.9787639</v>
      </c>
      <c r="N16" s="36">
        <f t="shared" si="31"/>
        <v>119.4816114</v>
      </c>
      <c r="O16" s="36">
        <f t="shared" si="31"/>
        <v>391.5830821</v>
      </c>
      <c r="P16" s="36">
        <f t="shared" si="31"/>
        <v>2953.902037</v>
      </c>
      <c r="Q16" s="36">
        <f t="shared" si="3"/>
        <v>3577.945494</v>
      </c>
      <c r="R16" s="36">
        <f t="shared" si="4"/>
        <v>3.157643517</v>
      </c>
      <c r="S16" s="36">
        <f t="shared" si="5"/>
        <v>3.339391603</v>
      </c>
      <c r="T16" s="36">
        <f t="shared" si="6"/>
        <v>10.94435571</v>
      </c>
      <c r="U16" s="36">
        <f t="shared" si="7"/>
        <v>82.55860917</v>
      </c>
      <c r="V16" s="71"/>
      <c r="W16" s="32">
        <v>2021.0</v>
      </c>
      <c r="X16" s="36">
        <f t="shared" ref="X16:AA16" si="32">(M16-M15)/M15*100</f>
        <v>5.073383922</v>
      </c>
      <c r="Y16" s="36">
        <f t="shared" si="32"/>
        <v>-17.85207101</v>
      </c>
      <c r="Z16" s="36">
        <f t="shared" si="32"/>
        <v>-3.44192771</v>
      </c>
      <c r="AA16" s="36">
        <f t="shared" si="32"/>
        <v>-1.637961269</v>
      </c>
    </row>
    <row r="17" ht="14.25" customHeight="1">
      <c r="A17" s="78">
        <v>2009.0</v>
      </c>
      <c r="B17" s="78" t="s">
        <v>100</v>
      </c>
      <c r="C17" s="67">
        <f>(Road_Policing_stats!C18/Road_Policing_stats!H18)*1000</f>
        <v>4.411699828</v>
      </c>
      <c r="D17" s="67">
        <f>(Road_Policing_stats!D18/Road_Policing_stats!H18)*1000</f>
        <v>125.7334451</v>
      </c>
      <c r="E17" s="67">
        <f>(Road_Policing_stats!E18/Road_Policing_stats!H18)*1000</f>
        <v>403.6705343</v>
      </c>
      <c r="F17" s="67">
        <f>(Road_Policing_stats!F18/Road_Policing_stats!H18)*1000</f>
        <v>757.9300304</v>
      </c>
      <c r="G17" s="67">
        <f>(Road_Policing_stats!G18/Road_Policing_stats!H18)*1000</f>
        <v>3329.730445</v>
      </c>
      <c r="H17" s="71"/>
      <c r="I17" s="32">
        <v>2023.0</v>
      </c>
      <c r="J17" s="67">
        <f>AVERAGE(C182:C188)</f>
        <v>2.731856147</v>
      </c>
      <c r="K17" s="71"/>
      <c r="L17" s="32">
        <v>2022.0</v>
      </c>
      <c r="M17" s="36">
        <f t="shared" ref="M17:P17" si="33">AVERAGE(D170:D181)</f>
        <v>96.25771605</v>
      </c>
      <c r="N17" s="36">
        <f t="shared" si="33"/>
        <v>95.18068416</v>
      </c>
      <c r="O17" s="36">
        <f t="shared" si="33"/>
        <v>299.0290638</v>
      </c>
      <c r="P17" s="36">
        <f t="shared" si="33"/>
        <v>2663.901749</v>
      </c>
      <c r="Q17" s="36">
        <f t="shared" si="3"/>
        <v>3154.369213</v>
      </c>
      <c r="R17" s="36">
        <f t="shared" si="4"/>
        <v>3.051567827</v>
      </c>
      <c r="S17" s="36">
        <f t="shared" si="5"/>
        <v>3.017423698</v>
      </c>
      <c r="T17" s="36">
        <f t="shared" si="6"/>
        <v>9.479837127</v>
      </c>
      <c r="U17" s="36">
        <f t="shared" si="7"/>
        <v>84.45117135</v>
      </c>
      <c r="V17" s="71"/>
      <c r="W17" s="32">
        <v>2022.0</v>
      </c>
      <c r="X17" s="36">
        <f t="shared" ref="X17:AA17" si="34">(M17-M16)/M16*100</f>
        <v>-14.8001689</v>
      </c>
      <c r="Y17" s="36">
        <f t="shared" si="34"/>
        <v>-20.33863366</v>
      </c>
      <c r="Z17" s="36">
        <f t="shared" si="34"/>
        <v>-23.63585725</v>
      </c>
      <c r="AA17" s="36">
        <f t="shared" si="34"/>
        <v>-9.817532346</v>
      </c>
    </row>
    <row r="18" ht="14.25" customHeight="1">
      <c r="A18" s="78">
        <v>2009.0</v>
      </c>
      <c r="B18" s="78" t="s">
        <v>102</v>
      </c>
      <c r="C18" s="67">
        <f>(Road_Policing_stats!C19/Road_Policing_stats!H19)*1000</f>
        <v>6.176379759</v>
      </c>
      <c r="D18" s="67">
        <f>(Road_Policing_stats!D19/Road_Policing_stats!H19)*1000</f>
        <v>139.1891296</v>
      </c>
      <c r="E18" s="67">
        <f>(Road_Policing_stats!E19/Road_Policing_stats!H19)*1000</f>
        <v>434.993603</v>
      </c>
      <c r="F18" s="67">
        <f>(Road_Policing_stats!F19/Road_Policing_stats!H19)*1000</f>
        <v>708.0778224</v>
      </c>
      <c r="G18" s="67">
        <f>(Road_Policing_stats!G19/Road_Policing_stats!H19)*1000</f>
        <v>4848.237526</v>
      </c>
      <c r="H18" s="71"/>
      <c r="I18" s="71"/>
      <c r="J18" s="71"/>
      <c r="K18" s="71"/>
      <c r="L18" s="32">
        <v>2023.0</v>
      </c>
      <c r="M18" s="36">
        <f t="shared" ref="M18:P18" si="35">AVERAGE(D182:D188)</f>
        <v>82.33435755</v>
      </c>
      <c r="N18" s="36">
        <f t="shared" si="35"/>
        <v>90.55697408</v>
      </c>
      <c r="O18" s="36">
        <f t="shared" si="35"/>
        <v>310.2144372</v>
      </c>
      <c r="P18" s="36">
        <f t="shared" si="35"/>
        <v>2489.775826</v>
      </c>
      <c r="Q18" s="36">
        <f t="shared" si="3"/>
        <v>2972.881594</v>
      </c>
      <c r="R18" s="36">
        <f t="shared" si="4"/>
        <v>2.769513515</v>
      </c>
      <c r="S18" s="36">
        <f t="shared" si="5"/>
        <v>3.046100936</v>
      </c>
      <c r="T18" s="36">
        <f t="shared" si="6"/>
        <v>10.43480634</v>
      </c>
      <c r="U18" s="36">
        <f t="shared" si="7"/>
        <v>83.7495792</v>
      </c>
      <c r="V18" s="71"/>
      <c r="W18" s="32">
        <v>2023.0</v>
      </c>
      <c r="X18" s="36">
        <f t="shared" ref="X18:AA18" si="36">(M18-M17)/M17*100</f>
        <v>-14.46466742</v>
      </c>
      <c r="Y18" s="36">
        <f t="shared" si="36"/>
        <v>-4.857823959</v>
      </c>
      <c r="Z18" s="36">
        <f t="shared" si="36"/>
        <v>3.740563963</v>
      </c>
      <c r="AA18" s="36">
        <f t="shared" si="36"/>
        <v>-6.536499461</v>
      </c>
    </row>
    <row r="19" ht="14.25" customHeight="1">
      <c r="A19" s="78">
        <v>2009.0</v>
      </c>
      <c r="B19" s="78" t="s">
        <v>105</v>
      </c>
      <c r="C19" s="67">
        <f>(Road_Policing_stats!C20/Road_Policing_stats!H20)*1000</f>
        <v>3.308774871</v>
      </c>
      <c r="D19" s="67">
        <f>(Road_Policing_stats!D20/Road_Policing_stats!H20)*1000</f>
        <v>134.1156748</v>
      </c>
      <c r="E19" s="67">
        <f>(Road_Policing_stats!E20/Road_Policing_stats!H20)*1000</f>
        <v>455.9491772</v>
      </c>
      <c r="F19" s="67">
        <f>(Road_Policing_stats!F20/Road_Policing_stats!H20)*1000</f>
        <v>679.6223585</v>
      </c>
      <c r="G19" s="67">
        <f>(Road_Policing_stats!G20/Road_Policing_stats!H20)*1000</f>
        <v>3616.932104</v>
      </c>
      <c r="H19" s="71"/>
      <c r="I19" s="71"/>
      <c r="J19" s="71"/>
      <c r="K19" s="71"/>
      <c r="L19" s="71"/>
      <c r="M19" s="71"/>
      <c r="N19" s="71"/>
      <c r="O19" s="71"/>
      <c r="P19" s="71"/>
      <c r="Q19" s="71"/>
      <c r="R19" s="71"/>
      <c r="S19" s="7"/>
      <c r="T19" s="71"/>
      <c r="U19" s="71"/>
      <c r="V19" s="71"/>
      <c r="W19" s="32" t="s">
        <v>150</v>
      </c>
      <c r="X19" s="36">
        <f t="shared" ref="X19:AA19" si="37">AVERAGE(X4:X18)</f>
        <v>-2.121100162</v>
      </c>
      <c r="Y19" s="36">
        <f t="shared" si="37"/>
        <v>-10.61385848</v>
      </c>
      <c r="Z19" s="36">
        <f t="shared" si="37"/>
        <v>-5.506504917</v>
      </c>
      <c r="AA19" s="36">
        <f t="shared" si="37"/>
        <v>-0.07874787115</v>
      </c>
    </row>
    <row r="20" ht="14.25" customHeight="1">
      <c r="A20" s="78">
        <v>2009.0</v>
      </c>
      <c r="B20" s="78" t="s">
        <v>107</v>
      </c>
      <c r="C20" s="67">
        <f>(Road_Policing_stats!C21/Road_Policing_stats!H21)*1000</f>
        <v>4.191114837</v>
      </c>
      <c r="D20" s="67">
        <f>(Road_Policing_stats!D21/Road_Policing_stats!H21)*1000</f>
        <v>119.1158954</v>
      </c>
      <c r="E20" s="67">
        <f>(Road_Policing_stats!E21/Road_Policing_stats!H21)*1000</f>
        <v>395.7294746</v>
      </c>
      <c r="F20" s="67">
        <f>(Road_Policing_stats!F21/Road_Policing_stats!H21)*1000</f>
        <v>641.461155</v>
      </c>
      <c r="G20" s="67">
        <f>(Road_Policing_stats!G21/Road_Policing_stats!H21)*1000</f>
        <v>3255.172718</v>
      </c>
      <c r="H20" s="71"/>
      <c r="I20" s="71"/>
      <c r="J20" s="71"/>
      <c r="K20" s="71"/>
      <c r="L20" s="71"/>
      <c r="M20" s="71"/>
      <c r="N20" s="71"/>
      <c r="O20" s="71"/>
      <c r="P20" s="71"/>
      <c r="Q20" s="71"/>
      <c r="R20" s="71"/>
      <c r="S20" s="7"/>
      <c r="T20" s="71"/>
      <c r="U20" s="7"/>
      <c r="V20" s="71"/>
      <c r="W20" s="71"/>
      <c r="X20" s="71"/>
      <c r="Y20" s="71"/>
      <c r="Z20" s="71"/>
      <c r="AA20" s="71"/>
    </row>
    <row r="21" ht="14.25" customHeight="1">
      <c r="A21" s="78">
        <v>2009.0</v>
      </c>
      <c r="B21" s="78" t="s">
        <v>110</v>
      </c>
      <c r="C21" s="67">
        <f>(Road_Policing_stats!C22/Road_Policing_stats!H22)*1000</f>
        <v>4.411699828</v>
      </c>
      <c r="D21" s="67">
        <f>(Road_Policing_stats!D22/Road_Policing_stats!H22)*1000</f>
        <v>128.15988</v>
      </c>
      <c r="E21" s="67">
        <f>(Road_Policing_stats!E22/Road_Policing_stats!H22)*1000</f>
        <v>422.1996735</v>
      </c>
      <c r="F21" s="67">
        <f>(Road_Policing_stats!F22/Road_Policing_stats!H22)*1000</f>
        <v>672.3430538</v>
      </c>
      <c r="G21" s="67">
        <f>(Road_Policing_stats!G22/Road_Policing_stats!H22)*1000</f>
        <v>3913.398332</v>
      </c>
      <c r="H21" s="71"/>
      <c r="I21" s="71"/>
      <c r="J21" s="71"/>
      <c r="K21" s="71"/>
      <c r="L21" s="71"/>
      <c r="M21" s="71"/>
      <c r="N21" s="71"/>
      <c r="O21" s="71"/>
      <c r="P21" s="71"/>
      <c r="Q21" s="71"/>
      <c r="R21" s="71"/>
      <c r="S21" s="7"/>
      <c r="T21" s="71"/>
      <c r="U21" s="71"/>
      <c r="V21" s="71"/>
      <c r="W21" s="71"/>
      <c r="X21" s="71"/>
      <c r="Y21" s="71"/>
      <c r="Z21" s="71"/>
      <c r="AA21" s="71"/>
    </row>
    <row r="22" ht="14.25" customHeight="1">
      <c r="A22" s="78">
        <v>2009.0</v>
      </c>
      <c r="B22" s="78" t="s">
        <v>113</v>
      </c>
      <c r="C22" s="67">
        <f>(Road_Policing_stats!C23/Road_Policing_stats!H23)*1000</f>
        <v>3.08818988</v>
      </c>
      <c r="D22" s="67">
        <f>(Road_Policing_stats!D23/Road_Policing_stats!H23)*1000</f>
        <v>97.4985662</v>
      </c>
      <c r="E22" s="67">
        <f>(Road_Policing_stats!E23/Road_Policing_stats!H23)*1000</f>
        <v>435.655358</v>
      </c>
      <c r="F22" s="67">
        <f>(Road_Policing_stats!F23/Road_Policing_stats!H23)*1000</f>
        <v>698.8132527</v>
      </c>
      <c r="G22" s="67">
        <f>(Road_Policing_stats!G23/Road_Policing_stats!H23)*1000</f>
        <v>3205.099925</v>
      </c>
      <c r="H22" s="71"/>
      <c r="I22" s="71"/>
      <c r="J22" s="71"/>
      <c r="K22" s="71"/>
      <c r="L22" s="71"/>
      <c r="M22" s="71"/>
      <c r="N22" s="71"/>
      <c r="O22" s="71"/>
      <c r="P22" s="71"/>
      <c r="Q22" s="71"/>
      <c r="R22" s="71"/>
      <c r="S22" s="71"/>
      <c r="T22" s="71"/>
      <c r="U22" s="71"/>
      <c r="V22" s="71"/>
      <c r="W22" s="71"/>
      <c r="X22" s="71"/>
      <c r="Y22" s="71"/>
      <c r="Z22" s="71"/>
      <c r="AA22" s="71"/>
    </row>
    <row r="23" ht="14.25" customHeight="1">
      <c r="A23" s="78">
        <v>2009.0</v>
      </c>
      <c r="B23" s="78" t="s">
        <v>115</v>
      </c>
      <c r="C23" s="67">
        <f>(Road_Policing_stats!C24/Road_Policing_stats!H24)*1000</f>
        <v>4.852869811</v>
      </c>
      <c r="D23" s="67">
        <f>(Road_Policing_stats!D24/Road_Policing_stats!H24)*1000</f>
        <v>118.4541404</v>
      </c>
      <c r="E23" s="67">
        <f>(Road_Policing_stats!E24/Road_Policing_stats!H24)*1000</f>
        <v>319.8482375</v>
      </c>
      <c r="F23" s="67">
        <f>(Road_Policing_stats!F24/Road_Policing_stats!H24)*1000</f>
        <v>571.9768827</v>
      </c>
      <c r="G23" s="67">
        <f>(Road_Policing_stats!G24/Road_Policing_stats!H24)*1000</f>
        <v>3068.557815</v>
      </c>
      <c r="H23" s="71"/>
      <c r="I23" s="71"/>
      <c r="J23" s="71"/>
      <c r="K23" s="71"/>
      <c r="L23" s="71"/>
      <c r="M23" s="71"/>
      <c r="N23" s="71"/>
      <c r="O23" s="71"/>
      <c r="P23" s="80" t="s">
        <v>131</v>
      </c>
      <c r="Q23" s="72" t="s">
        <v>151</v>
      </c>
      <c r="R23" s="71"/>
      <c r="S23" s="71"/>
      <c r="T23" s="71"/>
      <c r="U23" s="71"/>
      <c r="V23" s="71"/>
      <c r="W23" s="71"/>
      <c r="X23" s="71"/>
      <c r="Y23" s="71"/>
      <c r="Z23" s="71"/>
      <c r="AA23" s="71"/>
    </row>
    <row r="24" ht="14.25" customHeight="1">
      <c r="A24" s="78">
        <v>2009.0</v>
      </c>
      <c r="B24" s="78" t="s">
        <v>117</v>
      </c>
      <c r="C24" s="67">
        <f>(Road_Policing_stats!C25/Road_Policing_stats!H25)*1000</f>
        <v>5.514624785</v>
      </c>
      <c r="D24" s="67">
        <f>(Road_Policing_stats!D25/Road_Policing_stats!H25)*1000</f>
        <v>106.5425508</v>
      </c>
      <c r="E24" s="67">
        <f>(Road_Policing_stats!E25/Road_Policing_stats!H25)*1000</f>
        <v>258.9667799</v>
      </c>
      <c r="F24" s="67">
        <f>(Road_Policing_stats!F25/Road_Policing_stats!H25)*1000</f>
        <v>515.0659549</v>
      </c>
      <c r="G24" s="67">
        <f>(Road_Policing_stats!G25/Road_Policing_stats!H25)*1000</f>
        <v>3356.862399</v>
      </c>
      <c r="H24" s="71"/>
      <c r="I24" s="71"/>
      <c r="J24" s="71"/>
      <c r="K24" s="71"/>
      <c r="L24" s="68" t="s">
        <v>152</v>
      </c>
      <c r="M24" s="81">
        <f>SUM(Road_Policing_stats!C3:C189)</f>
        <v>2771</v>
      </c>
      <c r="N24" s="71"/>
      <c r="O24" s="71"/>
      <c r="P24" s="32">
        <v>2008.0</v>
      </c>
      <c r="Q24" s="33" t="s">
        <v>149</v>
      </c>
      <c r="R24" s="71"/>
      <c r="S24" s="71"/>
      <c r="T24" s="71"/>
      <c r="U24" s="71"/>
      <c r="V24" s="71"/>
      <c r="W24" s="71"/>
      <c r="X24" s="71"/>
      <c r="Y24" s="71"/>
      <c r="Z24" s="71"/>
      <c r="AA24" s="71"/>
    </row>
    <row r="25" ht="14.25" customHeight="1">
      <c r="A25" s="78">
        <v>2009.0</v>
      </c>
      <c r="B25" s="78" t="s">
        <v>119</v>
      </c>
      <c r="C25" s="67">
        <f>(Road_Policing_stats!C26/Road_Policing_stats!H26)*1000</f>
        <v>3.970529845</v>
      </c>
      <c r="D25" s="67">
        <f>(Road_Policing_stats!D26/Road_Policing_stats!H26)*1000</f>
        <v>95.95447126</v>
      </c>
      <c r="E25" s="67">
        <f>(Road_Policing_stats!E26/Road_Policing_stats!H26)*1000</f>
        <v>206.9087219</v>
      </c>
      <c r="F25" s="67">
        <f>(Road_Policing_stats!F26/Road_Policing_stats!H26)*1000</f>
        <v>466.9784268</v>
      </c>
      <c r="G25" s="67">
        <f>(Road_Policing_stats!G26/Road_Policing_stats!H26)*1000</f>
        <v>1871.884237</v>
      </c>
      <c r="H25" s="71"/>
      <c r="I25" s="71"/>
      <c r="J25" s="71"/>
      <c r="K25" s="71"/>
      <c r="L25" s="68" t="s">
        <v>153</v>
      </c>
      <c r="M25" s="67">
        <f>AVERAGE(C2:C188)</f>
        <v>3.131261789</v>
      </c>
      <c r="N25" s="71"/>
      <c r="O25" s="71"/>
      <c r="P25" s="32">
        <v>2009.0</v>
      </c>
      <c r="Q25" s="35">
        <f t="shared" ref="Q25:Q39" si="38">((J3-J2)/J2)*100</f>
        <v>-15.6041981</v>
      </c>
      <c r="R25" s="71"/>
      <c r="S25" s="71"/>
      <c r="T25" s="71"/>
      <c r="U25" s="71"/>
      <c r="V25" s="71"/>
      <c r="W25" s="71"/>
      <c r="X25" s="71"/>
      <c r="Y25" s="71"/>
      <c r="Z25" s="71"/>
      <c r="AA25" s="71"/>
    </row>
    <row r="26" ht="14.25" customHeight="1">
      <c r="A26" s="78">
        <v>2010.0</v>
      </c>
      <c r="B26" s="78" t="s">
        <v>97</v>
      </c>
      <c r="C26" s="67">
        <f>(Road_Policing_stats!C27/Road_Policing_stats!H27)*1000</f>
        <v>3.293229121</v>
      </c>
      <c r="D26" s="67">
        <f>(Road_Policing_stats!D27/Road_Policing_stats!H27)*1000</f>
        <v>104.724686</v>
      </c>
      <c r="E26" s="67">
        <f>(Road_Policing_stats!E27/Road_Policing_stats!H27)*1000</f>
        <v>246.1139896</v>
      </c>
      <c r="F26" s="67">
        <f>(Road_Policing_stats!F27/Road_Policing_stats!H27)*1000</f>
        <v>580.9256169</v>
      </c>
      <c r="G26" s="67">
        <f>(Road_Policing_stats!G27/Road_Policing_stats!H27)*1000</f>
        <v>1689.646088</v>
      </c>
      <c r="H26" s="71"/>
      <c r="I26" s="71"/>
      <c r="J26" s="71"/>
      <c r="K26" s="71"/>
      <c r="L26" s="68" t="s">
        <v>154</v>
      </c>
      <c r="M26" s="67">
        <f>MEDIAN(C2:C188)</f>
        <v>3.033783345</v>
      </c>
      <c r="N26" s="71"/>
      <c r="O26" s="71"/>
      <c r="P26" s="32">
        <v>2010.0</v>
      </c>
      <c r="Q26" s="35">
        <f t="shared" si="38"/>
        <v>-11.34287736</v>
      </c>
      <c r="R26" s="71"/>
      <c r="S26" s="71"/>
      <c r="T26" s="71"/>
      <c r="U26" s="71"/>
      <c r="V26" s="71"/>
      <c r="W26" s="71"/>
      <c r="X26" s="71"/>
      <c r="Y26" s="71"/>
      <c r="Z26" s="71"/>
      <c r="AA26" s="71"/>
    </row>
    <row r="27" ht="14.25" customHeight="1">
      <c r="A27" s="78">
        <v>2010.0</v>
      </c>
      <c r="B27" s="78" t="s">
        <v>98</v>
      </c>
      <c r="C27" s="67">
        <f>(Road_Policing_stats!C28/Road_Policing_stats!H28)*1000</f>
        <v>3.073680513</v>
      </c>
      <c r="D27" s="67">
        <f>(Road_Policing_stats!D28/Road_Policing_stats!H28)*1000</f>
        <v>94.40590147</v>
      </c>
      <c r="E27" s="67">
        <f>(Road_Policing_stats!E28/Road_Policing_stats!H28)*1000</f>
        <v>349.521384</v>
      </c>
      <c r="F27" s="67">
        <f>(Road_Policing_stats!F28/Road_Policing_stats!H28)*1000</f>
        <v>618.9075261</v>
      </c>
      <c r="G27" s="67">
        <f>(Road_Policing_stats!G28/Road_Policing_stats!H28)*1000</f>
        <v>2652.805831</v>
      </c>
      <c r="H27" s="71"/>
      <c r="I27" s="71"/>
      <c r="J27" s="71"/>
      <c r="K27" s="71"/>
      <c r="L27" s="68" t="s">
        <v>155</v>
      </c>
      <c r="M27" s="67">
        <f>_xlfn.MODE.SNGL(C2:C188)</f>
        <v>4.236248913</v>
      </c>
      <c r="N27" s="71"/>
      <c r="O27" s="71"/>
      <c r="P27" s="32">
        <v>2011.0</v>
      </c>
      <c r="Q27" s="35">
        <f t="shared" si="38"/>
        <v>-12.64962179</v>
      </c>
      <c r="R27" s="71"/>
      <c r="S27" s="71"/>
      <c r="T27" s="71"/>
      <c r="U27" s="71"/>
      <c r="V27" s="71"/>
      <c r="W27" s="71"/>
      <c r="X27" s="71"/>
      <c r="Y27" s="71"/>
      <c r="Z27" s="71"/>
      <c r="AA27" s="71"/>
    </row>
    <row r="28" ht="14.25" customHeight="1">
      <c r="A28" s="78">
        <v>2010.0</v>
      </c>
      <c r="B28" s="78" t="s">
        <v>99</v>
      </c>
      <c r="C28" s="67">
        <f>(Road_Policing_stats!C29/Road_Policing_stats!H29)*1000</f>
        <v>2.634583297</v>
      </c>
      <c r="D28" s="67">
        <f>(Road_Policing_stats!D29/Road_Policing_stats!H29)*1000</f>
        <v>116.7998595</v>
      </c>
      <c r="E28" s="67">
        <f>(Road_Policing_stats!E29/Road_Policing_stats!H29)*1000</f>
        <v>343.374023</v>
      </c>
      <c r="F28" s="67">
        <f>(Road_Policing_stats!F29/Road_Policing_stats!H29)*1000</f>
        <v>725.6081496</v>
      </c>
      <c r="G28" s="67">
        <f>(Road_Policing_stats!G29/Road_Policing_stats!H29)*1000</f>
        <v>2103.495214</v>
      </c>
      <c r="H28" s="71"/>
      <c r="I28" s="71"/>
      <c r="J28" s="71"/>
      <c r="K28" s="71"/>
      <c r="L28" s="68" t="s">
        <v>156</v>
      </c>
      <c r="M28" s="67">
        <f>_xlfn.VAR.P(C2:C188)</f>
        <v>1.375730833</v>
      </c>
      <c r="N28" s="71"/>
      <c r="O28" s="71"/>
      <c r="P28" s="32">
        <v>2012.0</v>
      </c>
      <c r="Q28" s="35">
        <f t="shared" si="38"/>
        <v>-13.25967472</v>
      </c>
      <c r="R28" s="71"/>
      <c r="S28" s="71"/>
      <c r="T28" s="71"/>
      <c r="U28" s="71"/>
      <c r="V28" s="71"/>
      <c r="W28" s="71"/>
      <c r="X28" s="71"/>
      <c r="Y28" s="71"/>
      <c r="Z28" s="71"/>
      <c r="AA28" s="71"/>
    </row>
    <row r="29" ht="14.25" customHeight="1">
      <c r="A29" s="78">
        <v>2010.0</v>
      </c>
      <c r="B29" s="78" t="s">
        <v>100</v>
      </c>
      <c r="C29" s="67">
        <f>(Road_Policing_stats!C30/Road_Policing_stats!H30)*1000</f>
        <v>4.171423553</v>
      </c>
      <c r="D29" s="67">
        <f>(Road_Policing_stats!D30/Road_Policing_stats!H30)*1000</f>
        <v>102.5292</v>
      </c>
      <c r="E29" s="67">
        <f>(Road_Policing_stats!E30/Road_Policing_stats!H30)*1000</f>
        <v>370.817599</v>
      </c>
      <c r="F29" s="67">
        <f>(Road_Policing_stats!F30/Road_Policing_stats!H30)*1000</f>
        <v>773.030649</v>
      </c>
      <c r="G29" s="67">
        <f>(Road_Policing_stats!G30/Road_Policing_stats!H30)*1000</f>
        <v>3769.869149</v>
      </c>
      <c r="H29" s="71"/>
      <c r="I29" s="71"/>
      <c r="J29" s="71"/>
      <c r="K29" s="71"/>
      <c r="L29" s="68" t="s">
        <v>157</v>
      </c>
      <c r="M29" s="67">
        <f>_xlfn.STDEV.P(C2:C188)</f>
        <v>1.172915527</v>
      </c>
      <c r="N29" s="71"/>
      <c r="O29" s="71"/>
      <c r="P29" s="32">
        <v>2013.0</v>
      </c>
      <c r="Q29" s="35">
        <f t="shared" si="38"/>
        <v>15.52127969</v>
      </c>
      <c r="R29" s="71"/>
      <c r="S29" s="71"/>
      <c r="T29" s="71"/>
      <c r="U29" s="71"/>
      <c r="V29" s="71"/>
      <c r="W29" s="71"/>
      <c r="X29" s="71"/>
      <c r="Y29" s="71"/>
      <c r="Z29" s="71"/>
      <c r="AA29" s="71"/>
    </row>
    <row r="30" ht="14.25" customHeight="1">
      <c r="A30" s="78">
        <v>2010.0</v>
      </c>
      <c r="B30" s="78" t="s">
        <v>102</v>
      </c>
      <c r="C30" s="67">
        <f>(Road_Policing_stats!C31/Road_Policing_stats!H31)*1000</f>
        <v>6.147361026</v>
      </c>
      <c r="D30" s="67">
        <f>(Road_Policing_stats!D31/Road_Policing_stats!H31)*1000</f>
        <v>122.5081233</v>
      </c>
      <c r="E30" s="67">
        <f>(Road_Policing_stats!E31/Road_Policing_stats!H31)*1000</f>
        <v>380.0386406</v>
      </c>
      <c r="F30" s="67">
        <f>(Road_Policing_stats!F31/Road_Policing_stats!H31)*1000</f>
        <v>714.4111706</v>
      </c>
      <c r="G30" s="67">
        <f>(Road_Policing_stats!G31/Road_Policing_stats!H31)*1000</f>
        <v>3299.156933</v>
      </c>
      <c r="H30" s="71"/>
      <c r="I30" s="71"/>
      <c r="J30" s="71"/>
      <c r="K30" s="71"/>
      <c r="L30" s="68" t="s">
        <v>158</v>
      </c>
      <c r="M30" s="67">
        <f>MIN(C2:C188)</f>
        <v>0.5911679508</v>
      </c>
      <c r="N30" s="71"/>
      <c r="O30" s="71"/>
      <c r="P30" s="32">
        <v>2014.0</v>
      </c>
      <c r="Q30" s="35">
        <f t="shared" si="38"/>
        <v>1.452729719</v>
      </c>
      <c r="R30" s="71"/>
      <c r="S30" s="71"/>
      <c r="T30" s="71"/>
      <c r="U30" s="71"/>
      <c r="V30" s="71"/>
      <c r="W30" s="71"/>
      <c r="X30" s="71"/>
      <c r="Y30" s="71"/>
      <c r="Z30" s="71"/>
      <c r="AA30" s="71"/>
    </row>
    <row r="31" ht="14.25" customHeight="1">
      <c r="A31" s="78">
        <v>2010.0</v>
      </c>
      <c r="B31" s="78" t="s">
        <v>105</v>
      </c>
      <c r="C31" s="67">
        <f>(Road_Policing_stats!C32/Road_Policing_stats!H32)*1000</f>
        <v>2.415034689</v>
      </c>
      <c r="D31" s="67">
        <f>(Road_Policing_stats!D32/Road_Policing_stats!H32)*1000</f>
        <v>103.626943</v>
      </c>
      <c r="E31" s="67">
        <f>(Road_Policing_stats!E32/Road_Policing_stats!H32)*1000</f>
        <v>388.3814877</v>
      </c>
      <c r="F31" s="67">
        <f>(Road_Policing_stats!F32/Road_Policing_stats!H32)*1000</f>
        <v>678.6247475</v>
      </c>
      <c r="G31" s="67">
        <f>(Road_Policing_stats!G32/Road_Policing_stats!H32)*1000</f>
        <v>4032.449284</v>
      </c>
      <c r="H31" s="71"/>
      <c r="I31" s="71"/>
      <c r="J31" s="71"/>
      <c r="K31" s="71"/>
      <c r="L31" s="68" t="s">
        <v>159</v>
      </c>
      <c r="M31" s="67">
        <f>MAX(C2:C188)</f>
        <v>7.90374989</v>
      </c>
      <c r="N31" s="71"/>
      <c r="O31" s="71"/>
      <c r="P31" s="32">
        <v>2015.0</v>
      </c>
      <c r="Q31" s="35">
        <f t="shared" si="38"/>
        <v>-16.38815116</v>
      </c>
      <c r="R31" s="71"/>
      <c r="S31" s="71"/>
      <c r="T31" s="71"/>
      <c r="U31" s="71"/>
      <c r="V31" s="71"/>
      <c r="W31" s="71"/>
      <c r="X31" s="71"/>
      <c r="Y31" s="71"/>
      <c r="Z31" s="71"/>
      <c r="AA31" s="71"/>
    </row>
    <row r="32" ht="14.25" customHeight="1">
      <c r="A32" s="78">
        <v>2010.0</v>
      </c>
      <c r="B32" s="78" t="s">
        <v>107</v>
      </c>
      <c r="C32" s="67">
        <f>(Road_Policing_stats!C33/Road_Policing_stats!H33)*1000</f>
        <v>4.610520769</v>
      </c>
      <c r="D32" s="67">
        <f>(Road_Policing_stats!D33/Road_Policing_stats!H33)*1000</f>
        <v>124.0449636</v>
      </c>
      <c r="E32" s="67">
        <f>(Road_Policing_stats!E33/Road_Policing_stats!H33)*1000</f>
        <v>329.9815579</v>
      </c>
      <c r="F32" s="67">
        <f>(Road_Policing_stats!F33/Road_Policing_stats!H33)*1000</f>
        <v>619.3466233</v>
      </c>
      <c r="G32" s="67">
        <f>(Road_Policing_stats!G33/Road_Policing_stats!H33)*1000</f>
        <v>3210.898393</v>
      </c>
      <c r="H32" s="71"/>
      <c r="I32" s="71"/>
      <c r="J32" s="71"/>
      <c r="K32" s="71"/>
      <c r="L32" s="68" t="s">
        <v>160</v>
      </c>
      <c r="M32" s="67">
        <f>M31-M30</f>
        <v>7.312581939</v>
      </c>
      <c r="N32" s="71"/>
      <c r="O32" s="71"/>
      <c r="P32" s="32">
        <v>2016.0</v>
      </c>
      <c r="Q32" s="35">
        <f t="shared" si="38"/>
        <v>11.11783148</v>
      </c>
      <c r="R32" s="71"/>
      <c r="S32" s="71"/>
      <c r="T32" s="71"/>
      <c r="U32" s="71"/>
      <c r="V32" s="71"/>
      <c r="W32" s="71"/>
      <c r="X32" s="71"/>
      <c r="Y32" s="71"/>
      <c r="Z32" s="71"/>
      <c r="AA32" s="71"/>
    </row>
    <row r="33" ht="14.25" customHeight="1">
      <c r="A33" s="78">
        <v>2010.0</v>
      </c>
      <c r="B33" s="78" t="s">
        <v>110</v>
      </c>
      <c r="C33" s="67">
        <f>(Road_Policing_stats!C34/Road_Policing_stats!H34)*1000</f>
        <v>4.171423553</v>
      </c>
      <c r="D33" s="67">
        <f>(Road_Policing_stats!D34/Road_Policing_stats!H34)*1000</f>
        <v>115.9216651</v>
      </c>
      <c r="E33" s="67">
        <f>(Road_Policing_stats!E34/Road_Policing_stats!H34)*1000</f>
        <v>414.507772</v>
      </c>
      <c r="F33" s="67">
        <f>(Road_Policing_stats!F34/Road_Policing_stats!H34)*1000</f>
        <v>648.107491</v>
      </c>
      <c r="G33" s="67">
        <f>(Road_Policing_stats!G34/Road_Policing_stats!H34)*1000</f>
        <v>3460.305612</v>
      </c>
      <c r="H33" s="71"/>
      <c r="I33" s="71"/>
      <c r="J33" s="71"/>
      <c r="K33" s="71"/>
      <c r="L33" s="71"/>
      <c r="M33" s="71"/>
      <c r="N33" s="71"/>
      <c r="O33" s="71"/>
      <c r="P33" s="32">
        <v>2017.0</v>
      </c>
      <c r="Q33" s="35">
        <f t="shared" si="38"/>
        <v>-16.09735128</v>
      </c>
      <c r="R33" s="71"/>
      <c r="S33" s="71"/>
      <c r="T33" s="71"/>
      <c r="U33" s="71"/>
      <c r="V33" s="71"/>
      <c r="W33" s="71"/>
      <c r="X33" s="71"/>
      <c r="Y33" s="71"/>
      <c r="Z33" s="71"/>
      <c r="AA33" s="71"/>
    </row>
    <row r="34" ht="14.25" customHeight="1">
      <c r="A34" s="78">
        <v>2010.0</v>
      </c>
      <c r="B34" s="78" t="s">
        <v>113</v>
      </c>
      <c r="C34" s="67">
        <f>(Road_Policing_stats!C35/Road_Policing_stats!H35)*1000</f>
        <v>2.854131905</v>
      </c>
      <c r="D34" s="67">
        <f>(Road_Policing_stats!D35/Road_Policing_stats!H35)*1000</f>
        <v>109.9938526</v>
      </c>
      <c r="E34" s="67">
        <f>(Road_Policing_stats!E35/Road_Policing_stats!H35)*1000</f>
        <v>354.571002</v>
      </c>
      <c r="F34" s="67">
        <f>(Road_Policing_stats!F35/Road_Policing_stats!H35)*1000</f>
        <v>659.5240186</v>
      </c>
      <c r="G34" s="67">
        <f>(Road_Policing_stats!G35/Road_Policing_stats!H35)*1000</f>
        <v>3242.074295</v>
      </c>
      <c r="H34" s="71"/>
      <c r="I34" s="71"/>
      <c r="J34" s="71"/>
      <c r="K34" s="71"/>
      <c r="L34" s="71"/>
      <c r="M34" s="71"/>
      <c r="N34" s="71"/>
      <c r="O34" s="71"/>
      <c r="P34" s="32">
        <v>2018.0</v>
      </c>
      <c r="Q34" s="35">
        <f t="shared" si="38"/>
        <v>-13.58724285</v>
      </c>
      <c r="R34" s="71"/>
      <c r="S34" s="71"/>
      <c r="T34" s="71"/>
      <c r="U34" s="71"/>
      <c r="V34" s="71"/>
      <c r="W34" s="71"/>
      <c r="X34" s="71"/>
      <c r="Y34" s="71"/>
      <c r="Z34" s="71"/>
      <c r="AA34" s="71"/>
    </row>
    <row r="35" ht="14.25" customHeight="1">
      <c r="A35" s="78">
        <v>2010.0</v>
      </c>
      <c r="B35" s="78" t="s">
        <v>115</v>
      </c>
      <c r="C35" s="67">
        <f>(Road_Policing_stats!C36/Road_Policing_stats!H36)*1000</f>
        <v>7.90374989</v>
      </c>
      <c r="D35" s="67">
        <f>(Road_Policing_stats!D36/Road_Policing_stats!H36)*1000</f>
        <v>113.9457276</v>
      </c>
      <c r="E35" s="67">
        <f>(Road_Policing_stats!E36/Road_Policing_stats!H36)*1000</f>
        <v>308.9048915</v>
      </c>
      <c r="F35" s="67">
        <f>(Road_Policing_stats!F36/Road_Policing_stats!H36)*1000</f>
        <v>662.3781505</v>
      </c>
      <c r="G35" s="67">
        <f>(Road_Policing_stats!G36/Road_Policing_stats!H36)*1000</f>
        <v>3815.315711</v>
      </c>
      <c r="H35" s="71"/>
      <c r="I35" s="71"/>
      <c r="J35" s="71"/>
      <c r="K35" s="71"/>
      <c r="L35" s="71"/>
      <c r="M35" s="71"/>
      <c r="N35" s="71"/>
      <c r="O35" s="71"/>
      <c r="P35" s="32">
        <v>2019.0</v>
      </c>
      <c r="Q35" s="35">
        <f t="shared" si="38"/>
        <v>2.137580151</v>
      </c>
      <c r="R35" s="71"/>
      <c r="S35" s="71"/>
      <c r="T35" s="71"/>
      <c r="U35" s="71"/>
      <c r="V35" s="71"/>
      <c r="W35" s="71"/>
      <c r="X35" s="71"/>
      <c r="Y35" s="71"/>
      <c r="Z35" s="71"/>
      <c r="AA35" s="71"/>
    </row>
    <row r="36" ht="14.25" customHeight="1">
      <c r="A36" s="78">
        <v>2010.0</v>
      </c>
      <c r="B36" s="78" t="s">
        <v>117</v>
      </c>
      <c r="C36" s="67">
        <f>(Road_Policing_stats!C37/Road_Policing_stats!H37)*1000</f>
        <v>3.073680513</v>
      </c>
      <c r="D36" s="67">
        <f>(Road_Policing_stats!D37/Road_Policing_stats!H37)*1000</f>
        <v>118.1171511</v>
      </c>
      <c r="E36" s="67">
        <f>(Road_Policing_stats!E37/Road_Policing_stats!H37)*1000</f>
        <v>227.2328093</v>
      </c>
      <c r="F36" s="67">
        <f>(Road_Policing_stats!F37/Road_Policing_stats!H37)*1000</f>
        <v>601.5631861</v>
      </c>
      <c r="G36" s="67">
        <f>(Road_Policing_stats!G37/Road_Policing_stats!H37)*1000</f>
        <v>2486.387986</v>
      </c>
      <c r="H36" s="71"/>
      <c r="I36" s="71"/>
      <c r="J36" s="71"/>
      <c r="K36" s="71"/>
      <c r="L36" s="71"/>
      <c r="M36" s="71"/>
      <c r="N36" s="71"/>
      <c r="O36" s="71"/>
      <c r="P36" s="32">
        <v>2020.0</v>
      </c>
      <c r="Q36" s="35">
        <f t="shared" si="38"/>
        <v>2.77540309</v>
      </c>
      <c r="R36" s="71"/>
      <c r="S36" s="71"/>
      <c r="T36" s="71"/>
      <c r="U36" s="71"/>
      <c r="V36" s="71"/>
      <c r="W36" s="71"/>
      <c r="X36" s="71"/>
      <c r="Y36" s="71"/>
      <c r="Z36" s="71"/>
      <c r="AA36" s="71"/>
    </row>
    <row r="37" ht="14.25" customHeight="1">
      <c r="A37" s="78">
        <v>2010.0</v>
      </c>
      <c r="B37" s="78" t="s">
        <v>119</v>
      </c>
      <c r="C37" s="67">
        <f>(Road_Policing_stats!C38/Road_Policing_stats!H38)*1000</f>
        <v>2.195486081</v>
      </c>
      <c r="D37" s="67">
        <f>(Road_Policing_stats!D38/Road_Policing_stats!H38)*1000</f>
        <v>68.71871432</v>
      </c>
      <c r="E37" s="67">
        <f>(Road_Policing_stats!E38/Road_Policing_stats!H38)*1000</f>
        <v>102.9682972</v>
      </c>
      <c r="F37" s="67">
        <f>(Road_Policing_stats!F38/Road_Policing_stats!H38)*1000</f>
        <v>321.6387108</v>
      </c>
      <c r="G37" s="67">
        <f>(Road_Policing_stats!G38/Road_Policing_stats!H38)*1000</f>
        <v>953.2800562</v>
      </c>
      <c r="H37" s="71"/>
      <c r="I37" s="71"/>
      <c r="J37" s="71"/>
      <c r="K37" s="71"/>
      <c r="L37" s="71"/>
      <c r="M37" s="71"/>
      <c r="N37" s="71"/>
      <c r="O37" s="71"/>
      <c r="P37" s="32">
        <v>2021.0</v>
      </c>
      <c r="Q37" s="35">
        <f t="shared" si="38"/>
        <v>-8.974009924</v>
      </c>
      <c r="R37" s="71"/>
      <c r="S37" s="71"/>
      <c r="T37" s="71"/>
      <c r="U37" s="71"/>
      <c r="V37" s="71"/>
      <c r="W37" s="71"/>
      <c r="X37" s="71"/>
      <c r="Y37" s="71"/>
      <c r="Z37" s="71"/>
      <c r="AA37" s="71"/>
    </row>
    <row r="38" ht="14.25" customHeight="1">
      <c r="A38" s="78">
        <v>2011.0</v>
      </c>
      <c r="B38" s="78" t="s">
        <v>97</v>
      </c>
      <c r="C38" s="67">
        <f>(Road_Policing_stats!C39/Road_Policing_stats!H39)*1000</f>
        <v>4.590264268</v>
      </c>
      <c r="D38" s="67">
        <f>(Road_Policing_stats!D39/Road_Policing_stats!H39)*1000</f>
        <v>89.40086122</v>
      </c>
      <c r="E38" s="67">
        <f>(Road_Policing_stats!E39/Road_Policing_stats!H39)*1000</f>
        <v>269.5140877</v>
      </c>
      <c r="F38" s="67">
        <f>(Road_Policing_stats!F39/Road_Policing_stats!H39)*1000</f>
        <v>672.8015913</v>
      </c>
      <c r="G38" s="67">
        <f>(Road_Policing_stats!G39/Road_Policing_stats!H39)*1000</f>
        <v>4272.880282</v>
      </c>
      <c r="H38" s="71"/>
      <c r="I38" s="71"/>
      <c r="J38" s="71"/>
      <c r="K38" s="71"/>
      <c r="L38" s="71"/>
      <c r="M38" s="71"/>
      <c r="N38" s="71"/>
      <c r="O38" s="71"/>
      <c r="P38" s="32">
        <v>2022.0</v>
      </c>
      <c r="Q38" s="35">
        <f t="shared" si="38"/>
        <v>12.39404721</v>
      </c>
      <c r="R38" s="71"/>
      <c r="S38" s="71"/>
      <c r="T38" s="71"/>
      <c r="U38" s="71"/>
      <c r="V38" s="71"/>
      <c r="W38" s="71"/>
      <c r="X38" s="71"/>
      <c r="Y38" s="71"/>
      <c r="Z38" s="71"/>
      <c r="AA38" s="71"/>
    </row>
    <row r="39" ht="14.25" customHeight="1">
      <c r="A39" s="78">
        <v>2011.0</v>
      </c>
      <c r="B39" s="78" t="s">
        <v>98</v>
      </c>
      <c r="C39" s="67">
        <f>(Road_Policing_stats!C40/Road_Policing_stats!H40)*1000</f>
        <v>3.93451223</v>
      </c>
      <c r="D39" s="67">
        <f>(Road_Policing_stats!D40/Road_Policing_stats!H40)*1000</f>
        <v>93.99112549</v>
      </c>
      <c r="E39" s="67">
        <f>(Road_Policing_stats!E40/Road_Policing_stats!H40)*1000</f>
        <v>260.7707272</v>
      </c>
      <c r="F39" s="67">
        <f>(Road_Policing_stats!F40/Road_Policing_stats!H40)*1000</f>
        <v>662.7467267</v>
      </c>
      <c r="G39" s="67">
        <f>(Road_Policing_stats!G40/Road_Policing_stats!H40)*1000</f>
        <v>6544.623926</v>
      </c>
      <c r="H39" s="71"/>
      <c r="I39" s="71"/>
      <c r="J39" s="71"/>
      <c r="K39" s="71"/>
      <c r="L39" s="71"/>
      <c r="M39" s="71"/>
      <c r="N39" s="71"/>
      <c r="O39" s="71"/>
      <c r="P39" s="32">
        <v>2023.0</v>
      </c>
      <c r="Q39" s="35">
        <f t="shared" si="38"/>
        <v>9.64084337</v>
      </c>
      <c r="R39" s="71"/>
      <c r="S39" s="71"/>
      <c r="T39" s="71"/>
      <c r="U39" s="71"/>
      <c r="V39" s="71"/>
      <c r="W39" s="71"/>
      <c r="X39" s="71"/>
      <c r="Y39" s="71"/>
      <c r="Z39" s="71"/>
      <c r="AA39" s="71"/>
    </row>
    <row r="40" ht="14.25" customHeight="1">
      <c r="A40" s="78">
        <v>2011.0</v>
      </c>
      <c r="B40" s="78" t="s">
        <v>99</v>
      </c>
      <c r="C40" s="67">
        <f>(Road_Policing_stats!C41/Road_Policing_stats!H41)*1000</f>
        <v>3.278760191</v>
      </c>
      <c r="D40" s="67">
        <f>(Road_Policing_stats!D41/Road_Policing_stats!H41)*1000</f>
        <v>101.2043979</v>
      </c>
      <c r="E40" s="67">
        <f>(Road_Policing_stats!E41/Road_Policing_stats!H41)*1000</f>
        <v>377.276006</v>
      </c>
      <c r="F40" s="67">
        <f>(Road_Policing_stats!F41/Road_Policing_stats!H41)*1000</f>
        <v>676.5175195</v>
      </c>
      <c r="G40" s="67">
        <f>(Road_Policing_stats!G41/Road_Policing_stats!H41)*1000</f>
        <v>5199.239328</v>
      </c>
      <c r="H40" s="71"/>
      <c r="I40" s="71"/>
      <c r="J40" s="71"/>
      <c r="K40" s="71"/>
      <c r="L40" s="71"/>
      <c r="M40" s="71"/>
      <c r="N40" s="71"/>
      <c r="O40" s="71"/>
      <c r="P40" s="71"/>
      <c r="Q40" s="71"/>
      <c r="R40" s="71"/>
      <c r="S40" s="71"/>
      <c r="T40" s="71"/>
      <c r="U40" s="71"/>
      <c r="V40" s="71"/>
      <c r="W40" s="71"/>
      <c r="X40" s="71"/>
      <c r="Y40" s="71"/>
      <c r="Z40" s="71"/>
      <c r="AA40" s="71"/>
    </row>
    <row r="41" ht="14.25" customHeight="1">
      <c r="A41" s="78">
        <v>2011.0</v>
      </c>
      <c r="B41" s="78" t="s">
        <v>100</v>
      </c>
      <c r="C41" s="67">
        <f>(Road_Policing_stats!C42/Road_Policing_stats!H42)*1000</f>
        <v>1.748672102</v>
      </c>
      <c r="D41" s="67">
        <f>(Road_Policing_stats!D42/Road_Policing_stats!H42)*1000</f>
        <v>98.79997377</v>
      </c>
      <c r="E41" s="67">
        <f>(Road_Policing_stats!E42/Road_Policing_stats!H42)*1000</f>
        <v>387.9866227</v>
      </c>
      <c r="F41" s="67">
        <f>(Road_Policing_stats!F42/Road_Policing_stats!H42)*1000</f>
        <v>697.0644167</v>
      </c>
      <c r="G41" s="67">
        <f>(Road_Policing_stats!G42/Road_Policing_stats!H42)*1000</f>
        <v>5110.05705</v>
      </c>
      <c r="H41" s="71"/>
      <c r="I41" s="71"/>
      <c r="J41" s="71"/>
      <c r="K41" s="71"/>
      <c r="L41" s="71"/>
      <c r="M41" s="71"/>
      <c r="N41" s="71"/>
      <c r="O41" s="71"/>
      <c r="P41" s="71"/>
      <c r="Q41" s="71"/>
      <c r="R41" s="71"/>
      <c r="S41" s="71"/>
      <c r="T41" s="71"/>
      <c r="U41" s="71"/>
      <c r="V41" s="71"/>
      <c r="W41" s="71"/>
      <c r="X41" s="71"/>
      <c r="Y41" s="71"/>
      <c r="Z41" s="71"/>
      <c r="AA41" s="71"/>
    </row>
    <row r="42" ht="14.25" customHeight="1">
      <c r="A42" s="78">
        <v>2011.0</v>
      </c>
      <c r="B42" s="78" t="s">
        <v>102</v>
      </c>
      <c r="C42" s="67">
        <f>(Road_Policing_stats!C43/Road_Policing_stats!H43)*1000</f>
        <v>2.40442414</v>
      </c>
      <c r="D42" s="67">
        <f>(Road_Policing_stats!D43/Road_Policing_stats!H43)*1000</f>
        <v>92.24245339</v>
      </c>
      <c r="E42" s="67">
        <f>(Road_Policing_stats!E43/Road_Policing_stats!H43)*1000</f>
        <v>222.737109</v>
      </c>
      <c r="F42" s="67">
        <f>(Road_Policing_stats!F43/Road_Policing_stats!H43)*1000</f>
        <v>447.2228901</v>
      </c>
      <c r="G42" s="67">
        <f>(Road_Policing_stats!G43/Road_Policing_stats!H43)*1000</f>
        <v>4322.061684</v>
      </c>
      <c r="H42" s="71"/>
      <c r="I42" s="71"/>
      <c r="J42" s="71"/>
      <c r="K42" s="71"/>
      <c r="L42" s="71"/>
      <c r="M42" s="71"/>
      <c r="N42" s="71"/>
      <c r="O42" s="71"/>
      <c r="P42" s="71"/>
      <c r="Q42" s="71"/>
      <c r="R42" s="71"/>
      <c r="S42" s="71"/>
      <c r="T42" s="71"/>
      <c r="U42" s="71"/>
      <c r="V42" s="71"/>
      <c r="W42" s="71"/>
      <c r="X42" s="71"/>
      <c r="Y42" s="71"/>
      <c r="Z42" s="71"/>
      <c r="AA42" s="71"/>
    </row>
    <row r="43" ht="14.25" customHeight="1">
      <c r="A43" s="78">
        <v>2011.0</v>
      </c>
      <c r="B43" s="78" t="s">
        <v>105</v>
      </c>
      <c r="C43" s="67">
        <f>(Road_Policing_stats!C44/Road_Policing_stats!H44)*1000</f>
        <v>3.278760191</v>
      </c>
      <c r="D43" s="67">
        <f>(Road_Policing_stats!D44/Road_Policing_stats!H44)*1000</f>
        <v>95.30262957</v>
      </c>
      <c r="E43" s="67">
        <f>(Road_Policing_stats!E44/Road_Policing_stats!H44)*1000</f>
        <v>308.640626</v>
      </c>
      <c r="F43" s="67">
        <f>(Road_Policing_stats!F44/Road_Policing_stats!H44)*1000</f>
        <v>610.2865636</v>
      </c>
      <c r="G43" s="67">
        <f>(Road_Policing_stats!G44/Road_Policing_stats!H44)*1000</f>
        <v>4908.741175</v>
      </c>
      <c r="H43" s="71"/>
      <c r="I43" s="71"/>
      <c r="J43" s="71"/>
      <c r="K43" s="71"/>
      <c r="L43" s="71"/>
      <c r="M43" s="71"/>
      <c r="N43" s="71"/>
      <c r="O43" s="71"/>
      <c r="P43" s="71"/>
      <c r="Q43" s="71"/>
      <c r="R43" s="71"/>
      <c r="S43" s="71"/>
      <c r="T43" s="71"/>
      <c r="U43" s="71"/>
      <c r="V43" s="71"/>
      <c r="W43" s="71"/>
      <c r="X43" s="71"/>
      <c r="Y43" s="71"/>
      <c r="Z43" s="71"/>
      <c r="AA43" s="71"/>
    </row>
    <row r="44" ht="14.25" customHeight="1">
      <c r="A44" s="78">
        <v>2011.0</v>
      </c>
      <c r="B44" s="78" t="s">
        <v>107</v>
      </c>
      <c r="C44" s="67">
        <f>(Road_Policing_stats!C45/Road_Policing_stats!H45)*1000</f>
        <v>3.93451223</v>
      </c>
      <c r="D44" s="67">
        <f>(Road_Policing_stats!D45/Road_Policing_stats!H45)*1000</f>
        <v>123.9371352</v>
      </c>
      <c r="E44" s="67">
        <f>(Road_Policing_stats!E45/Road_Policing_stats!H45)*1000</f>
        <v>325.253011</v>
      </c>
      <c r="F44" s="67">
        <f>(Road_Policing_stats!F45/Road_Policing_stats!H45)*1000</f>
        <v>621.2157643</v>
      </c>
      <c r="G44" s="67">
        <f>(Road_Policing_stats!G45/Road_Policing_stats!H45)*1000</f>
        <v>4920.981879</v>
      </c>
      <c r="H44" s="71"/>
      <c r="I44" s="71"/>
      <c r="J44" s="71"/>
      <c r="K44" s="71"/>
      <c r="L44" s="71"/>
      <c r="M44" s="71"/>
      <c r="N44" s="71"/>
      <c r="O44" s="71"/>
      <c r="P44" s="71"/>
      <c r="Q44" s="71"/>
      <c r="R44" s="71"/>
      <c r="S44" s="71"/>
      <c r="T44" s="71"/>
      <c r="U44" s="71"/>
      <c r="V44" s="71"/>
      <c r="W44" s="71"/>
      <c r="X44" s="71"/>
      <c r="Y44" s="71"/>
      <c r="Z44" s="71"/>
      <c r="AA44" s="71"/>
    </row>
    <row r="45" ht="14.25" customHeight="1">
      <c r="A45" s="78">
        <v>2011.0</v>
      </c>
      <c r="B45" s="78" t="s">
        <v>110</v>
      </c>
      <c r="C45" s="67">
        <f>(Road_Policing_stats!C46/Road_Policing_stats!H46)*1000</f>
        <v>3.497344204</v>
      </c>
      <c r="D45" s="67">
        <f>(Road_Policing_stats!D46/Road_Policing_stats!H46)*1000</f>
        <v>105.7946622</v>
      </c>
      <c r="E45" s="67">
        <f>(Road_Policing_stats!E46/Road_Policing_stats!H46)*1000</f>
        <v>327.2202671</v>
      </c>
      <c r="F45" s="67">
        <f>(Road_Policing_stats!F46/Road_Policing_stats!H46)*1000</f>
        <v>683.0750399</v>
      </c>
      <c r="G45" s="67">
        <f>(Road_Policing_stats!G46/Road_Policing_stats!H46)*1000</f>
        <v>4061.290957</v>
      </c>
      <c r="H45" s="71"/>
      <c r="I45" s="71"/>
      <c r="J45" s="71"/>
      <c r="K45" s="71"/>
      <c r="L45" s="71"/>
      <c r="M45" s="71"/>
      <c r="N45" s="71"/>
      <c r="O45" s="71"/>
      <c r="P45" s="71"/>
      <c r="Q45" s="71"/>
      <c r="R45" s="71"/>
      <c r="S45" s="71"/>
      <c r="T45" s="71"/>
      <c r="U45" s="71"/>
      <c r="V45" s="71"/>
      <c r="W45" s="71"/>
      <c r="X45" s="71"/>
      <c r="Y45" s="71"/>
      <c r="Z45" s="71"/>
      <c r="AA45" s="71"/>
    </row>
    <row r="46" ht="14.25" customHeight="1">
      <c r="A46" s="78">
        <v>2011.0</v>
      </c>
      <c r="B46" s="78" t="s">
        <v>113</v>
      </c>
      <c r="C46" s="67">
        <f>(Road_Policing_stats!C47/Road_Policing_stats!H47)*1000</f>
        <v>2.841592166</v>
      </c>
      <c r="D46" s="67">
        <f>(Road_Policing_stats!D47/Road_Policing_stats!H47)*1000</f>
        <v>92.02386937</v>
      </c>
      <c r="E46" s="67">
        <f>(Road_Policing_stats!E47/Road_Policing_stats!H47)*1000</f>
        <v>304.2689458</v>
      </c>
      <c r="F46" s="67">
        <f>(Road_Policing_stats!F47/Road_Policing_stats!H47)*1000</f>
        <v>607.8821395</v>
      </c>
      <c r="G46" s="67">
        <f>(Road_Policing_stats!G47/Road_Policing_stats!H47)*1000</f>
        <v>4840.105795</v>
      </c>
      <c r="H46" s="71"/>
      <c r="I46" s="71"/>
      <c r="J46" s="71"/>
      <c r="K46" s="71"/>
      <c r="L46" s="71"/>
      <c r="M46" s="71"/>
      <c r="N46" s="71"/>
      <c r="O46" s="71"/>
      <c r="P46" s="71"/>
      <c r="Q46" s="71"/>
      <c r="R46" s="71"/>
      <c r="S46" s="71"/>
      <c r="T46" s="71"/>
      <c r="U46" s="71"/>
      <c r="V46" s="71"/>
      <c r="W46" s="71"/>
      <c r="X46" s="71"/>
      <c r="Y46" s="71"/>
      <c r="Z46" s="71"/>
      <c r="AA46" s="71"/>
    </row>
    <row r="47" ht="14.25" customHeight="1">
      <c r="A47" s="78">
        <v>2011.0</v>
      </c>
      <c r="B47" s="78" t="s">
        <v>115</v>
      </c>
      <c r="C47" s="67">
        <f>(Road_Policing_stats!C48/Road_Policing_stats!H48)*1000</f>
        <v>3.278760191</v>
      </c>
      <c r="D47" s="67">
        <f>(Road_Policing_stats!D48/Road_Policing_stats!H48)*1000</f>
        <v>99.67430982</v>
      </c>
      <c r="E47" s="67">
        <f>(Road_Policing_stats!E48/Road_Policing_stats!H48)*1000</f>
        <v>278.9132003</v>
      </c>
      <c r="F47" s="67">
        <f>(Road_Policing_stats!F48/Road_Policing_stats!H48)*1000</f>
        <v>621.6529323</v>
      </c>
      <c r="G47" s="67">
        <f>(Road_Policing_stats!G48/Road_Policing_stats!H48)*1000</f>
        <v>4630.046558</v>
      </c>
      <c r="H47" s="71"/>
      <c r="I47" s="71"/>
      <c r="J47" s="71"/>
      <c r="K47" s="71"/>
      <c r="L47" s="71"/>
      <c r="M47" s="71"/>
      <c r="N47" s="71"/>
      <c r="O47" s="71"/>
      <c r="P47" s="71"/>
      <c r="Q47" s="71"/>
      <c r="R47" s="71"/>
      <c r="S47" s="71"/>
      <c r="T47" s="71"/>
      <c r="U47" s="71"/>
      <c r="V47" s="71"/>
      <c r="W47" s="71"/>
      <c r="X47" s="71"/>
      <c r="Y47" s="71"/>
      <c r="Z47" s="71"/>
      <c r="AA47" s="71"/>
    </row>
    <row r="48" ht="14.25" customHeight="1">
      <c r="A48" s="78">
        <v>2011.0</v>
      </c>
      <c r="B48" s="78" t="s">
        <v>117</v>
      </c>
      <c r="C48" s="67">
        <f>(Road_Policing_stats!C49/Road_Policing_stats!H49)*1000</f>
        <v>3.93451223</v>
      </c>
      <c r="D48" s="67">
        <f>(Road_Policing_stats!D49/Road_Policing_stats!H49)*1000</f>
        <v>83.71767689</v>
      </c>
      <c r="E48" s="67">
        <f>(Road_Policing_stats!E49/Road_Policing_stats!H49)*1000</f>
        <v>225.1415331</v>
      </c>
      <c r="F48" s="67">
        <f>(Road_Policing_stats!F49/Road_Policing_stats!H49)*1000</f>
        <v>610.0679796</v>
      </c>
      <c r="G48" s="67">
        <f>(Road_Policing_stats!G49/Road_Policing_stats!H49)*1000</f>
        <v>5510.94013</v>
      </c>
      <c r="H48" s="71"/>
      <c r="I48" s="71"/>
      <c r="J48" s="71"/>
      <c r="K48" s="71"/>
      <c r="L48" s="71"/>
      <c r="M48" s="71"/>
      <c r="N48" s="71"/>
      <c r="O48" s="71"/>
      <c r="P48" s="71"/>
      <c r="Q48" s="71"/>
      <c r="R48" s="71"/>
      <c r="S48" s="71"/>
      <c r="T48" s="71"/>
      <c r="U48" s="71"/>
      <c r="V48" s="71"/>
      <c r="W48" s="71"/>
      <c r="X48" s="71"/>
      <c r="Y48" s="71"/>
      <c r="Z48" s="71"/>
      <c r="AA48" s="71"/>
    </row>
    <row r="49" ht="14.25" customHeight="1">
      <c r="A49" s="78">
        <v>2011.0</v>
      </c>
      <c r="B49" s="78" t="s">
        <v>119</v>
      </c>
      <c r="C49" s="67">
        <f>(Road_Policing_stats!C50/Road_Policing_stats!H50)*1000</f>
        <v>3.93451223</v>
      </c>
      <c r="D49" s="67">
        <f>(Road_Policing_stats!D50/Road_Policing_stats!H50)*1000</f>
        <v>81.53183676</v>
      </c>
      <c r="E49" s="67">
        <f>(Road_Policing_stats!E50/Road_Policing_stats!H50)*1000</f>
        <v>149.0742967</v>
      </c>
      <c r="F49" s="67">
        <f>(Road_Policing_stats!F50/Road_Policing_stats!H50)*1000</f>
        <v>394.9813111</v>
      </c>
      <c r="G49" s="67">
        <f>(Road_Policing_stats!G50/Road_Policing_stats!H50)*1000</f>
        <v>3122.691206</v>
      </c>
      <c r="H49" s="71"/>
      <c r="I49" s="71"/>
      <c r="J49" s="71"/>
      <c r="K49" s="71"/>
      <c r="L49" s="71"/>
      <c r="M49" s="71"/>
      <c r="N49" s="71"/>
      <c r="O49" s="71"/>
      <c r="P49" s="71"/>
      <c r="Q49" s="71"/>
      <c r="R49" s="71"/>
      <c r="S49" s="71"/>
      <c r="T49" s="71"/>
      <c r="U49" s="71"/>
      <c r="V49" s="71"/>
      <c r="W49" s="71"/>
      <c r="X49" s="71"/>
      <c r="Y49" s="71"/>
      <c r="Z49" s="71"/>
      <c r="AA49" s="71"/>
    </row>
    <row r="50" ht="14.25" customHeight="1">
      <c r="A50" s="78">
        <v>2012.0</v>
      </c>
      <c r="B50" s="78" t="s">
        <v>97</v>
      </c>
      <c r="C50" s="67">
        <f>(Road_Policing_stats!C51/Road_Policing_stats!H51)*1000</f>
        <v>2.176894442</v>
      </c>
      <c r="D50" s="67">
        <f>(Road_Policing_stats!D51/Road_Policing_stats!H51)*1000</f>
        <v>86.85808825</v>
      </c>
      <c r="E50" s="67">
        <f>(Road_Policing_stats!E51/Road_Policing_stats!H51)*1000</f>
        <v>233.3630842</v>
      </c>
      <c r="F50" s="67">
        <f>(Road_Policing_stats!F51/Road_Policing_stats!H51)*1000</f>
        <v>548.7950889</v>
      </c>
      <c r="G50" s="67">
        <f>(Road_Policing_stats!G51/Road_Policing_stats!H51)*1000</f>
        <v>4438.0347</v>
      </c>
      <c r="H50" s="71"/>
      <c r="I50" s="71"/>
      <c r="J50" s="71"/>
      <c r="K50" s="71"/>
      <c r="L50" s="71"/>
      <c r="M50" s="71"/>
      <c r="N50" s="71"/>
      <c r="O50" s="71"/>
      <c r="P50" s="71"/>
      <c r="Q50" s="71"/>
      <c r="R50" s="71"/>
      <c r="S50" s="71"/>
      <c r="T50" s="71"/>
      <c r="U50" s="71"/>
      <c r="V50" s="71"/>
      <c r="W50" s="71"/>
      <c r="X50" s="71"/>
      <c r="Y50" s="71"/>
      <c r="Z50" s="71"/>
      <c r="AA50" s="71"/>
    </row>
    <row r="51" ht="14.25" customHeight="1">
      <c r="A51" s="78">
        <v>2012.0</v>
      </c>
      <c r="B51" s="78" t="s">
        <v>98</v>
      </c>
      <c r="C51" s="67">
        <f>(Road_Policing_stats!C52/Road_Policing_stats!H52)*1000</f>
        <v>2.829962775</v>
      </c>
      <c r="D51" s="67">
        <f>(Road_Policing_stats!D52/Road_Policing_stats!H52)*1000</f>
        <v>81.85123103</v>
      </c>
      <c r="E51" s="67">
        <f>(Road_Policing_stats!E52/Road_Policing_stats!H52)*1000</f>
        <v>261.4450225</v>
      </c>
      <c r="F51" s="67">
        <f>(Road_Policing_stats!F52/Road_Policing_stats!H52)*1000</f>
        <v>576.0062695</v>
      </c>
      <c r="G51" s="67">
        <f>(Road_Policing_stats!G52/Road_Policing_stats!H52)*1000</f>
        <v>4209.896162</v>
      </c>
      <c r="H51" s="71"/>
      <c r="I51" s="71"/>
      <c r="J51" s="71"/>
      <c r="K51" s="71"/>
      <c r="L51" s="71"/>
      <c r="M51" s="71"/>
      <c r="N51" s="71"/>
      <c r="O51" s="71"/>
      <c r="P51" s="71"/>
      <c r="Q51" s="71"/>
      <c r="R51" s="71"/>
      <c r="S51" s="71"/>
      <c r="T51" s="71"/>
      <c r="U51" s="71"/>
      <c r="V51" s="71"/>
      <c r="W51" s="71"/>
      <c r="X51" s="71"/>
      <c r="Y51" s="71"/>
      <c r="Z51" s="71"/>
      <c r="AA51" s="71"/>
    </row>
    <row r="52" ht="14.25" customHeight="1">
      <c r="A52" s="78">
        <v>2012.0</v>
      </c>
      <c r="B52" s="78" t="s">
        <v>99</v>
      </c>
      <c r="C52" s="67">
        <f>(Road_Policing_stats!C53/Road_Policing_stats!H53)*1000</f>
        <v>2.612273331</v>
      </c>
      <c r="D52" s="67">
        <f>(Road_Policing_stats!D53/Road_Policing_stats!H53)*1000</f>
        <v>83.1573677</v>
      </c>
      <c r="E52" s="67">
        <f>(Road_Policing_stats!E53/Road_Policing_stats!H53)*1000</f>
        <v>280.1663147</v>
      </c>
      <c r="F52" s="67">
        <f>(Road_Policing_stats!F53/Road_Policing_stats!H53)*1000</f>
        <v>596.9044561</v>
      </c>
      <c r="G52" s="67">
        <f>(Road_Policing_stats!G53/Road_Policing_stats!H53)*1000</f>
        <v>3666.543309</v>
      </c>
      <c r="H52" s="71"/>
      <c r="I52" s="71"/>
      <c r="J52" s="71"/>
      <c r="K52" s="71"/>
      <c r="L52" s="71"/>
      <c r="M52" s="71"/>
      <c r="N52" s="71"/>
      <c r="O52" s="71"/>
      <c r="P52" s="71"/>
      <c r="Q52" s="71"/>
      <c r="R52" s="71"/>
      <c r="S52" s="71"/>
      <c r="T52" s="71"/>
      <c r="U52" s="71"/>
      <c r="V52" s="71"/>
      <c r="W52" s="71"/>
      <c r="X52" s="71"/>
      <c r="Y52" s="71"/>
      <c r="Z52" s="71"/>
      <c r="AA52" s="71"/>
    </row>
    <row r="53" ht="14.25" customHeight="1">
      <c r="A53" s="78">
        <v>2012.0</v>
      </c>
      <c r="B53" s="78" t="s">
        <v>100</v>
      </c>
      <c r="C53" s="67">
        <f>(Road_Policing_stats!C54/Road_Policing_stats!H54)*1000</f>
        <v>3.483031108</v>
      </c>
      <c r="D53" s="67">
        <f>(Road_Policing_stats!D54/Road_Policing_stats!H54)*1000</f>
        <v>80.10971548</v>
      </c>
      <c r="E53" s="67">
        <f>(Road_Policing_stats!E54/Road_Policing_stats!H54)*1000</f>
        <v>271.2410475</v>
      </c>
      <c r="F53" s="67">
        <f>(Road_Policing_stats!F54/Road_Policing_stats!H54)*1000</f>
        <v>571.2171017</v>
      </c>
      <c r="G53" s="67">
        <f>(Road_Policing_stats!G54/Road_Policing_stats!H54)*1000</f>
        <v>4335.067593</v>
      </c>
      <c r="H53" s="71"/>
      <c r="I53" s="71"/>
      <c r="J53" s="71"/>
      <c r="K53" s="71"/>
      <c r="L53" s="71"/>
      <c r="M53" s="71"/>
      <c r="N53" s="71"/>
      <c r="O53" s="71"/>
      <c r="P53" s="71"/>
      <c r="Q53" s="71"/>
      <c r="R53" s="71"/>
      <c r="S53" s="71"/>
      <c r="T53" s="71"/>
      <c r="U53" s="71"/>
      <c r="V53" s="71"/>
      <c r="W53" s="71"/>
      <c r="X53" s="71"/>
      <c r="Y53" s="71"/>
      <c r="Z53" s="71"/>
      <c r="AA53" s="71"/>
    </row>
    <row r="54" ht="14.25" customHeight="1">
      <c r="A54" s="78">
        <v>2012.0</v>
      </c>
      <c r="B54" s="78" t="s">
        <v>102</v>
      </c>
      <c r="C54" s="67">
        <f>(Road_Policing_stats!C55/Road_Policing_stats!H55)*1000</f>
        <v>2.829962775</v>
      </c>
      <c r="D54" s="67">
        <f>(Road_Policing_stats!D55/Road_Policing_stats!H55)*1000</f>
        <v>94.25952936</v>
      </c>
      <c r="E54" s="67">
        <f>(Road_Policing_stats!E55/Road_Policing_stats!H55)*1000</f>
        <v>370.2897447</v>
      </c>
      <c r="F54" s="67">
        <f>(Road_Policing_stats!F55/Road_Policing_stats!H55)*1000</f>
        <v>726.211986</v>
      </c>
      <c r="G54" s="67">
        <f>(Road_Policing_stats!G55/Road_Policing_stats!H55)*1000</f>
        <v>4710.581884</v>
      </c>
      <c r="H54" s="71"/>
      <c r="I54" s="71"/>
      <c r="J54" s="71"/>
      <c r="K54" s="71"/>
      <c r="L54" s="71"/>
      <c r="M54" s="71"/>
      <c r="N54" s="71"/>
      <c r="O54" s="71"/>
      <c r="P54" s="71"/>
      <c r="Q54" s="71"/>
      <c r="R54" s="71"/>
      <c r="S54" s="71"/>
      <c r="T54" s="71"/>
      <c r="U54" s="71"/>
      <c r="V54" s="71"/>
      <c r="W54" s="71"/>
      <c r="X54" s="71"/>
      <c r="Y54" s="71"/>
      <c r="Z54" s="71"/>
      <c r="AA54" s="71"/>
    </row>
    <row r="55" ht="14.25" customHeight="1">
      <c r="A55" s="78">
        <v>2012.0</v>
      </c>
      <c r="B55" s="78" t="s">
        <v>105</v>
      </c>
      <c r="C55" s="67">
        <f>(Road_Policing_stats!C56/Road_Policing_stats!H56)*1000</f>
        <v>5.65992555</v>
      </c>
      <c r="D55" s="67">
        <f>(Road_Policing_stats!D56/Road_Policing_stats!H56)*1000</f>
        <v>83.37505714</v>
      </c>
      <c r="E55" s="67">
        <f>(Road_Policing_stats!E56/Road_Policing_stats!H56)*1000</f>
        <v>247.7305875</v>
      </c>
      <c r="F55" s="67">
        <f>(Road_Policing_stats!F56/Road_Policing_stats!H56)*1000</f>
        <v>522.6723556</v>
      </c>
      <c r="G55" s="67">
        <f>(Road_Policing_stats!G56/Road_Policing_stats!H56)*1000</f>
        <v>4134.793304</v>
      </c>
      <c r="H55" s="71"/>
      <c r="I55" s="71"/>
      <c r="J55" s="71"/>
      <c r="K55" s="71"/>
      <c r="L55" s="71"/>
      <c r="M55" s="71"/>
      <c r="N55" s="71"/>
      <c r="O55" s="71"/>
      <c r="P55" s="71"/>
      <c r="Q55" s="71"/>
      <c r="R55" s="71"/>
      <c r="S55" s="71"/>
      <c r="T55" s="71"/>
      <c r="U55" s="71"/>
      <c r="V55" s="71"/>
      <c r="W55" s="71"/>
      <c r="X55" s="71"/>
      <c r="Y55" s="71"/>
      <c r="Z55" s="71"/>
      <c r="AA55" s="71"/>
    </row>
    <row r="56" ht="14.25" customHeight="1">
      <c r="A56" s="78">
        <v>2012.0</v>
      </c>
      <c r="B56" s="78" t="s">
        <v>107</v>
      </c>
      <c r="C56" s="67">
        <f>(Road_Policing_stats!C57/Road_Policing_stats!H57)*1000</f>
        <v>3.265341664</v>
      </c>
      <c r="D56" s="67">
        <f>(Road_Policing_stats!D57/Road_Policing_stats!H57)*1000</f>
        <v>80.98047326</v>
      </c>
      <c r="E56" s="67">
        <f>(Road_Policing_stats!E57/Road_Policing_stats!H57)*1000</f>
        <v>254.2612709</v>
      </c>
      <c r="F56" s="67">
        <f>(Road_Policing_stats!F57/Road_Policing_stats!H57)*1000</f>
        <v>529.2030389</v>
      </c>
      <c r="G56" s="67">
        <f>(Road_Policing_stats!G57/Road_Policing_stats!H57)*1000</f>
        <v>3905.13094</v>
      </c>
      <c r="H56" s="71"/>
      <c r="I56" s="71"/>
      <c r="J56" s="71"/>
      <c r="K56" s="71"/>
      <c r="L56" s="71"/>
      <c r="M56" s="71"/>
      <c r="N56" s="71"/>
      <c r="O56" s="71"/>
      <c r="P56" s="71"/>
      <c r="Q56" s="71"/>
      <c r="R56" s="71"/>
      <c r="S56" s="71"/>
      <c r="T56" s="71"/>
      <c r="U56" s="71"/>
      <c r="V56" s="71"/>
      <c r="W56" s="71"/>
      <c r="X56" s="71"/>
      <c r="Y56" s="71"/>
      <c r="Z56" s="71"/>
      <c r="AA56" s="71"/>
    </row>
    <row r="57" ht="14.25" customHeight="1">
      <c r="A57" s="78">
        <v>2012.0</v>
      </c>
      <c r="B57" s="78" t="s">
        <v>110</v>
      </c>
      <c r="C57" s="67">
        <f>(Road_Policing_stats!C58/Road_Policing_stats!H58)*1000</f>
        <v>2.612273331</v>
      </c>
      <c r="D57" s="67">
        <f>(Road_Policing_stats!D58/Road_Policing_stats!H58)*1000</f>
        <v>79.45664715</v>
      </c>
      <c r="E57" s="67">
        <f>(Road_Policing_stats!E58/Road_Policing_stats!H58)*1000</f>
        <v>303.2413958</v>
      </c>
      <c r="F57" s="67">
        <f>(Road_Policing_stats!F58/Road_Policing_stats!H58)*1000</f>
        <v>560.5503189</v>
      </c>
      <c r="G57" s="67">
        <f>(Road_Policing_stats!G58/Road_Policing_stats!H58)*1000</f>
        <v>4172.235888</v>
      </c>
      <c r="H57" s="71"/>
      <c r="I57" s="71"/>
      <c r="J57" s="71"/>
      <c r="K57" s="71"/>
      <c r="L57" s="71"/>
      <c r="M57" s="71"/>
      <c r="N57" s="71"/>
      <c r="O57" s="71"/>
      <c r="P57" s="71"/>
      <c r="Q57" s="71"/>
      <c r="R57" s="71"/>
      <c r="S57" s="71"/>
      <c r="T57" s="71"/>
      <c r="U57" s="71"/>
      <c r="V57" s="71"/>
      <c r="W57" s="71"/>
      <c r="X57" s="71"/>
      <c r="Y57" s="71"/>
      <c r="Z57" s="71"/>
      <c r="AA57" s="71"/>
    </row>
    <row r="58" ht="14.25" customHeight="1">
      <c r="A58" s="78">
        <v>2012.0</v>
      </c>
      <c r="B58" s="78" t="s">
        <v>113</v>
      </c>
      <c r="C58" s="67">
        <f>(Road_Policing_stats!C59/Road_Policing_stats!H59)*1000</f>
        <v>2.176894442</v>
      </c>
      <c r="D58" s="67">
        <f>(Road_Policing_stats!D59/Road_Policing_stats!H59)*1000</f>
        <v>76.40899493</v>
      </c>
      <c r="E58" s="67">
        <f>(Road_Policing_stats!E59/Road_Policing_stats!H59)*1000</f>
        <v>237.7168731</v>
      </c>
      <c r="F58" s="67">
        <f>(Road_Policing_stats!F59/Road_Policing_stats!H59)*1000</f>
        <v>572.5232383</v>
      </c>
      <c r="G58" s="67">
        <f>(Road_Policing_stats!G59/Road_Policing_stats!H59)*1000</f>
        <v>5008.381044</v>
      </c>
      <c r="H58" s="71"/>
      <c r="I58" s="71"/>
      <c r="J58" s="71"/>
      <c r="K58" s="71"/>
      <c r="L58" s="71"/>
      <c r="M58" s="71"/>
      <c r="N58" s="71"/>
      <c r="O58" s="71"/>
      <c r="P58" s="71"/>
      <c r="Q58" s="71"/>
      <c r="R58" s="71"/>
      <c r="S58" s="71"/>
      <c r="T58" s="71"/>
      <c r="U58" s="71"/>
      <c r="V58" s="71"/>
      <c r="W58" s="71"/>
      <c r="X58" s="71"/>
      <c r="Y58" s="71"/>
      <c r="Z58" s="71"/>
      <c r="AA58" s="71"/>
    </row>
    <row r="59" ht="14.25" customHeight="1">
      <c r="A59" s="78">
        <v>2012.0</v>
      </c>
      <c r="B59" s="78" t="s">
        <v>115</v>
      </c>
      <c r="C59" s="67">
        <f>(Road_Policing_stats!C60/Road_Policing_stats!H60)*1000</f>
        <v>3.265341664</v>
      </c>
      <c r="D59" s="67">
        <f>(Road_Policing_stats!D60/Road_Policing_stats!H60)*1000</f>
        <v>75.32054771</v>
      </c>
      <c r="E59" s="67">
        <f>(Road_Policing_stats!E60/Road_Policing_stats!H60)*1000</f>
        <v>235.5399787</v>
      </c>
      <c r="F59" s="67">
        <f>(Road_Policing_stats!F60/Road_Policing_stats!H60)*1000</f>
        <v>569.910965</v>
      </c>
      <c r="G59" s="67">
        <f>(Road_Policing_stats!G60/Road_Policing_stats!H60)*1000</f>
        <v>4280.427542</v>
      </c>
      <c r="H59" s="71"/>
      <c r="I59" s="71"/>
      <c r="J59" s="71"/>
      <c r="K59" s="71"/>
      <c r="L59" s="71"/>
      <c r="M59" s="71"/>
      <c r="N59" s="71"/>
      <c r="O59" s="71"/>
      <c r="P59" s="71"/>
      <c r="Q59" s="71"/>
      <c r="R59" s="71"/>
      <c r="S59" s="71"/>
      <c r="T59" s="71"/>
      <c r="U59" s="71"/>
      <c r="V59" s="71"/>
      <c r="W59" s="71"/>
      <c r="X59" s="71"/>
      <c r="Y59" s="71"/>
      <c r="Z59" s="71"/>
      <c r="AA59" s="71"/>
    </row>
    <row r="60" ht="14.25" customHeight="1">
      <c r="A60" s="78">
        <v>2012.0</v>
      </c>
      <c r="B60" s="78" t="s">
        <v>117</v>
      </c>
      <c r="C60" s="67">
        <f>(Road_Policing_stats!C61/Road_Policing_stats!H61)*1000</f>
        <v>1.741515554</v>
      </c>
      <c r="D60" s="67">
        <f>(Road_Policing_stats!D61/Road_Policing_stats!H61)*1000</f>
        <v>64.87145438</v>
      </c>
      <c r="E60" s="67">
        <f>(Road_Policing_stats!E61/Road_Policing_stats!H61)*1000</f>
        <v>201.7981148</v>
      </c>
      <c r="F60" s="67">
        <f>(Road_Policing_stats!F61/Road_Policing_stats!H61)*1000</f>
        <v>587.54381</v>
      </c>
      <c r="G60" s="67">
        <f>(Road_Policing_stats!G61/Road_Policing_stats!H61)*1000</f>
        <v>3776.694168</v>
      </c>
      <c r="H60" s="71"/>
      <c r="I60" s="71"/>
      <c r="J60" s="71"/>
      <c r="K60" s="71"/>
      <c r="L60" s="71"/>
      <c r="M60" s="71"/>
      <c r="N60" s="71"/>
      <c r="O60" s="71"/>
      <c r="P60" s="71"/>
      <c r="Q60" s="71"/>
      <c r="R60" s="71"/>
      <c r="S60" s="71"/>
      <c r="T60" s="71"/>
      <c r="U60" s="71"/>
      <c r="V60" s="71"/>
      <c r="W60" s="71"/>
      <c r="X60" s="71"/>
      <c r="Y60" s="71"/>
      <c r="Z60" s="71"/>
      <c r="AA60" s="71"/>
    </row>
    <row r="61" ht="14.25" customHeight="1">
      <c r="A61" s="78">
        <v>2012.0</v>
      </c>
      <c r="B61" s="78" t="s">
        <v>119</v>
      </c>
      <c r="C61" s="67">
        <f>(Road_Policing_stats!C62/Road_Policing_stats!H62)*1000</f>
        <v>2.612273331</v>
      </c>
      <c r="D61" s="67">
        <f>(Road_Policing_stats!D62/Road_Policing_stats!H62)*1000</f>
        <v>57.90539217</v>
      </c>
      <c r="E61" s="67">
        <f>(Road_Policing_stats!E62/Road_Policing_stats!H62)*1000</f>
        <v>114.7223371</v>
      </c>
      <c r="F61" s="67">
        <f>(Road_Policing_stats!F62/Road_Policing_stats!H62)*1000</f>
        <v>339.595533</v>
      </c>
      <c r="G61" s="67">
        <f>(Road_Policing_stats!G62/Road_Policing_stats!H62)*1000</f>
        <v>2351.263687</v>
      </c>
      <c r="H61" s="71"/>
      <c r="I61" s="71"/>
      <c r="J61" s="71"/>
      <c r="K61" s="71"/>
      <c r="L61" s="71"/>
      <c r="M61" s="71"/>
      <c r="N61" s="71"/>
      <c r="O61" s="71"/>
      <c r="P61" s="71"/>
      <c r="Q61" s="71"/>
      <c r="R61" s="71"/>
      <c r="S61" s="71"/>
      <c r="T61" s="71"/>
      <c r="U61" s="71"/>
      <c r="V61" s="71"/>
      <c r="W61" s="71"/>
      <c r="X61" s="71"/>
      <c r="Y61" s="71"/>
      <c r="Z61" s="71"/>
      <c r="AA61" s="71"/>
    </row>
    <row r="62" ht="14.25" customHeight="1">
      <c r="A62" s="78">
        <v>2013.0</v>
      </c>
      <c r="B62" s="78" t="s">
        <v>97</v>
      </c>
      <c r="C62" s="67">
        <f>(Road_Policing_stats!C63/Road_Policing_stats!H63)*1000</f>
        <v>4.117277396</v>
      </c>
      <c r="D62" s="67">
        <f>(Road_Policing_stats!D63/Road_Policing_stats!H63)*1000</f>
        <v>71.94400503</v>
      </c>
      <c r="E62" s="67">
        <f>(Road_Policing_stats!E63/Road_Policing_stats!H63)*1000</f>
        <v>159.0569268</v>
      </c>
      <c r="F62" s="67">
        <f>(Road_Policing_stats!F63/Road_Policing_stats!H63)*1000</f>
        <v>478.9043708</v>
      </c>
      <c r="G62" s="67">
        <f>(Road_Policing_stats!G63/Road_Policing_stats!H63)*1000</f>
        <v>2955.988472</v>
      </c>
      <c r="H62" s="71"/>
      <c r="I62" s="71"/>
      <c r="J62" s="71"/>
      <c r="K62" s="71"/>
      <c r="L62" s="71"/>
      <c r="M62" s="71"/>
      <c r="N62" s="71"/>
      <c r="O62" s="71"/>
      <c r="P62" s="71"/>
      <c r="Q62" s="71"/>
      <c r="R62" s="71"/>
      <c r="S62" s="71"/>
      <c r="T62" s="71"/>
      <c r="U62" s="71"/>
      <c r="V62" s="71"/>
      <c r="W62" s="71"/>
      <c r="X62" s="71"/>
      <c r="Y62" s="71"/>
      <c r="Z62" s="71"/>
      <c r="AA62" s="71"/>
    </row>
    <row r="63" ht="14.25" customHeight="1">
      <c r="A63" s="78">
        <v>2013.0</v>
      </c>
      <c r="B63" s="78" t="s">
        <v>98</v>
      </c>
      <c r="C63" s="67">
        <f>(Road_Policing_stats!C64/Road_Policing_stats!H64)*1000</f>
        <v>3.033783345</v>
      </c>
      <c r="D63" s="67">
        <f>(Road_Policing_stats!D64/Road_Policing_stats!H64)*1000</f>
        <v>61.97585975</v>
      </c>
      <c r="E63" s="67">
        <f>(Road_Policing_stats!E64/Road_Policing_stats!H64)*1000</f>
        <v>187.4444709</v>
      </c>
      <c r="F63" s="67">
        <f>(Road_Policing_stats!F64/Road_Policing_stats!H64)*1000</f>
        <v>455.0675017</v>
      </c>
      <c r="G63" s="67">
        <f>(Road_Policing_stats!G64/Road_Policing_stats!H64)*1000</f>
        <v>2720.220166</v>
      </c>
      <c r="H63" s="71"/>
      <c r="I63" s="71"/>
      <c r="J63" s="71"/>
      <c r="K63" s="71"/>
      <c r="L63" s="71"/>
      <c r="M63" s="71"/>
      <c r="N63" s="71"/>
      <c r="O63" s="71"/>
      <c r="P63" s="71"/>
      <c r="Q63" s="71"/>
      <c r="R63" s="71"/>
      <c r="S63" s="71"/>
      <c r="T63" s="71"/>
      <c r="U63" s="71"/>
      <c r="V63" s="71"/>
      <c r="W63" s="71"/>
      <c r="X63" s="71"/>
      <c r="Y63" s="71"/>
      <c r="Z63" s="71"/>
      <c r="AA63" s="71"/>
    </row>
    <row r="64" ht="14.25" customHeight="1">
      <c r="A64" s="78">
        <v>2013.0</v>
      </c>
      <c r="B64" s="78" t="s">
        <v>99</v>
      </c>
      <c r="C64" s="67">
        <f>(Road_Policing_stats!C65/Road_Policing_stats!H65)*1000</f>
        <v>3.250482155</v>
      </c>
      <c r="D64" s="67">
        <f>(Road_Policing_stats!D65/Road_Policing_stats!H65)*1000</f>
        <v>59.59217284</v>
      </c>
      <c r="E64" s="67">
        <f>(Road_Policing_stats!E65/Road_Policing_stats!H65)*1000</f>
        <v>193.2953388</v>
      </c>
      <c r="F64" s="67">
        <f>(Road_Policing_stats!F65/Road_Policing_stats!H65)*1000</f>
        <v>330.4656857</v>
      </c>
      <c r="G64" s="67">
        <f>(Road_Policing_stats!G65/Road_Policing_stats!H65)*1000</f>
        <v>2626.172882</v>
      </c>
      <c r="H64" s="71"/>
      <c r="I64" s="71"/>
      <c r="J64" s="71"/>
      <c r="K64" s="71"/>
      <c r="L64" s="71"/>
      <c r="M64" s="71"/>
      <c r="N64" s="71"/>
      <c r="O64" s="71"/>
      <c r="P64" s="71"/>
      <c r="Q64" s="71"/>
      <c r="R64" s="71"/>
      <c r="S64" s="71"/>
      <c r="T64" s="71"/>
      <c r="U64" s="71"/>
      <c r="V64" s="71"/>
      <c r="W64" s="71"/>
      <c r="X64" s="71"/>
      <c r="Y64" s="71"/>
      <c r="Z64" s="71"/>
      <c r="AA64" s="71"/>
    </row>
    <row r="65" ht="14.25" customHeight="1">
      <c r="A65" s="78">
        <v>2013.0</v>
      </c>
      <c r="B65" s="78" t="s">
        <v>100</v>
      </c>
      <c r="C65" s="67">
        <f>(Road_Policing_stats!C66/Road_Policing_stats!H66)*1000</f>
        <v>2.600385724</v>
      </c>
      <c r="D65" s="67">
        <f>(Road_Policing_stats!D66/Road_Policing_stats!H66)*1000</f>
        <v>76.49468004</v>
      </c>
      <c r="E65" s="67">
        <f>(Road_Policing_stats!E66/Road_Policing_stats!H66)*1000</f>
        <v>235.7683056</v>
      </c>
      <c r="F65" s="67">
        <f>(Road_Policing_stats!F66/Road_Policing_stats!H66)*1000</f>
        <v>549.3314842</v>
      </c>
      <c r="G65" s="67">
        <f>(Road_Policing_stats!G66/Road_Policing_stats!H66)*1000</f>
        <v>4054.868139</v>
      </c>
      <c r="H65" s="71"/>
      <c r="I65" s="71"/>
      <c r="J65" s="71"/>
      <c r="K65" s="71"/>
      <c r="L65" s="71"/>
      <c r="M65" s="71"/>
      <c r="N65" s="71"/>
      <c r="O65" s="71"/>
      <c r="P65" s="71"/>
      <c r="Q65" s="71"/>
      <c r="R65" s="71"/>
      <c r="S65" s="71"/>
      <c r="T65" s="71"/>
      <c r="U65" s="71"/>
      <c r="V65" s="71"/>
      <c r="W65" s="71"/>
      <c r="X65" s="71"/>
      <c r="Y65" s="71"/>
      <c r="Z65" s="71"/>
      <c r="AA65" s="71"/>
    </row>
    <row r="66" ht="14.25" customHeight="1">
      <c r="A66" s="78">
        <v>2013.0</v>
      </c>
      <c r="B66" s="78" t="s">
        <v>102</v>
      </c>
      <c r="C66" s="67">
        <f>(Road_Policing_stats!C67/Road_Policing_stats!H67)*1000</f>
        <v>3.683879776</v>
      </c>
      <c r="D66" s="67">
        <f>(Road_Policing_stats!D67/Road_Policing_stats!H67)*1000</f>
        <v>82.99564435</v>
      </c>
      <c r="E66" s="67">
        <f>(Road_Policing_stats!E67/Road_Policing_stats!H67)*1000</f>
        <v>286.0424296</v>
      </c>
      <c r="F66" s="67">
        <f>(Road_Policing_stats!F67/Road_Policing_stats!H67)*1000</f>
        <v>537.4130496</v>
      </c>
      <c r="G66" s="67">
        <f>(Road_Policing_stats!G67/Road_Policing_stats!H67)*1000</f>
        <v>4208.507595</v>
      </c>
      <c r="H66" s="71"/>
      <c r="I66" s="71"/>
      <c r="J66" s="71"/>
      <c r="K66" s="71"/>
      <c r="L66" s="71"/>
      <c r="M66" s="71"/>
      <c r="N66" s="71"/>
      <c r="O66" s="71"/>
      <c r="P66" s="71"/>
      <c r="Q66" s="71"/>
      <c r="R66" s="71"/>
      <c r="S66" s="71"/>
      <c r="T66" s="71"/>
      <c r="U66" s="71"/>
      <c r="V66" s="71"/>
      <c r="W66" s="71"/>
      <c r="X66" s="71"/>
      <c r="Y66" s="71"/>
      <c r="Z66" s="71"/>
      <c r="AA66" s="71"/>
    </row>
    <row r="67" ht="14.25" customHeight="1">
      <c r="A67" s="78">
        <v>2013.0</v>
      </c>
      <c r="B67" s="78" t="s">
        <v>105</v>
      </c>
      <c r="C67" s="67">
        <f>(Road_Policing_stats!C68/Road_Policing_stats!H68)*1000</f>
        <v>2.817084534</v>
      </c>
      <c r="D67" s="67">
        <f>(Road_Policing_stats!D68/Road_Policing_stats!H68)*1000</f>
        <v>77.79487291</v>
      </c>
      <c r="E67" s="67">
        <f>(Road_Policing_stats!E68/Road_Policing_stats!H68)*1000</f>
        <v>262.8556569</v>
      </c>
      <c r="F67" s="67">
        <f>(Road_Policing_stats!F68/Road_Policing_stats!H68)*1000</f>
        <v>481.0713589</v>
      </c>
      <c r="G67" s="67">
        <f>(Road_Policing_stats!G68/Road_Policing_stats!H68)*1000</f>
        <v>4276.117624</v>
      </c>
      <c r="H67" s="71"/>
      <c r="I67" s="71"/>
      <c r="J67" s="71"/>
      <c r="K67" s="71"/>
      <c r="L67" s="71"/>
      <c r="M67" s="71"/>
      <c r="N67" s="71"/>
      <c r="O67" s="71"/>
      <c r="P67" s="71"/>
      <c r="Q67" s="71"/>
      <c r="R67" s="71"/>
      <c r="S67" s="71"/>
      <c r="T67" s="71"/>
      <c r="U67" s="71"/>
      <c r="V67" s="71"/>
      <c r="W67" s="71"/>
      <c r="X67" s="71"/>
      <c r="Y67" s="71"/>
      <c r="Z67" s="71"/>
      <c r="AA67" s="71"/>
    </row>
    <row r="68" ht="14.25" customHeight="1">
      <c r="A68" s="78">
        <v>2013.0</v>
      </c>
      <c r="B68" s="78" t="s">
        <v>107</v>
      </c>
      <c r="C68" s="67">
        <f>(Road_Policing_stats!C69/Road_Policing_stats!H69)*1000</f>
        <v>3.900578586</v>
      </c>
      <c r="D68" s="67">
        <f>(Road_Policing_stats!D69/Road_Policing_stats!H69)*1000</f>
        <v>64.35954667</v>
      </c>
      <c r="E68" s="67">
        <f>(Road_Policing_stats!E69/Road_Policing_stats!H69)*1000</f>
        <v>252.6708128</v>
      </c>
      <c r="F68" s="67">
        <f>(Road_Policing_stats!F69/Road_Policing_stats!H69)*1000</f>
        <v>480.8546601</v>
      </c>
      <c r="G68" s="67">
        <f>(Road_Policing_stats!G69/Road_Policing_stats!H69)*1000</f>
        <v>4096.691009</v>
      </c>
      <c r="H68" s="71"/>
      <c r="I68" s="71"/>
      <c r="J68" s="71"/>
      <c r="K68" s="71"/>
      <c r="L68" s="71"/>
      <c r="M68" s="71"/>
      <c r="N68" s="71"/>
      <c r="O68" s="71"/>
      <c r="P68" s="71"/>
      <c r="Q68" s="71"/>
      <c r="R68" s="71"/>
      <c r="S68" s="71"/>
      <c r="T68" s="71"/>
      <c r="U68" s="71"/>
      <c r="V68" s="71"/>
      <c r="W68" s="71"/>
      <c r="X68" s="71"/>
      <c r="Y68" s="71"/>
      <c r="Z68" s="71"/>
      <c r="AA68" s="71"/>
    </row>
    <row r="69" ht="14.25" customHeight="1">
      <c r="A69" s="78">
        <v>2013.0</v>
      </c>
      <c r="B69" s="78" t="s">
        <v>110</v>
      </c>
      <c r="C69" s="67">
        <f>(Road_Policing_stats!C70/Road_Policing_stats!H70)*1000</f>
        <v>3.900578586</v>
      </c>
      <c r="D69" s="67">
        <f>(Road_Policing_stats!D70/Road_Policing_stats!H70)*1000</f>
        <v>58.50867879</v>
      </c>
      <c r="E69" s="67">
        <f>(Road_Policing_stats!E70/Road_Policing_stats!H70)*1000</f>
        <v>232.5178235</v>
      </c>
      <c r="F69" s="67">
        <f>(Road_Policing_stats!F70/Road_Policing_stats!H70)*1000</f>
        <v>489.0892149</v>
      </c>
      <c r="G69" s="67">
        <f>(Road_Policing_stats!G70/Road_Policing_stats!H70)*1000</f>
        <v>4393.785078</v>
      </c>
      <c r="H69" s="71"/>
      <c r="I69" s="71"/>
      <c r="J69" s="71"/>
      <c r="K69" s="71"/>
      <c r="L69" s="71"/>
      <c r="M69" s="71"/>
      <c r="N69" s="71"/>
      <c r="O69" s="71"/>
      <c r="P69" s="71"/>
      <c r="Q69" s="71"/>
      <c r="R69" s="71"/>
      <c r="S69" s="71"/>
      <c r="T69" s="71"/>
      <c r="U69" s="71"/>
      <c r="V69" s="71"/>
      <c r="W69" s="71"/>
      <c r="X69" s="71"/>
      <c r="Y69" s="71"/>
      <c r="Z69" s="71"/>
      <c r="AA69" s="71"/>
    </row>
    <row r="70" ht="14.25" customHeight="1">
      <c r="A70" s="78">
        <v>2013.0</v>
      </c>
      <c r="B70" s="78" t="s">
        <v>113</v>
      </c>
      <c r="C70" s="67">
        <f>(Road_Policing_stats!C71/Road_Policing_stats!H71)*1000</f>
        <v>3.683879776</v>
      </c>
      <c r="D70" s="67">
        <f>(Road_Policing_stats!D71/Road_Policing_stats!H71)*1000</f>
        <v>60.02557046</v>
      </c>
      <c r="E70" s="67">
        <f>(Road_Policing_stats!E71/Road_Policing_stats!H71)*1000</f>
        <v>247.0366438</v>
      </c>
      <c r="F70" s="67">
        <f>(Road_Policing_stats!F71/Road_Policing_stats!H71)*1000</f>
        <v>683.4680478</v>
      </c>
      <c r="G70" s="67">
        <f>(Road_Policing_stats!G71/Road_Policing_stats!H71)*1000</f>
        <v>3711.183826</v>
      </c>
      <c r="H70" s="71"/>
      <c r="I70" s="71"/>
      <c r="J70" s="71"/>
      <c r="K70" s="71"/>
      <c r="L70" s="71"/>
      <c r="M70" s="71"/>
      <c r="N70" s="71"/>
      <c r="O70" s="71"/>
      <c r="P70" s="71"/>
      <c r="Q70" s="71"/>
      <c r="R70" s="71"/>
      <c r="S70" s="71"/>
      <c r="T70" s="71"/>
      <c r="U70" s="71"/>
      <c r="V70" s="71"/>
      <c r="W70" s="71"/>
      <c r="X70" s="71"/>
      <c r="Y70" s="71"/>
      <c r="Z70" s="71"/>
      <c r="AA70" s="71"/>
    </row>
    <row r="71" ht="14.25" customHeight="1">
      <c r="A71" s="78">
        <v>2013.0</v>
      </c>
      <c r="B71" s="78" t="s">
        <v>115</v>
      </c>
      <c r="C71" s="67">
        <f>(Road_Policing_stats!C72/Road_Policing_stats!H72)*1000</f>
        <v>2.817084534</v>
      </c>
      <c r="D71" s="67">
        <f>(Road_Policing_stats!D72/Road_Policing_stats!H72)*1000</f>
        <v>57.42518474</v>
      </c>
      <c r="E71" s="67">
        <f>(Road_Policing_stats!E72/Road_Policing_stats!H72)*1000</f>
        <v>227.5337508</v>
      </c>
      <c r="F71" s="67">
        <f>(Road_Policing_stats!F72/Road_Policing_stats!H72)*1000</f>
        <v>686.2851323</v>
      </c>
      <c r="G71" s="67">
        <f>(Road_Policing_stats!G72/Road_Policing_stats!H72)*1000</f>
        <v>4721.867077</v>
      </c>
      <c r="H71" s="71"/>
      <c r="I71" s="71"/>
      <c r="J71" s="71"/>
      <c r="K71" s="71"/>
      <c r="L71" s="71"/>
      <c r="M71" s="71"/>
      <c r="N71" s="71"/>
      <c r="O71" s="71"/>
      <c r="P71" s="71"/>
      <c r="Q71" s="71"/>
      <c r="R71" s="71"/>
      <c r="S71" s="71"/>
      <c r="T71" s="71"/>
      <c r="U71" s="71"/>
      <c r="V71" s="71"/>
      <c r="W71" s="71"/>
      <c r="X71" s="71"/>
      <c r="Y71" s="71"/>
      <c r="Z71" s="71"/>
      <c r="AA71" s="71"/>
    </row>
    <row r="72" ht="14.25" customHeight="1">
      <c r="A72" s="78">
        <v>2013.0</v>
      </c>
      <c r="B72" s="78" t="s">
        <v>117</v>
      </c>
      <c r="C72" s="67">
        <f>(Road_Policing_stats!C73/Road_Policing_stats!H73)*1000</f>
        <v>3.467180965</v>
      </c>
      <c r="D72" s="67">
        <f>(Road_Policing_stats!D73/Road_Policing_stats!H73)*1000</f>
        <v>39.22248467</v>
      </c>
      <c r="E72" s="67">
        <f>(Road_Policing_stats!E73/Road_Policing_stats!H73)*1000</f>
        <v>183.3271935</v>
      </c>
      <c r="F72" s="67">
        <f>(Road_Policing_stats!F73/Road_Policing_stats!H73)*1000</f>
        <v>593.9714391</v>
      </c>
      <c r="G72" s="67">
        <f>(Road_Policing_stats!G73/Road_Policing_stats!H73)*1000</f>
        <v>3703.382668</v>
      </c>
      <c r="H72" s="71"/>
      <c r="I72" s="71"/>
      <c r="J72" s="71"/>
      <c r="K72" s="71"/>
      <c r="L72" s="71"/>
      <c r="M72" s="71"/>
      <c r="N72" s="71"/>
      <c r="O72" s="71"/>
      <c r="P72" s="71"/>
      <c r="Q72" s="71"/>
      <c r="R72" s="71"/>
      <c r="S72" s="71"/>
      <c r="T72" s="71"/>
      <c r="U72" s="71"/>
      <c r="V72" s="71"/>
      <c r="W72" s="71"/>
      <c r="X72" s="71"/>
      <c r="Y72" s="71"/>
      <c r="Z72" s="71"/>
      <c r="AA72" s="71"/>
    </row>
    <row r="73" ht="14.25" customHeight="1">
      <c r="A73" s="78">
        <v>2013.0</v>
      </c>
      <c r="B73" s="78" t="s">
        <v>119</v>
      </c>
      <c r="C73" s="67">
        <f>(Road_Policing_stats!C74/Road_Policing_stats!H74)*1000</f>
        <v>3.467180965</v>
      </c>
      <c r="D73" s="67">
        <f>(Road_Policing_stats!D74/Road_Policing_stats!H74)*1000</f>
        <v>34.67180965</v>
      </c>
      <c r="E73" s="67">
        <f>(Road_Policing_stats!E74/Road_Policing_stats!H74)*1000</f>
        <v>138.0371422</v>
      </c>
      <c r="F73" s="67">
        <f>(Road_Policing_stats!F74/Road_Policing_stats!H74)*1000</f>
        <v>504.9082281</v>
      </c>
      <c r="G73" s="67">
        <f>(Road_Policing_stats!G74/Road_Policing_stats!H74)*1000</f>
        <v>3110.278025</v>
      </c>
      <c r="H73" s="71"/>
      <c r="I73" s="71"/>
      <c r="J73" s="71"/>
      <c r="K73" s="71"/>
      <c r="L73" s="71"/>
      <c r="M73" s="71"/>
      <c r="N73" s="71"/>
      <c r="O73" s="71"/>
      <c r="P73" s="71"/>
      <c r="Q73" s="71"/>
      <c r="R73" s="71"/>
      <c r="S73" s="71"/>
      <c r="T73" s="71"/>
      <c r="U73" s="71"/>
      <c r="V73" s="71"/>
      <c r="W73" s="71"/>
      <c r="X73" s="71"/>
      <c r="Y73" s="71"/>
      <c r="Z73" s="71"/>
      <c r="AA73" s="71"/>
    </row>
    <row r="74" ht="14.25" customHeight="1">
      <c r="A74" s="33">
        <v>2014.0</v>
      </c>
      <c r="B74" s="82" t="s">
        <v>97</v>
      </c>
      <c r="C74" s="67">
        <f>(Road_Policing_stats!C75/Road_Policing_stats!H75)*1000</f>
        <v>3.444267447</v>
      </c>
      <c r="D74" s="67">
        <f>(Road_Policing_stats!D75/Road_Policing_stats!H75)*1000</f>
        <v>40.47014251</v>
      </c>
      <c r="E74" s="67">
        <f>(Road_Policing_stats!E75/Road_Policing_stats!H75)*1000</f>
        <v>186.851509</v>
      </c>
      <c r="F74" s="67">
        <f>(Road_Policing_stats!F75/Road_Policing_stats!H75)*1000</f>
        <v>627.2872089</v>
      </c>
      <c r="G74" s="67">
        <f>(Road_Policing_stats!G75/Road_Policing_stats!H75)*1000</f>
        <v>3401.859904</v>
      </c>
      <c r="H74" s="71"/>
      <c r="I74" s="71"/>
      <c r="J74" s="71"/>
      <c r="K74" s="71"/>
      <c r="L74" s="71"/>
      <c r="M74" s="71"/>
      <c r="N74" s="71"/>
      <c r="O74" s="71"/>
      <c r="P74" s="71"/>
      <c r="Q74" s="71"/>
      <c r="R74" s="71"/>
      <c r="S74" s="71"/>
      <c r="T74" s="71"/>
      <c r="U74" s="71"/>
      <c r="V74" s="71"/>
      <c r="W74" s="71"/>
      <c r="X74" s="71"/>
      <c r="Y74" s="71"/>
      <c r="Z74" s="71"/>
      <c r="AA74" s="71"/>
    </row>
    <row r="75" ht="14.25" customHeight="1">
      <c r="A75" s="33">
        <v>2014.0</v>
      </c>
      <c r="B75" s="82" t="s">
        <v>98</v>
      </c>
      <c r="C75" s="67">
        <f>(Road_Policing_stats!C76/Road_Policing_stats!H76)*1000</f>
        <v>2.798467301</v>
      </c>
      <c r="D75" s="67">
        <f>(Road_Policing_stats!D76/Road_Policing_stats!H76)*1000</f>
        <v>37.88694192</v>
      </c>
      <c r="E75" s="67">
        <f>(Road_Policing_stats!E76/Road_Policing_stats!H76)*1000</f>
        <v>181.6851078</v>
      </c>
      <c r="F75" s="67">
        <f>(Road_Policing_stats!F76/Road_Policing_stats!H76)*1000</f>
        <v>661.2993499</v>
      </c>
      <c r="G75" s="67">
        <f>(Road_Policing_stats!G76/Road_Policing_stats!H76)*1000</f>
        <v>3089.938434</v>
      </c>
      <c r="H75" s="71"/>
      <c r="I75" s="71"/>
      <c r="J75" s="71"/>
      <c r="K75" s="71"/>
      <c r="L75" s="71"/>
      <c r="M75" s="71"/>
      <c r="N75" s="71"/>
      <c r="O75" s="71"/>
      <c r="P75" s="71"/>
      <c r="Q75" s="71"/>
      <c r="R75" s="71"/>
      <c r="S75" s="71"/>
      <c r="T75" s="71"/>
      <c r="U75" s="71"/>
      <c r="V75" s="71"/>
      <c r="W75" s="71"/>
      <c r="X75" s="71"/>
      <c r="Y75" s="71"/>
      <c r="Z75" s="71"/>
      <c r="AA75" s="71"/>
    </row>
    <row r="76" ht="14.25" customHeight="1">
      <c r="A76" s="33">
        <v>2014.0</v>
      </c>
      <c r="B76" s="82" t="s">
        <v>99</v>
      </c>
      <c r="C76" s="67">
        <f>(Road_Policing_stats!C77/Road_Policing_stats!H77)*1000</f>
        <v>3.229000732</v>
      </c>
      <c r="D76" s="67">
        <f>(Road_Policing_stats!D77/Road_Policing_stats!H77)*1000</f>
        <v>46.06707711</v>
      </c>
      <c r="E76" s="67">
        <f>(Road_Policing_stats!E77/Road_Policing_stats!H77)*1000</f>
        <v>266.9307272</v>
      </c>
      <c r="F76" s="67">
        <f>(Road_Policing_stats!F77/Road_Policing_stats!H77)*1000</f>
        <v>844.276058</v>
      </c>
      <c r="G76" s="67">
        <f>(Road_Policing_stats!G77/Road_Policing_stats!H77)*1000</f>
        <v>3510.139062</v>
      </c>
      <c r="H76" s="71"/>
      <c r="I76" s="71"/>
      <c r="J76" s="71"/>
      <c r="K76" s="71"/>
      <c r="L76" s="71"/>
      <c r="M76" s="71"/>
      <c r="N76" s="71"/>
      <c r="O76" s="71"/>
      <c r="P76" s="71"/>
      <c r="Q76" s="71"/>
      <c r="R76" s="71"/>
      <c r="S76" s="71"/>
      <c r="T76" s="71"/>
      <c r="U76" s="71"/>
      <c r="V76" s="71"/>
      <c r="W76" s="71"/>
      <c r="X76" s="71"/>
      <c r="Y76" s="71"/>
      <c r="Z76" s="71"/>
      <c r="AA76" s="71"/>
    </row>
    <row r="77" ht="14.25" customHeight="1">
      <c r="A77" s="33">
        <v>2014.0</v>
      </c>
      <c r="B77" s="82" t="s">
        <v>100</v>
      </c>
      <c r="C77" s="67">
        <f>(Road_Policing_stats!C78/Road_Policing_stats!H78)*1000</f>
        <v>3.013734016</v>
      </c>
      <c r="D77" s="67">
        <f>(Road_Policing_stats!D78/Road_Policing_stats!H78)*1000</f>
        <v>53.60141215</v>
      </c>
      <c r="E77" s="67">
        <f>(Road_Policing_stats!E78/Road_Policing_stats!H78)*1000</f>
        <v>274.0345288</v>
      </c>
      <c r="F77" s="67">
        <f>(Road_Policing_stats!F78/Road_Policing_stats!H78)*1000</f>
        <v>1083.006845</v>
      </c>
      <c r="G77" s="67">
        <f>(Road_Policing_stats!G78/Road_Policing_stats!H78)*1000</f>
        <v>5036.595342</v>
      </c>
      <c r="H77" s="71"/>
      <c r="I77" s="71"/>
      <c r="J77" s="71"/>
      <c r="K77" s="71"/>
      <c r="L77" s="71"/>
      <c r="M77" s="71"/>
      <c r="N77" s="71"/>
      <c r="O77" s="71"/>
      <c r="P77" s="71"/>
      <c r="Q77" s="71"/>
      <c r="R77" s="71"/>
      <c r="S77" s="71"/>
      <c r="T77" s="71"/>
      <c r="U77" s="71"/>
      <c r="V77" s="71"/>
      <c r="W77" s="71"/>
      <c r="X77" s="71"/>
      <c r="Y77" s="71"/>
      <c r="Z77" s="71"/>
      <c r="AA77" s="71"/>
    </row>
    <row r="78" ht="14.25" customHeight="1">
      <c r="A78" s="33">
        <v>2014.0</v>
      </c>
      <c r="B78" s="82" t="s">
        <v>102</v>
      </c>
      <c r="C78" s="67">
        <f>(Road_Policing_stats!C79/Road_Policing_stats!H79)*1000</f>
        <v>3.874800878</v>
      </c>
      <c r="D78" s="67">
        <f>(Road_Policing_stats!D79/Road_Policing_stats!H79)*1000</f>
        <v>43.26860981</v>
      </c>
      <c r="E78" s="67">
        <f>(Road_Policing_stats!E79/Road_Policing_stats!H79)*1000</f>
        <v>219.3567831</v>
      </c>
      <c r="F78" s="67">
        <f>(Road_Policing_stats!F79/Road_Policing_stats!H79)*1000</f>
        <v>452.9211693</v>
      </c>
      <c r="G78" s="67">
        <f>(Road_Policing_stats!G79/Road_Policing_stats!H79)*1000</f>
        <v>5246.049856</v>
      </c>
      <c r="H78" s="71"/>
      <c r="I78" s="71"/>
      <c r="J78" s="71"/>
      <c r="K78" s="71"/>
      <c r="L78" s="71"/>
      <c r="M78" s="71"/>
      <c r="N78" s="71"/>
      <c r="O78" s="71"/>
      <c r="P78" s="71"/>
      <c r="Q78" s="71"/>
      <c r="R78" s="71"/>
      <c r="S78" s="71"/>
      <c r="T78" s="71"/>
      <c r="U78" s="71"/>
      <c r="V78" s="71"/>
      <c r="W78" s="71"/>
      <c r="X78" s="71"/>
      <c r="Y78" s="71"/>
      <c r="Z78" s="71"/>
      <c r="AA78" s="71"/>
    </row>
    <row r="79" ht="14.25" customHeight="1">
      <c r="A79" s="33">
        <v>2014.0</v>
      </c>
      <c r="B79" s="82" t="s">
        <v>105</v>
      </c>
      <c r="C79" s="67">
        <f>(Road_Policing_stats!C80/Road_Policing_stats!H80)*1000</f>
        <v>3.874800878</v>
      </c>
      <c r="D79" s="67">
        <f>(Road_Policing_stats!D80/Road_Policing_stats!H80)*1000</f>
        <v>47.78921083</v>
      </c>
      <c r="E79" s="67">
        <f>(Road_Policing_stats!E80/Road_Policing_stats!H80)*1000</f>
        <v>219.5720498</v>
      </c>
      <c r="F79" s="67">
        <f>(Road_Policing_stats!F80/Road_Policing_stats!H80)*1000</f>
        <v>383.3900202</v>
      </c>
      <c r="G79" s="67">
        <f>(Road_Policing_stats!G80/Road_Policing_stats!H80)*1000</f>
        <v>4219.227623</v>
      </c>
      <c r="H79" s="71"/>
      <c r="I79" s="71"/>
      <c r="J79" s="71"/>
      <c r="K79" s="71"/>
      <c r="L79" s="71"/>
      <c r="M79" s="71"/>
      <c r="N79" s="71"/>
      <c r="O79" s="71"/>
      <c r="P79" s="71"/>
      <c r="Q79" s="71"/>
      <c r="R79" s="71"/>
      <c r="S79" s="71"/>
      <c r="T79" s="71"/>
      <c r="U79" s="71"/>
      <c r="V79" s="71"/>
      <c r="W79" s="71"/>
      <c r="X79" s="71"/>
      <c r="Y79" s="71"/>
      <c r="Z79" s="71"/>
      <c r="AA79" s="71"/>
    </row>
    <row r="80" ht="14.25" customHeight="1">
      <c r="A80" s="33">
        <v>2014.0</v>
      </c>
      <c r="B80" s="82" t="s">
        <v>107</v>
      </c>
      <c r="C80" s="67">
        <f>(Road_Policing_stats!C81/Road_Policing_stats!H81)*1000</f>
        <v>3.874800878</v>
      </c>
      <c r="D80" s="67">
        <f>(Road_Policing_stats!D81/Road_Policing_stats!H81)*1000</f>
        <v>40.03960908</v>
      </c>
      <c r="E80" s="67">
        <f>(Road_Policing_stats!E81/Road_Policing_stats!H81)*1000</f>
        <v>243.0361218</v>
      </c>
      <c r="F80" s="67">
        <f>(Road_Policing_stats!F81/Road_Policing_stats!H81)*1000</f>
        <v>400.3960908</v>
      </c>
      <c r="G80" s="67">
        <f>(Road_Policing_stats!G81/Road_Policing_stats!H81)*1000</f>
        <v>4146.898007</v>
      </c>
      <c r="H80" s="71"/>
      <c r="I80" s="71"/>
      <c r="J80" s="71"/>
      <c r="K80" s="71"/>
      <c r="L80" s="71"/>
      <c r="M80" s="71"/>
      <c r="N80" s="71"/>
      <c r="O80" s="71"/>
      <c r="P80" s="71"/>
      <c r="Q80" s="71"/>
      <c r="R80" s="71"/>
      <c r="S80" s="71"/>
      <c r="T80" s="71"/>
      <c r="U80" s="71"/>
      <c r="V80" s="71"/>
      <c r="W80" s="71"/>
      <c r="X80" s="71"/>
      <c r="Y80" s="71"/>
      <c r="Z80" s="71"/>
      <c r="AA80" s="71"/>
    </row>
    <row r="81" ht="14.25" customHeight="1">
      <c r="A81" s="33">
        <v>2014.0</v>
      </c>
      <c r="B81" s="82" t="s">
        <v>110</v>
      </c>
      <c r="C81" s="67">
        <f>(Road_Policing_stats!C82/Road_Policing_stats!H82)*1000</f>
        <v>3.229000732</v>
      </c>
      <c r="D81" s="67">
        <f>(Road_Policing_stats!D82/Road_Policing_stats!H82)*1000</f>
        <v>41.11594265</v>
      </c>
      <c r="E81" s="67">
        <f>(Road_Policing_stats!E82/Road_Policing_stats!H82)*1000</f>
        <v>227.9674517</v>
      </c>
      <c r="F81" s="67">
        <f>(Road_Policing_stats!F82/Road_Policing_stats!H82)*1000</f>
        <v>412.4510268</v>
      </c>
      <c r="G81" s="67">
        <f>(Road_Policing_stats!G82/Road_Policing_stats!H82)*1000</f>
        <v>4092.866061</v>
      </c>
      <c r="H81" s="71"/>
      <c r="I81" s="71"/>
      <c r="J81" s="71"/>
      <c r="K81" s="71"/>
      <c r="L81" s="71"/>
      <c r="M81" s="71"/>
      <c r="N81" s="71"/>
      <c r="O81" s="71"/>
      <c r="P81" s="71"/>
      <c r="Q81" s="71"/>
      <c r="R81" s="71"/>
      <c r="S81" s="71"/>
      <c r="T81" s="71"/>
      <c r="U81" s="71"/>
      <c r="V81" s="71"/>
      <c r="W81" s="71"/>
      <c r="X81" s="71"/>
      <c r="Y81" s="71"/>
      <c r="Z81" s="71"/>
      <c r="AA81" s="71"/>
    </row>
    <row r="82" ht="14.25" customHeight="1">
      <c r="A82" s="33">
        <v>2014.0</v>
      </c>
      <c r="B82" s="82" t="s">
        <v>113</v>
      </c>
      <c r="C82" s="67">
        <f>(Road_Policing_stats!C83/Road_Policing_stats!H83)*1000</f>
        <v>2.36793387</v>
      </c>
      <c r="D82" s="67">
        <f>(Road_Policing_stats!D83/Road_Policing_stats!H83)*1000</f>
        <v>46.06707711</v>
      </c>
      <c r="E82" s="67">
        <f>(Road_Policing_stats!E83/Road_Policing_stats!H83)*1000</f>
        <v>238.9460542</v>
      </c>
      <c r="F82" s="67">
        <f>(Road_Policing_stats!F83/Road_Policing_stats!H83)*1000</f>
        <v>444.9563009</v>
      </c>
      <c r="G82" s="67">
        <f>(Road_Policing_stats!G83/Road_Policing_stats!H83)*1000</f>
        <v>4241.400095</v>
      </c>
      <c r="H82" s="71"/>
      <c r="I82" s="71"/>
      <c r="J82" s="71"/>
      <c r="K82" s="71"/>
      <c r="L82" s="71"/>
      <c r="M82" s="71"/>
      <c r="N82" s="71"/>
      <c r="O82" s="71"/>
      <c r="P82" s="71"/>
      <c r="Q82" s="71"/>
      <c r="R82" s="71"/>
      <c r="S82" s="71"/>
      <c r="T82" s="71"/>
      <c r="U82" s="71"/>
      <c r="V82" s="71"/>
      <c r="W82" s="71"/>
      <c r="X82" s="71"/>
      <c r="Y82" s="71"/>
      <c r="Z82" s="71"/>
      <c r="AA82" s="71"/>
    </row>
    <row r="83" ht="14.25" customHeight="1">
      <c r="A83" s="33">
        <v>2014.0</v>
      </c>
      <c r="B83" s="82" t="s">
        <v>115</v>
      </c>
      <c r="C83" s="67">
        <f>(Road_Policing_stats!C84/Road_Policing_stats!H84)*1000</f>
        <v>3.659534163</v>
      </c>
      <c r="D83" s="67">
        <f>(Road_Policing_stats!D84/Road_Policing_stats!H84)*1000</f>
        <v>43.48387652</v>
      </c>
      <c r="E83" s="67">
        <f>(Road_Policing_stats!E84/Road_Policing_stats!H84)*1000</f>
        <v>170.0607052</v>
      </c>
      <c r="F83" s="67">
        <f>(Road_Policing_stats!F84/Road_Policing_stats!H84)*1000</f>
        <v>390.7090886</v>
      </c>
      <c r="G83" s="67">
        <f>(Road_Policing_stats!G84/Road_Policing_stats!H84)*1000</f>
        <v>4264.433633</v>
      </c>
      <c r="H83" s="71"/>
      <c r="I83" s="71"/>
      <c r="J83" s="71"/>
      <c r="K83" s="71"/>
      <c r="L83" s="71"/>
      <c r="M83" s="71"/>
      <c r="N83" s="71"/>
      <c r="O83" s="71"/>
      <c r="P83" s="71"/>
      <c r="Q83" s="71"/>
      <c r="R83" s="71"/>
      <c r="S83" s="71"/>
      <c r="T83" s="71"/>
      <c r="U83" s="71"/>
      <c r="V83" s="71"/>
      <c r="W83" s="71"/>
      <c r="X83" s="71"/>
      <c r="Y83" s="71"/>
      <c r="Z83" s="71"/>
      <c r="AA83" s="71"/>
    </row>
    <row r="84" ht="14.25" customHeight="1">
      <c r="A84" s="33">
        <v>2014.0</v>
      </c>
      <c r="B84" s="82" t="s">
        <v>117</v>
      </c>
      <c r="C84" s="67">
        <f>(Road_Policing_stats!C85/Road_Policing_stats!H85)*1000</f>
        <v>4.305334309</v>
      </c>
      <c r="D84" s="67">
        <f>(Road_Policing_stats!D85/Road_Policing_stats!H85)*1000</f>
        <v>36.1648082</v>
      </c>
      <c r="E84" s="67">
        <f>(Road_Policing_stats!E85/Road_Policing_stats!H85)*1000</f>
        <v>143.3676325</v>
      </c>
      <c r="F84" s="67">
        <f>(Road_Policing_stats!F85/Road_Policing_stats!H85)*1000</f>
        <v>444.9563009</v>
      </c>
      <c r="G84" s="67">
        <f>(Road_Policing_stats!G85/Road_Policing_stats!H85)*1000</f>
        <v>3530.158867</v>
      </c>
      <c r="H84" s="71"/>
      <c r="I84" s="71"/>
      <c r="J84" s="71"/>
      <c r="K84" s="71"/>
      <c r="L84" s="71"/>
      <c r="M84" s="71"/>
      <c r="N84" s="71"/>
      <c r="O84" s="71"/>
      <c r="P84" s="71"/>
      <c r="Q84" s="71"/>
      <c r="R84" s="71"/>
      <c r="S84" s="71"/>
      <c r="T84" s="71"/>
      <c r="U84" s="71"/>
      <c r="V84" s="71"/>
      <c r="W84" s="71"/>
      <c r="X84" s="71"/>
      <c r="Y84" s="71"/>
      <c r="Z84" s="71"/>
      <c r="AA84" s="71"/>
    </row>
    <row r="85" ht="14.25" customHeight="1">
      <c r="A85" s="33">
        <v>2014.0</v>
      </c>
      <c r="B85" s="82" t="s">
        <v>119</v>
      </c>
      <c r="C85" s="67">
        <f>(Road_Policing_stats!C86/Road_Policing_stats!H86)*1000</f>
        <v>3.659534163</v>
      </c>
      <c r="D85" s="67">
        <f>(Road_Policing_stats!D86/Road_Policing_stats!H86)*1000</f>
        <v>37.24114177</v>
      </c>
      <c r="E85" s="67">
        <f>(Road_Policing_stats!E86/Road_Policing_stats!H86)*1000</f>
        <v>106.5570242</v>
      </c>
      <c r="F85" s="67">
        <f>(Road_Policing_stats!F86/Road_Policing_stats!H86)*1000</f>
        <v>425.151763</v>
      </c>
      <c r="G85" s="67">
        <f>(Road_Policing_stats!G86/Road_Policing_stats!H86)*1000</f>
        <v>3266.026607</v>
      </c>
      <c r="H85" s="71"/>
      <c r="I85" s="71"/>
      <c r="J85" s="71"/>
      <c r="K85" s="71"/>
      <c r="L85" s="71"/>
      <c r="M85" s="71"/>
      <c r="N85" s="71"/>
      <c r="O85" s="71"/>
      <c r="P85" s="71"/>
      <c r="Q85" s="71"/>
      <c r="R85" s="71"/>
      <c r="S85" s="71"/>
      <c r="T85" s="71"/>
      <c r="U85" s="71"/>
      <c r="V85" s="71"/>
      <c r="W85" s="71"/>
      <c r="X85" s="71"/>
      <c r="Y85" s="71"/>
      <c r="Z85" s="71"/>
      <c r="AA85" s="71"/>
    </row>
    <row r="86" ht="14.25" customHeight="1">
      <c r="A86" s="33">
        <v>2015.0</v>
      </c>
      <c r="B86" s="82" t="s">
        <v>97</v>
      </c>
      <c r="C86" s="67">
        <f>(Road_Policing_stats!C87/Road_Policing_stats!H87)*1000</f>
        <v>2.55983617</v>
      </c>
      <c r="D86" s="67">
        <f>(Road_Policing_stats!D87/Road_Policing_stats!H87)*1000</f>
        <v>42.23729681</v>
      </c>
      <c r="E86" s="67">
        <f>(Road_Policing_stats!E87/Road_Policing_stats!H87)*1000</f>
        <v>142.0709075</v>
      </c>
      <c r="F86" s="67">
        <f>(Road_Policing_stats!F87/Road_Policing_stats!H87)*1000</f>
        <v>472.9297325</v>
      </c>
      <c r="G86" s="67">
        <f>(Road_Policing_stats!G87/Road_Policing_stats!H87)*1000</f>
        <v>2791.927983</v>
      </c>
      <c r="H86" s="71"/>
      <c r="I86" s="71"/>
      <c r="J86" s="71"/>
      <c r="K86" s="71"/>
      <c r="L86" s="71"/>
      <c r="M86" s="71"/>
      <c r="N86" s="71"/>
      <c r="O86" s="71"/>
      <c r="P86" s="71"/>
      <c r="Q86" s="71"/>
      <c r="R86" s="71"/>
      <c r="S86" s="71"/>
      <c r="T86" s="71"/>
      <c r="U86" s="71"/>
      <c r="V86" s="71"/>
      <c r="W86" s="71"/>
      <c r="X86" s="71"/>
      <c r="Y86" s="71"/>
      <c r="Z86" s="71"/>
      <c r="AA86" s="71"/>
    </row>
    <row r="87" ht="14.25" customHeight="1">
      <c r="A87" s="33">
        <v>2015.0</v>
      </c>
      <c r="B87" s="82" t="s">
        <v>98</v>
      </c>
      <c r="C87" s="67">
        <f>(Road_Policing_stats!C88/Road_Policing_stats!H88)*1000</f>
        <v>2.773155851</v>
      </c>
      <c r="D87" s="67">
        <f>(Road_Policing_stats!D88/Road_Policing_stats!H88)*1000</f>
        <v>34.77110798</v>
      </c>
      <c r="E87" s="67">
        <f>(Road_Policing_stats!E88/Road_Policing_stats!H88)*1000</f>
        <v>182.1750075</v>
      </c>
      <c r="F87" s="67">
        <f>(Road_Policing_stats!F88/Road_Policing_stats!H88)*1000</f>
        <v>543.7518665</v>
      </c>
      <c r="G87" s="67">
        <f>(Road_Policing_stats!G88/Road_Policing_stats!H88)*1000</f>
        <v>3231.579846</v>
      </c>
      <c r="H87" s="71"/>
      <c r="I87" s="71"/>
      <c r="J87" s="71"/>
      <c r="K87" s="71"/>
      <c r="L87" s="71"/>
      <c r="M87" s="71"/>
      <c r="N87" s="71"/>
      <c r="O87" s="71"/>
      <c r="P87" s="71"/>
      <c r="Q87" s="71"/>
      <c r="R87" s="71"/>
      <c r="S87" s="71"/>
      <c r="T87" s="71"/>
      <c r="U87" s="71"/>
      <c r="V87" s="71"/>
      <c r="W87" s="71"/>
      <c r="X87" s="71"/>
      <c r="Y87" s="71"/>
      <c r="Z87" s="71"/>
      <c r="AA87" s="71"/>
    </row>
    <row r="88" ht="14.25" customHeight="1">
      <c r="A88" s="33">
        <v>2015.0</v>
      </c>
      <c r="B88" s="82" t="s">
        <v>99</v>
      </c>
      <c r="C88" s="67">
        <f>(Road_Policing_stats!C89/Road_Policing_stats!H89)*1000</f>
        <v>2.34651649</v>
      </c>
      <c r="D88" s="67">
        <f>(Road_Policing_stats!D89/Road_Policing_stats!H89)*1000</f>
        <v>46.29037075</v>
      </c>
      <c r="E88" s="67">
        <f>(Road_Policing_stats!E89/Road_Policing_stats!H89)*1000</f>
        <v>228.0387389</v>
      </c>
      <c r="F88" s="67">
        <f>(Road_Policing_stats!F89/Road_Policing_stats!H89)*1000</f>
        <v>536.072358</v>
      </c>
      <c r="G88" s="67">
        <f>(Road_Policing_stats!G89/Road_Policing_stats!H89)*1000</f>
        <v>4187.891975</v>
      </c>
      <c r="H88" s="71"/>
      <c r="I88" s="71"/>
      <c r="J88" s="71"/>
      <c r="K88" s="71"/>
      <c r="L88" s="71"/>
      <c r="M88" s="71"/>
      <c r="N88" s="71"/>
      <c r="O88" s="71"/>
      <c r="P88" s="71"/>
      <c r="Q88" s="71"/>
      <c r="R88" s="71"/>
      <c r="S88" s="71"/>
      <c r="T88" s="71"/>
      <c r="U88" s="71"/>
      <c r="V88" s="71"/>
      <c r="W88" s="71"/>
      <c r="X88" s="71"/>
      <c r="Y88" s="71"/>
      <c r="Z88" s="71"/>
      <c r="AA88" s="71"/>
    </row>
    <row r="89" ht="14.25" customHeight="1">
      <c r="A89" s="33">
        <v>2015.0</v>
      </c>
      <c r="B89" s="82" t="s">
        <v>100</v>
      </c>
      <c r="C89" s="67">
        <f>(Road_Policing_stats!C90/Road_Policing_stats!H90)*1000</f>
        <v>1.493237766</v>
      </c>
      <c r="D89" s="67">
        <f>(Road_Policing_stats!D90/Road_Policing_stats!H90)*1000</f>
        <v>55.24979735</v>
      </c>
      <c r="E89" s="67">
        <f>(Road_Policing_stats!E90/Road_Policing_stats!H90)*1000</f>
        <v>264.0897649</v>
      </c>
      <c r="F89" s="67">
        <f>(Road_Policing_stats!F90/Road_Policing_stats!H90)*1000</f>
        <v>790.776057</v>
      </c>
      <c r="G89" s="67">
        <f>(Road_Policing_stats!G90/Road_Policing_stats!H90)*1000</f>
        <v>4436.196083</v>
      </c>
      <c r="H89" s="71"/>
      <c r="I89" s="71"/>
      <c r="J89" s="71"/>
      <c r="K89" s="71"/>
      <c r="L89" s="71"/>
      <c r="M89" s="71"/>
      <c r="N89" s="71"/>
      <c r="O89" s="71"/>
      <c r="P89" s="71"/>
      <c r="Q89" s="71"/>
      <c r="R89" s="71"/>
      <c r="S89" s="71"/>
      <c r="T89" s="71"/>
      <c r="U89" s="71"/>
      <c r="V89" s="71"/>
      <c r="W89" s="71"/>
      <c r="X89" s="71"/>
      <c r="Y89" s="71"/>
      <c r="Z89" s="71"/>
      <c r="AA89" s="71"/>
    </row>
    <row r="90" ht="14.25" customHeight="1">
      <c r="A90" s="33">
        <v>2015.0</v>
      </c>
      <c r="B90" s="82" t="s">
        <v>102</v>
      </c>
      <c r="C90" s="67">
        <f>(Road_Policing_stats!C91/Road_Policing_stats!H91)*1000</f>
        <v>2.55983617</v>
      </c>
      <c r="D90" s="67">
        <f>(Road_Policing_stats!D91/Road_Policing_stats!H91)*1000</f>
        <v>54.6098383</v>
      </c>
      <c r="E90" s="67">
        <f>(Road_Policing_stats!E91/Road_Policing_stats!H91)*1000</f>
        <v>215.0262383</v>
      </c>
      <c r="F90" s="67">
        <f>(Road_Policing_stats!F91/Road_Policing_stats!H91)*1000</f>
        <v>613.0807628</v>
      </c>
      <c r="G90" s="67">
        <f>(Road_Policing_stats!G91/Road_Policing_stats!H91)*1000</f>
        <v>4314.817185</v>
      </c>
      <c r="H90" s="71"/>
      <c r="I90" s="71"/>
      <c r="J90" s="71"/>
      <c r="K90" s="71"/>
      <c r="L90" s="71"/>
      <c r="M90" s="71"/>
      <c r="N90" s="71"/>
      <c r="O90" s="71"/>
      <c r="P90" s="71"/>
      <c r="Q90" s="71"/>
      <c r="R90" s="71"/>
      <c r="S90" s="71"/>
      <c r="T90" s="71"/>
      <c r="U90" s="71"/>
      <c r="V90" s="71"/>
      <c r="W90" s="71"/>
      <c r="X90" s="71"/>
      <c r="Y90" s="71"/>
      <c r="Z90" s="71"/>
      <c r="AA90" s="71"/>
    </row>
    <row r="91" ht="14.25" customHeight="1">
      <c r="A91" s="33">
        <v>2015.0</v>
      </c>
      <c r="B91" s="82" t="s">
        <v>105</v>
      </c>
      <c r="C91" s="67">
        <f>(Road_Policing_stats!C92/Road_Policing_stats!H92)*1000</f>
        <v>2.773155851</v>
      </c>
      <c r="D91" s="67">
        <f>(Road_Policing_stats!D92/Road_Policing_stats!H92)*1000</f>
        <v>56.10307607</v>
      </c>
      <c r="E91" s="67">
        <f>(Road_Policing_stats!E92/Road_Policing_stats!H92)*1000</f>
        <v>227.6120995</v>
      </c>
      <c r="F91" s="67">
        <f>(Road_Policing_stats!F92/Road_Policing_stats!H92)*1000</f>
        <v>518.5801442</v>
      </c>
      <c r="G91" s="67">
        <f>(Road_Policing_stats!G92/Road_Policing_stats!H92)*1000</f>
        <v>4334.655915</v>
      </c>
      <c r="H91" s="71"/>
      <c r="I91" s="71"/>
      <c r="J91" s="71"/>
      <c r="K91" s="71"/>
      <c r="L91" s="71"/>
      <c r="M91" s="71"/>
      <c r="N91" s="71"/>
      <c r="O91" s="71"/>
      <c r="P91" s="71"/>
      <c r="Q91" s="71"/>
      <c r="R91" s="71"/>
      <c r="S91" s="71"/>
      <c r="T91" s="71"/>
      <c r="U91" s="71"/>
      <c r="V91" s="71"/>
      <c r="W91" s="71"/>
      <c r="X91" s="71"/>
      <c r="Y91" s="71"/>
      <c r="Z91" s="71"/>
      <c r="AA91" s="71"/>
    </row>
    <row r="92" ht="14.25" customHeight="1">
      <c r="A92" s="33">
        <v>2015.0</v>
      </c>
      <c r="B92" s="82" t="s">
        <v>107</v>
      </c>
      <c r="C92" s="67">
        <f>(Road_Policing_stats!C93/Road_Policing_stats!H93)*1000</f>
        <v>4.053073937</v>
      </c>
      <c r="D92" s="67">
        <f>(Road_Policing_stats!D93/Road_Policing_stats!H93)*1000</f>
        <v>43.73053458</v>
      </c>
      <c r="E92" s="67">
        <f>(Road_Policing_stats!E93/Road_Policing_stats!H93)*1000</f>
        <v>195.827467</v>
      </c>
      <c r="F92" s="67">
        <f>(Road_Policing_stats!F93/Road_Policing_stats!H93)*1000</f>
        <v>507.9141602</v>
      </c>
      <c r="G92" s="67">
        <f>(Road_Policing_stats!G93/Road_Policing_stats!H93)*1000</f>
        <v>4533.469858</v>
      </c>
      <c r="H92" s="71"/>
      <c r="I92" s="71"/>
      <c r="J92" s="71"/>
      <c r="K92" s="71"/>
      <c r="L92" s="71"/>
      <c r="M92" s="71"/>
      <c r="N92" s="71"/>
      <c r="O92" s="71"/>
      <c r="P92" s="71"/>
      <c r="Q92" s="71"/>
      <c r="R92" s="71"/>
      <c r="S92" s="71"/>
      <c r="T92" s="71"/>
      <c r="U92" s="71"/>
      <c r="V92" s="71"/>
      <c r="W92" s="71"/>
      <c r="X92" s="71"/>
      <c r="Y92" s="71"/>
      <c r="Z92" s="71"/>
      <c r="AA92" s="71"/>
    </row>
    <row r="93" ht="14.25" customHeight="1">
      <c r="A93" s="33">
        <v>2015.0</v>
      </c>
      <c r="B93" s="82" t="s">
        <v>110</v>
      </c>
      <c r="C93" s="67">
        <f>(Road_Policing_stats!C94/Road_Policing_stats!H94)*1000</f>
        <v>2.986475532</v>
      </c>
      <c r="D93" s="67">
        <f>(Road_Policing_stats!D94/Road_Policing_stats!H94)*1000</f>
        <v>41.17069841</v>
      </c>
      <c r="E93" s="67">
        <f>(Road_Policing_stats!E94/Road_Policing_stats!H94)*1000</f>
        <v>208.2000085</v>
      </c>
      <c r="F93" s="67">
        <f>(Road_Policing_stats!F94/Road_Policing_stats!H94)*1000</f>
        <v>460.7705107</v>
      </c>
      <c r="G93" s="67">
        <f>(Road_Policing_stats!G94/Road_Policing_stats!H94)*1000</f>
        <v>4393.745467</v>
      </c>
      <c r="H93" s="71"/>
      <c r="I93" s="71"/>
      <c r="J93" s="71"/>
      <c r="K93" s="71"/>
      <c r="L93" s="71"/>
      <c r="M93" s="71"/>
      <c r="N93" s="71"/>
      <c r="O93" s="71"/>
      <c r="P93" s="71"/>
      <c r="Q93" s="71"/>
      <c r="R93" s="71"/>
      <c r="S93" s="71"/>
      <c r="T93" s="71"/>
      <c r="U93" s="71"/>
      <c r="V93" s="71"/>
      <c r="W93" s="71"/>
      <c r="X93" s="71"/>
      <c r="Y93" s="71"/>
      <c r="Z93" s="71"/>
      <c r="AA93" s="71"/>
    </row>
    <row r="94" ht="14.25" customHeight="1">
      <c r="A94" s="33">
        <v>2015.0</v>
      </c>
      <c r="B94" s="82" t="s">
        <v>113</v>
      </c>
      <c r="C94" s="67">
        <f>(Road_Policing_stats!C95/Road_Policing_stats!H95)*1000</f>
        <v>3.413114894</v>
      </c>
      <c r="D94" s="67">
        <f>(Road_Policing_stats!D95/Road_Policing_stats!H95)*1000</f>
        <v>42.87725586</v>
      </c>
      <c r="E94" s="67">
        <f>(Road_Policing_stats!E95/Road_Policing_stats!H95)*1000</f>
        <v>212.8930415</v>
      </c>
      <c r="F94" s="67">
        <f>(Road_Policing_stats!F95/Road_Policing_stats!H95)*1000</f>
        <v>500.2346516</v>
      </c>
      <c r="G94" s="67">
        <f>(Road_Policing_stats!G95/Road_Policing_stats!H95)*1000</f>
        <v>4222.023124</v>
      </c>
      <c r="H94" s="71"/>
      <c r="I94" s="71"/>
      <c r="J94" s="71"/>
      <c r="K94" s="71"/>
      <c r="L94" s="71"/>
      <c r="M94" s="71"/>
      <c r="N94" s="71"/>
      <c r="O94" s="71"/>
      <c r="P94" s="71"/>
      <c r="Q94" s="71"/>
      <c r="R94" s="71"/>
      <c r="S94" s="71"/>
      <c r="T94" s="71"/>
      <c r="U94" s="71"/>
      <c r="V94" s="71"/>
      <c r="W94" s="71"/>
      <c r="X94" s="71"/>
      <c r="Y94" s="71"/>
      <c r="Z94" s="71"/>
      <c r="AA94" s="71"/>
    </row>
    <row r="95" ht="14.25" customHeight="1">
      <c r="A95" s="33">
        <v>2015.0</v>
      </c>
      <c r="B95" s="82" t="s">
        <v>115</v>
      </c>
      <c r="C95" s="67">
        <f>(Road_Policing_stats!C96/Road_Policing_stats!H96)*1000</f>
        <v>2.34651649</v>
      </c>
      <c r="D95" s="67">
        <f>(Road_Policing_stats!D96/Road_Policing_stats!H96)*1000</f>
        <v>44.5838133</v>
      </c>
      <c r="E95" s="67">
        <f>(Road_Policing_stats!E96/Road_Policing_stats!H96)*1000</f>
        <v>179.4018516</v>
      </c>
      <c r="F95" s="67">
        <f>(Road_Policing_stats!F96/Road_Policing_stats!H96)*1000</f>
        <v>465.6768633</v>
      </c>
      <c r="G95" s="67">
        <f>(Road_Policing_stats!G96/Road_Policing_stats!H96)*1000</f>
        <v>3784.291139</v>
      </c>
      <c r="H95" s="71"/>
      <c r="I95" s="71"/>
      <c r="J95" s="71"/>
      <c r="K95" s="71"/>
      <c r="L95" s="71"/>
      <c r="M95" s="71"/>
      <c r="N95" s="71"/>
      <c r="O95" s="71"/>
      <c r="P95" s="71"/>
      <c r="Q95" s="71"/>
      <c r="R95" s="71"/>
      <c r="S95" s="71"/>
      <c r="T95" s="71"/>
      <c r="U95" s="71"/>
      <c r="V95" s="71"/>
      <c r="W95" s="71"/>
      <c r="X95" s="71"/>
      <c r="Y95" s="71"/>
      <c r="Z95" s="71"/>
      <c r="AA95" s="71"/>
    </row>
    <row r="96" ht="14.25" customHeight="1">
      <c r="A96" s="33">
        <v>2015.0</v>
      </c>
      <c r="B96" s="82" t="s">
        <v>117</v>
      </c>
      <c r="C96" s="67">
        <f>(Road_Policing_stats!C97/Road_Policing_stats!H97)*1000</f>
        <v>2.986475532</v>
      </c>
      <c r="D96" s="67">
        <f>(Road_Policing_stats!D97/Road_Policing_stats!H97)*1000</f>
        <v>39.89078032</v>
      </c>
      <c r="E96" s="67">
        <f>(Road_Policing_stats!E97/Road_Policing_stats!H97)*1000</f>
        <v>166.1760314</v>
      </c>
      <c r="F96" s="67">
        <f>(Road_Policing_stats!F97/Road_Policing_stats!H97)*1000</f>
        <v>458.2106745</v>
      </c>
      <c r="G96" s="67">
        <f>(Road_Policing_stats!G97/Road_Policing_stats!H97)*1000</f>
        <v>3178.889884</v>
      </c>
      <c r="H96" s="71"/>
      <c r="I96" s="71"/>
      <c r="J96" s="71"/>
      <c r="K96" s="71"/>
      <c r="L96" s="71"/>
      <c r="M96" s="71"/>
      <c r="N96" s="71"/>
      <c r="O96" s="71"/>
      <c r="P96" s="71"/>
      <c r="Q96" s="71"/>
      <c r="R96" s="71"/>
      <c r="S96" s="71"/>
      <c r="T96" s="71"/>
      <c r="U96" s="71"/>
      <c r="V96" s="71"/>
      <c r="W96" s="71"/>
      <c r="X96" s="71"/>
      <c r="Y96" s="71"/>
      <c r="Z96" s="71"/>
      <c r="AA96" s="71"/>
    </row>
    <row r="97" ht="14.25" customHeight="1">
      <c r="A97" s="33">
        <v>2015.0</v>
      </c>
      <c r="B97" s="82" t="s">
        <v>119</v>
      </c>
      <c r="C97" s="67">
        <f>(Road_Policing_stats!C98/Road_Policing_stats!H98)*1000</f>
        <v>4.266393617</v>
      </c>
      <c r="D97" s="67">
        <f>(Road_Policing_stats!D98/Road_Policing_stats!H98)*1000</f>
        <v>35.19774734</v>
      </c>
      <c r="E97" s="67">
        <f>(Road_Policing_stats!E98/Road_Policing_stats!H98)*1000</f>
        <v>88.95430692</v>
      </c>
      <c r="F97" s="67">
        <f>(Road_Policing_stats!F98/Road_Policing_stats!H98)*1000</f>
        <v>269.4227569</v>
      </c>
      <c r="G97" s="67">
        <f>(Road_Policing_stats!G98/Road_Policing_stats!H98)*1000</f>
        <v>3070.310167</v>
      </c>
      <c r="H97" s="71"/>
      <c r="I97" s="71"/>
      <c r="J97" s="71"/>
      <c r="K97" s="71"/>
      <c r="L97" s="71"/>
      <c r="M97" s="71"/>
      <c r="N97" s="71"/>
      <c r="O97" s="71"/>
      <c r="P97" s="71"/>
      <c r="Q97" s="71"/>
      <c r="R97" s="71"/>
      <c r="S97" s="71"/>
      <c r="T97" s="71"/>
      <c r="U97" s="71"/>
      <c r="V97" s="71"/>
      <c r="W97" s="71"/>
      <c r="X97" s="71"/>
      <c r="Y97" s="71"/>
      <c r="Z97" s="71"/>
      <c r="AA97" s="71"/>
    </row>
    <row r="98" ht="14.25" customHeight="1">
      <c r="A98" s="33">
        <v>2016.0</v>
      </c>
      <c r="B98" s="82" t="s">
        <v>97</v>
      </c>
      <c r="C98" s="67">
        <f>(Road_Policing_stats!C99/Road_Policing_stats!H99)*1000</f>
        <v>3.164824036</v>
      </c>
      <c r="D98" s="67">
        <f>(Road_Policing_stats!D99/Road_Policing_stats!H99)*1000</f>
        <v>97.26559203</v>
      </c>
      <c r="E98" s="67">
        <f>(Road_Policing_stats!E99/Road_Policing_stats!H99)*1000</f>
        <v>134.1885391</v>
      </c>
      <c r="F98" s="67">
        <f>(Road_Policing_stats!F99/Road_Policing_stats!H99)*1000</f>
        <v>402.5656174</v>
      </c>
      <c r="G98" s="67">
        <f>(Road_Policing_stats!G99/Road_Policing_stats!H99)*1000</f>
        <v>2425.732129</v>
      </c>
      <c r="H98" s="71"/>
      <c r="I98" s="71"/>
      <c r="J98" s="71"/>
      <c r="K98" s="71"/>
      <c r="L98" s="71"/>
      <c r="M98" s="71"/>
      <c r="N98" s="71"/>
      <c r="O98" s="71"/>
      <c r="P98" s="71"/>
      <c r="Q98" s="71"/>
      <c r="R98" s="71"/>
      <c r="S98" s="71"/>
      <c r="T98" s="71"/>
      <c r="U98" s="71"/>
      <c r="V98" s="71"/>
      <c r="W98" s="71"/>
      <c r="X98" s="71"/>
      <c r="Y98" s="71"/>
      <c r="Z98" s="71"/>
      <c r="AA98" s="71"/>
    </row>
    <row r="99" ht="14.25" customHeight="1">
      <c r="A99" s="33">
        <v>2016.0</v>
      </c>
      <c r="B99" s="82" t="s">
        <v>98</v>
      </c>
      <c r="C99" s="67">
        <f>(Road_Policing_stats!C100/Road_Policing_stats!H100)*1000</f>
        <v>1.898894421</v>
      </c>
      <c r="D99" s="67">
        <f>(Road_Policing_stats!D100/Road_Policing_stats!H100)*1000</f>
        <v>91.3579205</v>
      </c>
      <c r="E99" s="67">
        <f>(Road_Policing_stats!E100/Road_Policing_stats!H100)*1000</f>
        <v>154.2324247</v>
      </c>
      <c r="F99" s="67">
        <f>(Road_Policing_stats!F100/Road_Policing_stats!H100)*1000</f>
        <v>520.719048</v>
      </c>
      <c r="G99" s="67">
        <f>(Road_Policing_stats!G100/Road_Policing_stats!H100)*1000</f>
        <v>2762.258418</v>
      </c>
      <c r="H99" s="71"/>
      <c r="I99" s="71"/>
      <c r="J99" s="71"/>
      <c r="K99" s="71"/>
      <c r="L99" s="71"/>
      <c r="M99" s="71"/>
      <c r="N99" s="71"/>
      <c r="O99" s="71"/>
      <c r="P99" s="71"/>
      <c r="Q99" s="71"/>
      <c r="R99" s="71"/>
      <c r="S99" s="71"/>
      <c r="T99" s="71"/>
      <c r="U99" s="71"/>
      <c r="V99" s="71"/>
      <c r="W99" s="71"/>
      <c r="X99" s="71"/>
      <c r="Y99" s="71"/>
      <c r="Z99" s="71"/>
      <c r="AA99" s="71"/>
    </row>
    <row r="100" ht="14.25" customHeight="1">
      <c r="A100" s="33">
        <v>2016.0</v>
      </c>
      <c r="B100" s="82" t="s">
        <v>99</v>
      </c>
      <c r="C100" s="67">
        <f>(Road_Policing_stats!C101/Road_Policing_stats!H101)*1000</f>
        <v>3.586800574</v>
      </c>
      <c r="D100" s="67">
        <f>(Road_Policing_stats!D101/Road_Policing_stats!H101)*1000</f>
        <v>98.53152165</v>
      </c>
      <c r="E100" s="67">
        <f>(Road_Policing_stats!E101/Road_Policing_stats!H101)*1000</f>
        <v>223.2255887</v>
      </c>
      <c r="F100" s="67">
        <f>(Road_Policing_stats!F101/Road_Policing_stats!H101)*1000</f>
        <v>506.1608575</v>
      </c>
      <c r="G100" s="67">
        <f>(Road_Policing_stats!G101/Road_Policing_stats!H101)*1000</f>
        <v>3449.447211</v>
      </c>
      <c r="H100" s="71"/>
      <c r="I100" s="71"/>
      <c r="J100" s="71"/>
      <c r="K100" s="71"/>
      <c r="L100" s="71"/>
      <c r="M100" s="71"/>
      <c r="N100" s="71"/>
      <c r="O100" s="71"/>
      <c r="P100" s="71"/>
      <c r="Q100" s="71"/>
      <c r="R100" s="71"/>
      <c r="S100" s="71"/>
      <c r="T100" s="71"/>
      <c r="U100" s="71"/>
      <c r="V100" s="71"/>
      <c r="W100" s="71"/>
      <c r="X100" s="71"/>
      <c r="Y100" s="71"/>
      <c r="Z100" s="71"/>
      <c r="AA100" s="71"/>
    </row>
    <row r="101" ht="14.25" customHeight="1">
      <c r="A101" s="33">
        <v>2016.0</v>
      </c>
      <c r="B101" s="82" t="s">
        <v>100</v>
      </c>
      <c r="C101" s="67">
        <f>(Road_Policing_stats!C102/Road_Policing_stats!H102)*1000</f>
        <v>2.953835767</v>
      </c>
      <c r="D101" s="67">
        <f>(Road_Policing_stats!D102/Road_Policing_stats!H102)*1000</f>
        <v>79.33158916</v>
      </c>
      <c r="E101" s="67">
        <f>(Road_Policing_stats!E102/Road_Policing_stats!H102)*1000</f>
        <v>204.8696092</v>
      </c>
      <c r="F101" s="67">
        <f>(Road_Policing_stats!F102/Road_Policing_stats!H102)*1000</f>
        <v>611.2330154</v>
      </c>
      <c r="G101" s="67">
        <f>(Road_Policing_stats!G102/Road_Policing_stats!H102)*1000</f>
        <v>3162.292177</v>
      </c>
      <c r="H101" s="71"/>
      <c r="I101" s="71"/>
      <c r="J101" s="71"/>
      <c r="K101" s="71"/>
      <c r="L101" s="71"/>
      <c r="M101" s="71"/>
      <c r="N101" s="71"/>
      <c r="O101" s="71"/>
      <c r="P101" s="71"/>
      <c r="Q101" s="71"/>
      <c r="R101" s="71"/>
      <c r="S101" s="71"/>
      <c r="T101" s="71"/>
      <c r="U101" s="71"/>
      <c r="V101" s="71"/>
      <c r="W101" s="71"/>
      <c r="X101" s="71"/>
      <c r="Y101" s="71"/>
      <c r="Z101" s="71"/>
      <c r="AA101" s="71"/>
    </row>
    <row r="102" ht="14.25" customHeight="1">
      <c r="A102" s="33">
        <v>2016.0</v>
      </c>
      <c r="B102" s="82" t="s">
        <v>102</v>
      </c>
      <c r="C102" s="67">
        <f>(Road_Policing_stats!C103/Road_Policing_stats!H103)*1000</f>
        <v>4.219765381</v>
      </c>
      <c r="D102" s="67">
        <f>(Road_Policing_stats!D103/Road_Policing_stats!H103)*1000</f>
        <v>83.55135454</v>
      </c>
      <c r="E102" s="67">
        <f>(Road_Policing_stats!E103/Road_Policing_stats!H103)*1000</f>
        <v>215.8409992</v>
      </c>
      <c r="F102" s="67">
        <f>(Road_Policing_stats!F103/Road_Policing_stats!H103)*1000</f>
        <v>708.7095957</v>
      </c>
      <c r="G102" s="67">
        <f>(Road_Policing_stats!G103/Road_Policing_stats!H103)*1000</f>
        <v>3452.190058</v>
      </c>
      <c r="H102" s="71"/>
      <c r="I102" s="71"/>
      <c r="J102" s="71"/>
      <c r="K102" s="71"/>
      <c r="L102" s="71"/>
      <c r="M102" s="71"/>
      <c r="N102" s="71"/>
      <c r="O102" s="71"/>
      <c r="P102" s="71"/>
      <c r="Q102" s="71"/>
      <c r="R102" s="71"/>
      <c r="S102" s="71"/>
      <c r="T102" s="71"/>
      <c r="U102" s="71"/>
      <c r="V102" s="71"/>
      <c r="W102" s="71"/>
      <c r="X102" s="71"/>
      <c r="Y102" s="71"/>
      <c r="Z102" s="71"/>
      <c r="AA102" s="71"/>
    </row>
    <row r="103" ht="14.25" customHeight="1">
      <c r="A103" s="33">
        <v>2016.0</v>
      </c>
      <c r="B103" s="82" t="s">
        <v>105</v>
      </c>
      <c r="C103" s="67">
        <f>(Road_Policing_stats!C104/Road_Policing_stats!H104)*1000</f>
        <v>2.32087096</v>
      </c>
      <c r="D103" s="67">
        <f>(Road_Policing_stats!D104/Road_Policing_stats!H104)*1000</f>
        <v>51.90311419</v>
      </c>
      <c r="E103" s="67">
        <f>(Road_Policing_stats!E104/Road_Policing_stats!H104)*1000</f>
        <v>163.5159085</v>
      </c>
      <c r="F103" s="67">
        <f>(Road_Policing_stats!F104/Road_Policing_stats!H104)*1000</f>
        <v>399.189805</v>
      </c>
      <c r="G103" s="67">
        <f>(Road_Policing_stats!G104/Road_Policing_stats!H104)*1000</f>
        <v>2870.4954</v>
      </c>
      <c r="H103" s="71"/>
      <c r="I103" s="71"/>
      <c r="J103" s="71"/>
      <c r="K103" s="71"/>
      <c r="L103" s="71"/>
      <c r="M103" s="71"/>
      <c r="N103" s="71"/>
      <c r="O103" s="71"/>
      <c r="P103" s="71"/>
      <c r="Q103" s="71"/>
      <c r="R103" s="71"/>
      <c r="S103" s="71"/>
      <c r="T103" s="71"/>
      <c r="U103" s="71"/>
      <c r="V103" s="71"/>
      <c r="W103" s="71"/>
      <c r="X103" s="71"/>
      <c r="Y103" s="71"/>
      <c r="Z103" s="71"/>
      <c r="AA103" s="71"/>
    </row>
    <row r="104" ht="14.25" customHeight="1">
      <c r="A104" s="33">
        <v>2016.0</v>
      </c>
      <c r="B104" s="82" t="s">
        <v>107</v>
      </c>
      <c r="C104" s="67">
        <f>(Road_Policing_stats!C105/Road_Policing_stats!H105)*1000</f>
        <v>4.008777112</v>
      </c>
      <c r="D104" s="67">
        <f>(Road_Policing_stats!D105/Road_Policing_stats!H105)*1000</f>
        <v>49.58224323</v>
      </c>
      <c r="E104" s="67">
        <f>(Road_Policing_stats!E105/Road_Policing_stats!H105)*1000</f>
        <v>169.42358</v>
      </c>
      <c r="F104" s="67">
        <f>(Road_Policing_stats!F105/Road_Policing_stats!H105)*1000</f>
        <v>418.6007258</v>
      </c>
      <c r="G104" s="67">
        <f>(Road_Policing_stats!G105/Road_Policing_stats!H105)*1000</f>
        <v>2901.088699</v>
      </c>
      <c r="H104" s="71"/>
      <c r="I104" s="71"/>
      <c r="J104" s="71"/>
      <c r="K104" s="71"/>
      <c r="L104" s="71"/>
      <c r="M104" s="71"/>
      <c r="N104" s="71"/>
      <c r="O104" s="71"/>
      <c r="P104" s="71"/>
      <c r="Q104" s="71"/>
      <c r="R104" s="71"/>
      <c r="S104" s="71"/>
      <c r="T104" s="71"/>
      <c r="U104" s="71"/>
      <c r="V104" s="71"/>
      <c r="W104" s="71"/>
      <c r="X104" s="71"/>
      <c r="Y104" s="71"/>
      <c r="Z104" s="71"/>
      <c r="AA104" s="71"/>
    </row>
    <row r="105" ht="14.25" customHeight="1">
      <c r="A105" s="33">
        <v>2016.0</v>
      </c>
      <c r="B105" s="82" t="s">
        <v>110</v>
      </c>
      <c r="C105" s="67">
        <f>(Road_Policing_stats!C106/Road_Policing_stats!H106)*1000</f>
        <v>2.742847498</v>
      </c>
      <c r="D105" s="67">
        <f>(Road_Policing_stats!D106/Road_Policing_stats!H106)*1000</f>
        <v>55.48991476</v>
      </c>
      <c r="E105" s="67">
        <f>(Road_Policing_stats!E106/Road_Policing_stats!H106)*1000</f>
        <v>147.4808001</v>
      </c>
      <c r="F105" s="67">
        <f>(Road_Policing_stats!F106/Road_Policing_stats!H106)*1000</f>
        <v>451.9368723</v>
      </c>
      <c r="G105" s="67">
        <f>(Road_Policing_stats!G106/Road_Policing_stats!H106)*1000</f>
        <v>3137.817537</v>
      </c>
      <c r="H105" s="71"/>
      <c r="I105" s="71"/>
      <c r="J105" s="71"/>
      <c r="K105" s="71"/>
      <c r="L105" s="71"/>
      <c r="M105" s="71"/>
      <c r="N105" s="71"/>
      <c r="O105" s="71"/>
      <c r="P105" s="71"/>
      <c r="Q105" s="71"/>
      <c r="R105" s="71"/>
      <c r="S105" s="71"/>
      <c r="T105" s="71"/>
      <c r="U105" s="71"/>
      <c r="V105" s="71"/>
      <c r="W105" s="71"/>
      <c r="X105" s="71"/>
      <c r="Y105" s="71"/>
      <c r="Z105" s="71"/>
      <c r="AA105" s="71"/>
    </row>
    <row r="106" ht="14.25" customHeight="1">
      <c r="A106" s="33">
        <v>2016.0</v>
      </c>
      <c r="B106" s="82" t="s">
        <v>113</v>
      </c>
      <c r="C106" s="67">
        <f>(Road_Policing_stats!C107/Road_Policing_stats!H107)*1000</f>
        <v>3.586800574</v>
      </c>
      <c r="D106" s="67">
        <f>(Road_Policing_stats!D107/Road_Policing_stats!H107)*1000</f>
        <v>53.38003207</v>
      </c>
      <c r="E106" s="67">
        <f>(Road_Policing_stats!E107/Road_Policing_stats!H107)*1000</f>
        <v>155.0763778</v>
      </c>
      <c r="F106" s="67">
        <f>(Road_Policing_stats!F107/Road_Policing_stats!H107)*1000</f>
        <v>447.7171069</v>
      </c>
      <c r="G106" s="67">
        <f>(Road_Policing_stats!G107/Road_Policing_stats!H107)*1000</f>
        <v>2812.262638</v>
      </c>
      <c r="H106" s="71"/>
      <c r="I106" s="71"/>
      <c r="J106" s="71"/>
      <c r="K106" s="71"/>
      <c r="L106" s="71"/>
      <c r="M106" s="71"/>
      <c r="N106" s="71"/>
      <c r="O106" s="71"/>
      <c r="P106" s="71"/>
      <c r="Q106" s="71"/>
      <c r="R106" s="71"/>
      <c r="S106" s="71"/>
      <c r="T106" s="71"/>
      <c r="U106" s="71"/>
      <c r="V106" s="71"/>
      <c r="W106" s="71"/>
      <c r="X106" s="71"/>
      <c r="Y106" s="71"/>
      <c r="Z106" s="71"/>
      <c r="AA106" s="71"/>
    </row>
    <row r="107" ht="14.25" customHeight="1">
      <c r="A107" s="33">
        <v>2016.0</v>
      </c>
      <c r="B107" s="82" t="s">
        <v>115</v>
      </c>
      <c r="C107" s="67">
        <f>(Road_Policing_stats!C108/Road_Policing_stats!H108)*1000</f>
        <v>4.219765381</v>
      </c>
      <c r="D107" s="67">
        <f>(Road_Policing_stats!D108/Road_Policing_stats!H108)*1000</f>
        <v>50.00421977</v>
      </c>
      <c r="E107" s="67">
        <f>(Road_Policing_stats!E108/Road_Policing_stats!H108)*1000</f>
        <v>0</v>
      </c>
      <c r="F107" s="67">
        <f>(Road_Policing_stats!F108/Road_Policing_stats!H108)*1000</f>
        <v>0</v>
      </c>
      <c r="G107" s="67">
        <f>(Road_Policing_stats!G108/Road_Policing_stats!H108)*1000</f>
        <v>0</v>
      </c>
      <c r="H107" s="71"/>
      <c r="I107" s="71"/>
      <c r="J107" s="71"/>
      <c r="K107" s="71"/>
      <c r="L107" s="71"/>
      <c r="M107" s="71"/>
      <c r="N107" s="71"/>
      <c r="O107" s="71"/>
      <c r="P107" s="71"/>
      <c r="Q107" s="71"/>
      <c r="R107" s="71"/>
      <c r="S107" s="71"/>
      <c r="T107" s="71"/>
      <c r="U107" s="71"/>
      <c r="V107" s="71"/>
      <c r="W107" s="71"/>
      <c r="X107" s="71"/>
      <c r="Y107" s="71"/>
      <c r="Z107" s="71"/>
      <c r="AA107" s="71"/>
    </row>
    <row r="108" ht="14.25" customHeight="1">
      <c r="A108" s="33">
        <v>2016.0</v>
      </c>
      <c r="B108" s="82" t="s">
        <v>117</v>
      </c>
      <c r="C108" s="67">
        <f>(Road_Policing_stats!C109/Road_Policing_stats!H109)*1000</f>
        <v>1.898894421</v>
      </c>
      <c r="D108" s="67">
        <f>(Road_Policing_stats!D109/Road_Policing_stats!H109)*1000</f>
        <v>0</v>
      </c>
      <c r="E108" s="67">
        <f>(Road_Policing_stats!E109/Road_Policing_stats!H109)*1000</f>
        <v>0</v>
      </c>
      <c r="F108" s="67">
        <f>(Road_Policing_stats!F109/Road_Policing_stats!H109)*1000</f>
        <v>0</v>
      </c>
      <c r="G108" s="67">
        <f>(Road_Policing_stats!G109/Road_Policing_stats!H109)*1000</f>
        <v>0</v>
      </c>
      <c r="H108" s="71"/>
      <c r="I108" s="71"/>
      <c r="J108" s="71"/>
      <c r="K108" s="71"/>
      <c r="L108" s="71"/>
      <c r="M108" s="71"/>
      <c r="N108" s="71"/>
      <c r="O108" s="71"/>
      <c r="P108" s="71"/>
      <c r="Q108" s="71"/>
      <c r="R108" s="71"/>
      <c r="S108" s="71"/>
      <c r="T108" s="71"/>
      <c r="U108" s="71"/>
      <c r="V108" s="71"/>
      <c r="W108" s="71"/>
      <c r="X108" s="71"/>
      <c r="Y108" s="71"/>
      <c r="Z108" s="71"/>
      <c r="AA108" s="71"/>
    </row>
    <row r="109" ht="14.25" customHeight="1">
      <c r="A109" s="33">
        <v>2016.0</v>
      </c>
      <c r="B109" s="82" t="s">
        <v>119</v>
      </c>
      <c r="C109" s="67">
        <f>(Road_Policing_stats!C110/Road_Policing_stats!H110)*1000</f>
        <v>3.797788843</v>
      </c>
      <c r="D109" s="67">
        <f>(Road_Policing_stats!D110/Road_Policing_stats!H110)*1000</f>
        <v>0</v>
      </c>
      <c r="E109" s="67">
        <f>(Road_Policing_stats!E110/Road_Policing_stats!H110)*1000</f>
        <v>0</v>
      </c>
      <c r="F109" s="67">
        <f>(Road_Policing_stats!F110/Road_Policing_stats!H110)*1000</f>
        <v>0</v>
      </c>
      <c r="G109" s="67">
        <f>(Road_Policing_stats!G110/Road_Policing_stats!H110)*1000</f>
        <v>0</v>
      </c>
      <c r="H109" s="71"/>
      <c r="I109" s="71"/>
      <c r="J109" s="71"/>
      <c r="K109" s="71"/>
      <c r="L109" s="71"/>
      <c r="M109" s="71"/>
      <c r="N109" s="71"/>
      <c r="O109" s="71"/>
      <c r="P109" s="71"/>
      <c r="Q109" s="71"/>
      <c r="R109" s="71"/>
      <c r="S109" s="71"/>
      <c r="T109" s="71"/>
      <c r="U109" s="71"/>
      <c r="V109" s="71"/>
      <c r="W109" s="71"/>
      <c r="X109" s="71"/>
      <c r="Y109" s="71"/>
      <c r="Z109" s="71"/>
      <c r="AA109" s="71"/>
    </row>
    <row r="110" ht="14.25" customHeight="1">
      <c r="A110" s="33">
        <v>2017.0</v>
      </c>
      <c r="B110" s="82" t="s">
        <v>97</v>
      </c>
      <c r="C110" s="67">
        <f>(Road_Policing_stats!C111/Road_Policing_stats!H111)*1000</f>
        <v>3.533642354</v>
      </c>
      <c r="D110" s="67">
        <f>(Road_Policing_stats!D111/Road_Policing_stats!H111)*1000</f>
        <v>94.16117566</v>
      </c>
      <c r="E110" s="67">
        <f>(Road_Policing_stats!E111/Road_Policing_stats!H111)*1000</f>
        <v>165.8733293</v>
      </c>
      <c r="F110" s="67">
        <f>(Road_Policing_stats!F111/Road_Policing_stats!H111)*1000</f>
        <v>435.4694548</v>
      </c>
      <c r="G110" s="67">
        <f>(Road_Policing_stats!G111/Road_Policing_stats!H111)*1000</f>
        <v>2810.908562</v>
      </c>
      <c r="H110" s="71"/>
      <c r="I110" s="71"/>
      <c r="J110" s="71"/>
      <c r="K110" s="71"/>
      <c r="L110" s="71"/>
      <c r="M110" s="71"/>
      <c r="N110" s="71"/>
      <c r="O110" s="71"/>
      <c r="P110" s="71"/>
      <c r="Q110" s="71"/>
      <c r="R110" s="71"/>
      <c r="S110" s="71"/>
      <c r="T110" s="71"/>
      <c r="U110" s="71"/>
      <c r="V110" s="71"/>
      <c r="W110" s="71"/>
      <c r="X110" s="71"/>
      <c r="Y110" s="71"/>
      <c r="Z110" s="71"/>
      <c r="AA110" s="71"/>
    </row>
    <row r="111" ht="14.25" customHeight="1">
      <c r="A111" s="33">
        <v>2017.0</v>
      </c>
      <c r="B111" s="82" t="s">
        <v>98</v>
      </c>
      <c r="C111" s="67">
        <f>(Road_Policing_stats!C112/Road_Policing_stats!H112)*1000</f>
        <v>2.286474464</v>
      </c>
      <c r="D111" s="67">
        <f>(Road_Policing_stats!D112/Road_Policing_stats!H112)*1000</f>
        <v>92.29042383</v>
      </c>
      <c r="E111" s="67">
        <f>(Road_Policing_stats!E112/Road_Policing_stats!H112)*1000</f>
        <v>163.7947162</v>
      </c>
      <c r="F111" s="67">
        <f>(Road_Policing_stats!F112/Road_Policing_stats!H112)*1000</f>
        <v>479.9517762</v>
      </c>
      <c r="G111" s="67">
        <f>(Road_Policing_stats!G112/Road_Policing_stats!H112)*1000</f>
        <v>2376.686275</v>
      </c>
      <c r="H111" s="71"/>
      <c r="I111" s="71"/>
      <c r="J111" s="71"/>
      <c r="K111" s="71"/>
      <c r="L111" s="71"/>
      <c r="M111" s="71"/>
      <c r="N111" s="71"/>
      <c r="O111" s="71"/>
      <c r="P111" s="71"/>
      <c r="Q111" s="71"/>
      <c r="R111" s="71"/>
      <c r="S111" s="71"/>
      <c r="T111" s="71"/>
      <c r="U111" s="71"/>
      <c r="V111" s="71"/>
      <c r="W111" s="71"/>
      <c r="X111" s="71"/>
      <c r="Y111" s="71"/>
      <c r="Z111" s="71"/>
      <c r="AA111" s="71"/>
    </row>
    <row r="112" ht="14.25" customHeight="1">
      <c r="A112" s="33">
        <v>2017.0</v>
      </c>
      <c r="B112" s="82" t="s">
        <v>99</v>
      </c>
      <c r="C112" s="67">
        <f>(Road_Policing_stats!C113/Road_Policing_stats!H113)*1000</f>
        <v>4.157226299</v>
      </c>
      <c r="D112" s="67">
        <f>(Road_Policing_stats!D113/Road_Policing_stats!H113)*1000</f>
        <v>115.1551685</v>
      </c>
      <c r="E112" s="67">
        <f>(Road_Policing_stats!E113/Road_Policing_stats!H113)*1000</f>
        <v>216.5914902</v>
      </c>
      <c r="F112" s="67">
        <f>(Road_Policing_stats!F113/Road_Policing_stats!H113)*1000</f>
        <v>612.7751564</v>
      </c>
      <c r="G112" s="67">
        <f>(Road_Policing_stats!G113/Road_Policing_stats!H113)*1000</f>
        <v>2891.974475</v>
      </c>
      <c r="H112" s="71"/>
      <c r="I112" s="71"/>
      <c r="J112" s="71"/>
      <c r="K112" s="71"/>
      <c r="L112" s="71"/>
      <c r="M112" s="71"/>
      <c r="N112" s="71"/>
      <c r="O112" s="71"/>
      <c r="P112" s="71"/>
      <c r="Q112" s="71"/>
      <c r="R112" s="71"/>
      <c r="S112" s="71"/>
      <c r="T112" s="71"/>
      <c r="U112" s="71"/>
      <c r="V112" s="71"/>
      <c r="W112" s="71"/>
      <c r="X112" s="71"/>
      <c r="Y112" s="71"/>
      <c r="Z112" s="71"/>
      <c r="AA112" s="71"/>
    </row>
    <row r="113" ht="14.25" customHeight="1">
      <c r="A113" s="33">
        <v>2017.0</v>
      </c>
      <c r="B113" s="82" t="s">
        <v>100</v>
      </c>
      <c r="C113" s="67">
        <f>(Road_Policing_stats!C114/Road_Policing_stats!H114)*1000</f>
        <v>1.455029205</v>
      </c>
      <c r="D113" s="67">
        <f>(Road_Policing_stats!D114/Road_Policing_stats!H114)*1000</f>
        <v>112.868694</v>
      </c>
      <c r="E113" s="67">
        <f>(Road_Policing_stats!E114/Road_Policing_stats!H114)*1000</f>
        <v>271.0511547</v>
      </c>
      <c r="F113" s="67">
        <f>(Road_Policing_stats!F114/Road_Policing_stats!H114)*1000</f>
        <v>597.8091417</v>
      </c>
      <c r="G113" s="67">
        <f>(Road_Policing_stats!G114/Road_Policing_stats!H114)*1000</f>
        <v>2667.276393</v>
      </c>
      <c r="H113" s="71"/>
      <c r="I113" s="71"/>
      <c r="J113" s="71"/>
      <c r="K113" s="71"/>
      <c r="L113" s="71"/>
      <c r="M113" s="71"/>
      <c r="N113" s="71"/>
      <c r="O113" s="71"/>
      <c r="P113" s="71"/>
      <c r="Q113" s="71"/>
      <c r="R113" s="71"/>
      <c r="S113" s="71"/>
      <c r="T113" s="71"/>
      <c r="U113" s="71"/>
      <c r="V113" s="71"/>
      <c r="W113" s="71"/>
      <c r="X113" s="71"/>
      <c r="Y113" s="71"/>
      <c r="Z113" s="71"/>
      <c r="AA113" s="71"/>
    </row>
    <row r="114" ht="14.25" customHeight="1">
      <c r="A114" s="33">
        <v>2017.0</v>
      </c>
      <c r="B114" s="82" t="s">
        <v>102</v>
      </c>
      <c r="C114" s="67">
        <f>(Road_Policing_stats!C115/Road_Policing_stats!H115)*1000</f>
        <v>1.662890519</v>
      </c>
      <c r="D114" s="67">
        <f>(Road_Policing_stats!D115/Road_Policing_stats!H115)*1000</f>
        <v>107.6721611</v>
      </c>
      <c r="E114" s="67">
        <f>(Road_Policing_stats!E115/Road_Policing_stats!H115)*1000</f>
        <v>231.3496435</v>
      </c>
      <c r="F114" s="67">
        <f>(Road_Policing_stats!F115/Road_Policing_stats!H115)*1000</f>
        <v>555.4054335</v>
      </c>
      <c r="G114" s="67">
        <f>(Road_Policing_stats!G115/Road_Policing_stats!H115)*1000</f>
        <v>2827.121744</v>
      </c>
      <c r="H114" s="71"/>
      <c r="I114" s="71"/>
      <c r="J114" s="71"/>
      <c r="K114" s="71"/>
      <c r="L114" s="71"/>
      <c r="M114" s="71"/>
      <c r="N114" s="71"/>
      <c r="O114" s="71"/>
      <c r="P114" s="71"/>
      <c r="Q114" s="71"/>
      <c r="R114" s="71"/>
      <c r="S114" s="71"/>
      <c r="T114" s="71"/>
      <c r="U114" s="71"/>
      <c r="V114" s="71"/>
      <c r="W114" s="71"/>
      <c r="X114" s="71"/>
      <c r="Y114" s="71"/>
      <c r="Z114" s="71"/>
      <c r="AA114" s="71"/>
    </row>
    <row r="115" ht="14.25" customHeight="1">
      <c r="A115" s="33">
        <v>2017.0</v>
      </c>
      <c r="B115" s="82" t="s">
        <v>105</v>
      </c>
      <c r="C115" s="67">
        <f>(Road_Policing_stats!C116/Road_Policing_stats!H116)*1000</f>
        <v>2.702197094</v>
      </c>
      <c r="D115" s="67">
        <f>(Road_Policing_stats!D116/Road_Policing_stats!H116)*1000</f>
        <v>125.5482342</v>
      </c>
      <c r="E115" s="67">
        <f>(Road_Policing_stats!E116/Road_Policing_stats!H116)*1000</f>
        <v>253.3829429</v>
      </c>
      <c r="F115" s="67">
        <f>(Road_Policing_stats!F116/Road_Policing_stats!H116)*1000</f>
        <v>544.5966451</v>
      </c>
      <c r="G115" s="67">
        <f>(Road_Policing_stats!G116/Road_Policing_stats!H116)*1000</f>
        <v>2525.307115</v>
      </c>
      <c r="H115" s="71"/>
      <c r="I115" s="71"/>
      <c r="J115" s="71"/>
      <c r="K115" s="71"/>
      <c r="L115" s="71"/>
      <c r="M115" s="71"/>
      <c r="N115" s="71"/>
      <c r="O115" s="71"/>
      <c r="P115" s="71"/>
      <c r="Q115" s="71"/>
      <c r="R115" s="71"/>
      <c r="S115" s="71"/>
      <c r="T115" s="71"/>
      <c r="U115" s="71"/>
      <c r="V115" s="71"/>
      <c r="W115" s="71"/>
      <c r="X115" s="71"/>
      <c r="Y115" s="71"/>
      <c r="Z115" s="71"/>
      <c r="AA115" s="71"/>
    </row>
    <row r="116" ht="14.25" customHeight="1">
      <c r="A116" s="33">
        <v>2017.0</v>
      </c>
      <c r="B116" s="82" t="s">
        <v>107</v>
      </c>
      <c r="C116" s="67">
        <f>(Road_Policing_stats!C117/Road_Policing_stats!H117)*1000</f>
        <v>3.325781039</v>
      </c>
      <c r="D116" s="67">
        <f>(Road_Policing_stats!D117/Road_Policing_stats!H117)*1000</f>
        <v>96.86337276</v>
      </c>
      <c r="E116" s="67">
        <f>(Road_Policing_stats!E117/Road_Policing_stats!H117)*1000</f>
        <v>244.4449064</v>
      </c>
      <c r="F116" s="67">
        <f>(Road_Policing_stats!F117/Road_Policing_stats!H117)*1000</f>
        <v>494.0863456</v>
      </c>
      <c r="G116" s="67">
        <f>(Road_Policing_stats!G117/Road_Policing_stats!H117)*1000</f>
        <v>3191.086907</v>
      </c>
      <c r="H116" s="71"/>
      <c r="I116" s="71"/>
      <c r="J116" s="71"/>
      <c r="K116" s="71"/>
      <c r="L116" s="71"/>
      <c r="M116" s="71"/>
      <c r="N116" s="71"/>
      <c r="O116" s="71"/>
      <c r="P116" s="71"/>
      <c r="Q116" s="71"/>
      <c r="R116" s="71"/>
      <c r="S116" s="71"/>
      <c r="T116" s="71"/>
      <c r="U116" s="71"/>
      <c r="V116" s="71"/>
      <c r="W116" s="71"/>
      <c r="X116" s="71"/>
      <c r="Y116" s="71"/>
      <c r="Z116" s="71"/>
      <c r="AA116" s="71"/>
    </row>
    <row r="117" ht="14.25" customHeight="1">
      <c r="A117" s="33">
        <v>2017.0</v>
      </c>
      <c r="B117" s="82" t="s">
        <v>110</v>
      </c>
      <c r="C117" s="67">
        <f>(Road_Policing_stats!C118/Road_Policing_stats!H118)*1000</f>
        <v>2.078613149</v>
      </c>
      <c r="D117" s="67">
        <f>(Road_Policing_stats!D118/Road_Policing_stats!H118)*1000</f>
        <v>96.65551144</v>
      </c>
      <c r="E117" s="67">
        <f>(Road_Policing_stats!E118/Road_Policing_stats!H118)*1000</f>
        <v>217.2150741</v>
      </c>
      <c r="F117" s="67">
        <f>(Road_Policing_stats!F118/Road_Policing_stats!H118)*1000</f>
        <v>548.5460101</v>
      </c>
      <c r="G117" s="67">
        <f>(Road_Policing_stats!G118/Road_Policing_stats!H118)*1000</f>
        <v>2957.242928</v>
      </c>
      <c r="H117" s="71"/>
      <c r="I117" s="71"/>
      <c r="J117" s="71"/>
      <c r="K117" s="71"/>
      <c r="L117" s="71"/>
      <c r="M117" s="71"/>
      <c r="N117" s="71"/>
      <c r="O117" s="71"/>
      <c r="P117" s="71"/>
      <c r="Q117" s="71"/>
      <c r="R117" s="71"/>
      <c r="S117" s="71"/>
      <c r="T117" s="71"/>
      <c r="U117" s="71"/>
      <c r="V117" s="71"/>
      <c r="W117" s="71"/>
      <c r="X117" s="71"/>
      <c r="Y117" s="71"/>
      <c r="Z117" s="71"/>
      <c r="AA117" s="71"/>
    </row>
    <row r="118" ht="14.25" customHeight="1">
      <c r="A118" s="33">
        <v>2017.0</v>
      </c>
      <c r="B118" s="82" t="s">
        <v>113</v>
      </c>
      <c r="C118" s="67">
        <f>(Road_Policing_stats!C119/Road_Policing_stats!H119)*1000</f>
        <v>2.702197094</v>
      </c>
      <c r="D118" s="67">
        <f>(Road_Policing_stats!D119/Road_Policing_stats!H119)*1000</f>
        <v>68.38637261</v>
      </c>
      <c r="E118" s="67">
        <f>(Road_Policing_stats!E119/Road_Policing_stats!H119)*1000</f>
        <v>156.9352928</v>
      </c>
      <c r="F118" s="67">
        <f>(Road_Policing_stats!F119/Road_Policing_stats!H119)*1000</f>
        <v>487.2269222</v>
      </c>
      <c r="G118" s="67">
        <f>(Road_Policing_stats!G119/Road_Policing_stats!H119)*1000</f>
        <v>2510.964684</v>
      </c>
      <c r="H118" s="71"/>
      <c r="I118" s="71"/>
      <c r="J118" s="71"/>
      <c r="K118" s="71"/>
      <c r="L118" s="71"/>
      <c r="M118" s="71"/>
      <c r="N118" s="71"/>
      <c r="O118" s="71"/>
      <c r="P118" s="71"/>
      <c r="Q118" s="71"/>
      <c r="R118" s="71"/>
      <c r="S118" s="71"/>
      <c r="T118" s="71"/>
      <c r="U118" s="71"/>
      <c r="V118" s="71"/>
      <c r="W118" s="71"/>
      <c r="X118" s="71"/>
      <c r="Y118" s="71"/>
      <c r="Z118" s="71"/>
      <c r="AA118" s="71"/>
    </row>
    <row r="119" ht="14.25" customHeight="1">
      <c r="A119" s="33">
        <v>2017.0</v>
      </c>
      <c r="B119" s="82" t="s">
        <v>115</v>
      </c>
      <c r="C119" s="67">
        <f>(Road_Policing_stats!C120/Road_Policing_stats!H120)*1000</f>
        <v>2.078613149</v>
      </c>
      <c r="D119" s="67">
        <f>(Road_Policing_stats!D120/Road_Policing_stats!H120)*1000</f>
        <v>77.53227047</v>
      </c>
      <c r="E119" s="67">
        <f>(Road_Policing_stats!E120/Road_Policing_stats!H120)*1000</f>
        <v>159.6374899</v>
      </c>
      <c r="F119" s="67">
        <f>(Road_Policing_stats!F120/Road_Policing_stats!H120)*1000</f>
        <v>503.6479661</v>
      </c>
      <c r="G119" s="67">
        <f>(Road_Policing_stats!G120/Road_Policing_stats!H120)*1000</f>
        <v>2595.356378</v>
      </c>
      <c r="H119" s="71"/>
      <c r="I119" s="71"/>
      <c r="J119" s="71"/>
      <c r="K119" s="71"/>
      <c r="L119" s="71"/>
      <c r="M119" s="71"/>
      <c r="N119" s="71"/>
      <c r="O119" s="71"/>
      <c r="P119" s="71"/>
      <c r="Q119" s="71"/>
      <c r="R119" s="71"/>
      <c r="S119" s="71"/>
      <c r="T119" s="71"/>
      <c r="U119" s="71"/>
      <c r="V119" s="71"/>
      <c r="W119" s="71"/>
      <c r="X119" s="71"/>
      <c r="Y119" s="71"/>
      <c r="Z119" s="71"/>
      <c r="AA119" s="71"/>
    </row>
    <row r="120" ht="14.25" customHeight="1">
      <c r="A120" s="33">
        <v>2017.0</v>
      </c>
      <c r="B120" s="82" t="s">
        <v>117</v>
      </c>
      <c r="C120" s="67">
        <f>(Road_Policing_stats!C121/Road_Policing_stats!H121)*1000</f>
        <v>2.910058409</v>
      </c>
      <c r="D120" s="67">
        <f>(Road_Policing_stats!D121/Road_Policing_stats!H121)*1000</f>
        <v>50.0945769</v>
      </c>
      <c r="E120" s="67">
        <f>(Road_Policing_stats!E121/Road_Policing_stats!H121)*1000</f>
        <v>122.2224532</v>
      </c>
      <c r="F120" s="67">
        <f>(Road_Policing_stats!F121/Road_Policing_stats!H121)*1000</f>
        <v>394.7286371</v>
      </c>
      <c r="G120" s="67">
        <f>(Road_Policing_stats!G121/Road_Policing_stats!H121)*1000</f>
        <v>1860.358769</v>
      </c>
      <c r="H120" s="71"/>
      <c r="I120" s="71"/>
      <c r="J120" s="71"/>
      <c r="K120" s="71"/>
      <c r="L120" s="71"/>
      <c r="M120" s="71"/>
      <c r="N120" s="71"/>
      <c r="O120" s="71"/>
      <c r="P120" s="71"/>
      <c r="Q120" s="71"/>
      <c r="R120" s="71"/>
      <c r="S120" s="71"/>
      <c r="T120" s="71"/>
      <c r="U120" s="71"/>
      <c r="V120" s="71"/>
      <c r="W120" s="71"/>
      <c r="X120" s="71"/>
      <c r="Y120" s="71"/>
      <c r="Z120" s="71"/>
      <c r="AA120" s="71"/>
    </row>
    <row r="121" ht="14.25" customHeight="1">
      <c r="A121" s="33">
        <v>2017.0</v>
      </c>
      <c r="B121" s="82" t="s">
        <v>119</v>
      </c>
      <c r="C121" s="67">
        <f>(Road_Policing_stats!C122/Road_Policing_stats!H122)*1000</f>
        <v>3.325781039</v>
      </c>
      <c r="D121" s="67">
        <f>(Road_Policing_stats!D122/Road_Policing_stats!H122)*1000</f>
        <v>46.76879586</v>
      </c>
      <c r="E121" s="67">
        <f>(Road_Policing_stats!E122/Road_Policing_stats!H122)*1000</f>
        <v>79.19516099</v>
      </c>
      <c r="F121" s="67">
        <f>(Road_Policing_stats!F122/Road_Policing_stats!H122)*1000</f>
        <v>227.1924172</v>
      </c>
      <c r="G121" s="67">
        <f>(Road_Policing_stats!G122/Road_Policing_stats!H122)*1000</f>
        <v>1476.023197</v>
      </c>
      <c r="H121" s="71"/>
      <c r="I121" s="71"/>
      <c r="J121" s="71"/>
      <c r="K121" s="71"/>
      <c r="L121" s="71"/>
      <c r="M121" s="71"/>
      <c r="N121" s="71"/>
      <c r="O121" s="71"/>
      <c r="P121" s="71"/>
      <c r="Q121" s="71"/>
      <c r="R121" s="71"/>
      <c r="S121" s="71"/>
      <c r="T121" s="71"/>
      <c r="U121" s="71"/>
      <c r="V121" s="71"/>
      <c r="W121" s="71"/>
      <c r="X121" s="71"/>
      <c r="Y121" s="71"/>
      <c r="Z121" s="71"/>
      <c r="AA121" s="71"/>
    </row>
    <row r="122" ht="14.25" customHeight="1">
      <c r="A122" s="33">
        <v>2018.0</v>
      </c>
      <c r="B122" s="82" t="s">
        <v>97</v>
      </c>
      <c r="C122" s="67">
        <f>(Road_Policing_stats!C123/Road_Policing_stats!H123)*1000</f>
        <v>2.456549776</v>
      </c>
      <c r="D122" s="67">
        <f>(Road_Policing_stats!D123/Road_Policing_stats!H123)*1000</f>
        <v>97.03371615</v>
      </c>
      <c r="E122" s="67">
        <f>(Road_Policing_stats!E123/Road_Policing_stats!H123)*1000</f>
        <v>107.4740527</v>
      </c>
      <c r="F122" s="67">
        <f>(Road_Policing_stats!F123/Road_Policing_stats!H123)*1000</f>
        <v>386.4971647</v>
      </c>
      <c r="G122" s="67">
        <f>(Road_Policing_stats!G123/Road_Policing_stats!H123)*1000</f>
        <v>1686.011996</v>
      </c>
      <c r="H122" s="71"/>
      <c r="I122" s="71"/>
      <c r="J122" s="71"/>
      <c r="K122" s="71"/>
      <c r="L122" s="71"/>
      <c r="M122" s="71"/>
      <c r="N122" s="71"/>
      <c r="O122" s="71"/>
      <c r="P122" s="71"/>
      <c r="Q122" s="71"/>
      <c r="R122" s="71"/>
      <c r="S122" s="71"/>
      <c r="T122" s="71"/>
      <c r="U122" s="71"/>
      <c r="V122" s="71"/>
      <c r="W122" s="71"/>
      <c r="X122" s="71"/>
      <c r="Y122" s="71"/>
      <c r="Z122" s="71"/>
      <c r="AA122" s="71"/>
    </row>
    <row r="123" ht="14.25" customHeight="1">
      <c r="A123" s="33">
        <v>2018.0</v>
      </c>
      <c r="B123" s="82" t="s">
        <v>98</v>
      </c>
      <c r="C123" s="67">
        <f>(Road_Policing_stats!C124/Road_Policing_stats!H124)*1000</f>
        <v>2.047124813</v>
      </c>
      <c r="D123" s="67">
        <f>(Road_Policing_stats!D124/Road_Policing_stats!H124)*1000</f>
        <v>85.97924215</v>
      </c>
      <c r="E123" s="67">
        <f>(Road_Policing_stats!E124/Road_Policing_stats!H124)*1000</f>
        <v>147.1882741</v>
      </c>
      <c r="F123" s="67">
        <f>(Road_Policing_stats!F124/Road_Policing_stats!H124)*1000</f>
        <v>424.7783987</v>
      </c>
      <c r="G123" s="67">
        <f>(Road_Policing_stats!G124/Road_Policing_stats!H124)*1000</f>
        <v>1627.054802</v>
      </c>
      <c r="H123" s="71"/>
      <c r="I123" s="71"/>
      <c r="J123" s="71"/>
      <c r="K123" s="71"/>
      <c r="L123" s="71"/>
      <c r="M123" s="71"/>
      <c r="N123" s="71"/>
      <c r="O123" s="71"/>
      <c r="P123" s="71"/>
      <c r="Q123" s="71"/>
      <c r="R123" s="71"/>
      <c r="S123" s="71"/>
      <c r="T123" s="71"/>
      <c r="U123" s="71"/>
      <c r="V123" s="71"/>
      <c r="W123" s="71"/>
      <c r="X123" s="71"/>
      <c r="Y123" s="71"/>
      <c r="Z123" s="71"/>
      <c r="AA123" s="71"/>
    </row>
    <row r="124" ht="14.25" customHeight="1">
      <c r="A124" s="33">
        <v>2018.0</v>
      </c>
      <c r="B124" s="82" t="s">
        <v>99</v>
      </c>
      <c r="C124" s="67">
        <f>(Road_Policing_stats!C125/Road_Policing_stats!H125)*1000</f>
        <v>2.456549776</v>
      </c>
      <c r="D124" s="67">
        <f>(Road_Policing_stats!D125/Road_Policing_stats!H125)*1000</f>
        <v>106.0410653</v>
      </c>
      <c r="E124" s="67">
        <f>(Road_Policing_stats!E125/Road_Policing_stats!H125)*1000</f>
        <v>147.3929866</v>
      </c>
      <c r="F124" s="67">
        <f>(Road_Policing_stats!F125/Road_Policing_stats!H125)*1000</f>
        <v>455.4852709</v>
      </c>
      <c r="G124" s="67">
        <f>(Road_Policing_stats!G125/Road_Policing_stats!H125)*1000</f>
        <v>1725.521505</v>
      </c>
      <c r="H124" s="71"/>
      <c r="I124" s="71"/>
      <c r="J124" s="71"/>
      <c r="K124" s="71"/>
      <c r="L124" s="71"/>
      <c r="M124" s="71"/>
      <c r="N124" s="71"/>
      <c r="O124" s="71"/>
      <c r="P124" s="71"/>
      <c r="Q124" s="71"/>
      <c r="R124" s="71"/>
      <c r="S124" s="71"/>
      <c r="T124" s="71"/>
      <c r="U124" s="71"/>
      <c r="V124" s="71"/>
      <c r="W124" s="71"/>
      <c r="X124" s="71"/>
      <c r="Y124" s="71"/>
      <c r="Z124" s="71"/>
      <c r="AA124" s="71"/>
    </row>
    <row r="125" ht="14.25" customHeight="1">
      <c r="A125" s="33">
        <v>2018.0</v>
      </c>
      <c r="B125" s="82" t="s">
        <v>100</v>
      </c>
      <c r="C125" s="67">
        <f>(Road_Policing_stats!C126/Road_Policing_stats!H126)*1000</f>
        <v>3.480112182</v>
      </c>
      <c r="D125" s="67">
        <f>(Road_Policing_stats!D126/Road_Policing_stats!H126)*1000</f>
        <v>120.9850765</v>
      </c>
      <c r="E125" s="67">
        <f>(Road_Policing_stats!E126/Road_Policing_stats!H126)*1000</f>
        <v>205.3266188</v>
      </c>
      <c r="F125" s="67">
        <f>(Road_Policing_stats!F126/Road_Policing_stats!H126)*1000</f>
        <v>615.3657188</v>
      </c>
      <c r="G125" s="67">
        <f>(Road_Policing_stats!G126/Road_Policing_stats!H126)*1000</f>
        <v>2341.706074</v>
      </c>
      <c r="H125" s="71"/>
      <c r="I125" s="71"/>
      <c r="J125" s="71"/>
      <c r="K125" s="71"/>
      <c r="L125" s="71"/>
      <c r="M125" s="71"/>
      <c r="N125" s="71"/>
      <c r="O125" s="71"/>
      <c r="P125" s="71"/>
      <c r="Q125" s="71"/>
      <c r="R125" s="71"/>
      <c r="S125" s="71"/>
      <c r="T125" s="71"/>
      <c r="U125" s="71"/>
      <c r="V125" s="71"/>
      <c r="W125" s="71"/>
      <c r="X125" s="71"/>
      <c r="Y125" s="71"/>
      <c r="Z125" s="71"/>
      <c r="AA125" s="71"/>
    </row>
    <row r="126" ht="14.25" customHeight="1">
      <c r="A126" s="33">
        <v>2018.0</v>
      </c>
      <c r="B126" s="82" t="s">
        <v>102</v>
      </c>
      <c r="C126" s="67">
        <f>(Road_Policing_stats!C127/Road_Policing_stats!H127)*1000</f>
        <v>0.8188499253</v>
      </c>
      <c r="D126" s="67">
        <f>(Road_Policing_stats!D127/Road_Policing_stats!H127)*1000</f>
        <v>129.9924256</v>
      </c>
      <c r="E126" s="67">
        <f>(Road_Policing_stats!E127/Road_Policing_stats!H127)*1000</f>
        <v>234.1910786</v>
      </c>
      <c r="F126" s="67">
        <f>(Road_Policing_stats!F127/Road_Policing_stats!H127)*1000</f>
        <v>626.0107679</v>
      </c>
      <c r="G126" s="67">
        <f>(Road_Policing_stats!G127/Road_Policing_stats!H127)*1000</f>
        <v>2659.01042</v>
      </c>
      <c r="H126" s="71"/>
      <c r="I126" s="71"/>
      <c r="J126" s="71"/>
      <c r="K126" s="71"/>
      <c r="L126" s="71"/>
      <c r="M126" s="71"/>
      <c r="N126" s="71"/>
      <c r="O126" s="71"/>
      <c r="P126" s="71"/>
      <c r="Q126" s="71"/>
      <c r="R126" s="71"/>
      <c r="S126" s="71"/>
      <c r="T126" s="71"/>
      <c r="U126" s="71"/>
      <c r="V126" s="71"/>
      <c r="W126" s="71"/>
      <c r="X126" s="71"/>
      <c r="Y126" s="71"/>
      <c r="Z126" s="71"/>
      <c r="AA126" s="71"/>
    </row>
    <row r="127" ht="14.25" customHeight="1">
      <c r="A127" s="33">
        <v>2018.0</v>
      </c>
      <c r="B127" s="82" t="s">
        <v>105</v>
      </c>
      <c r="C127" s="67">
        <f>(Road_Policing_stats!C128/Road_Policing_stats!H128)*1000</f>
        <v>3.480112182</v>
      </c>
      <c r="D127" s="67">
        <f>(Road_Policing_stats!D128/Road_Policing_stats!H128)*1000</f>
        <v>113.4107147</v>
      </c>
      <c r="E127" s="67">
        <f>(Road_Policing_stats!E128/Road_Policing_stats!H128)*1000</f>
        <v>239.9230281</v>
      </c>
      <c r="F127" s="67">
        <f>(Road_Policing_stats!F128/Road_Policing_stats!H128)*1000</f>
        <v>466.3350324</v>
      </c>
      <c r="G127" s="67">
        <f>(Road_Policing_stats!G128/Road_Policing_stats!H128)*1000</f>
        <v>2443.038752</v>
      </c>
      <c r="H127" s="71"/>
      <c r="I127" s="71"/>
      <c r="J127" s="71"/>
      <c r="K127" s="71"/>
      <c r="L127" s="71"/>
      <c r="M127" s="71"/>
      <c r="N127" s="71"/>
      <c r="O127" s="71"/>
      <c r="P127" s="71"/>
      <c r="Q127" s="71"/>
      <c r="R127" s="71"/>
      <c r="S127" s="71"/>
      <c r="T127" s="71"/>
      <c r="U127" s="71"/>
      <c r="V127" s="71"/>
      <c r="W127" s="71"/>
      <c r="X127" s="71"/>
      <c r="Y127" s="71"/>
      <c r="Z127" s="71"/>
      <c r="AA127" s="71"/>
    </row>
    <row r="128" ht="14.25" customHeight="1">
      <c r="A128" s="33">
        <v>2018.0</v>
      </c>
      <c r="B128" s="82" t="s">
        <v>107</v>
      </c>
      <c r="C128" s="67">
        <f>(Road_Policing_stats!C129/Road_Policing_stats!H129)*1000</f>
        <v>1.637699851</v>
      </c>
      <c r="D128" s="67">
        <f>(Road_Policing_stats!D129/Road_Policing_stats!H129)*1000</f>
        <v>114.0248521</v>
      </c>
      <c r="E128" s="67">
        <f>(Road_Policing_stats!E129/Road_Policing_stats!H129)*1000</f>
        <v>254.6623268</v>
      </c>
      <c r="F128" s="67">
        <f>(Road_Policing_stats!F129/Road_Policing_stats!H129)*1000</f>
        <v>464.9020451</v>
      </c>
      <c r="G128" s="67">
        <f>(Road_Policing_stats!G129/Road_Policing_stats!H129)*1000</f>
        <v>2531.474544</v>
      </c>
      <c r="H128" s="71"/>
      <c r="I128" s="71"/>
      <c r="J128" s="71"/>
      <c r="K128" s="71"/>
      <c r="L128" s="71"/>
      <c r="M128" s="71"/>
      <c r="N128" s="71"/>
      <c r="O128" s="71"/>
      <c r="P128" s="71"/>
      <c r="Q128" s="71"/>
      <c r="R128" s="71"/>
      <c r="S128" s="71"/>
      <c r="T128" s="71"/>
      <c r="U128" s="71"/>
      <c r="V128" s="71"/>
      <c r="W128" s="71"/>
      <c r="X128" s="71"/>
      <c r="Y128" s="71"/>
      <c r="Z128" s="71"/>
      <c r="AA128" s="71"/>
    </row>
    <row r="129" ht="14.25" customHeight="1">
      <c r="A129" s="33">
        <v>2018.0</v>
      </c>
      <c r="B129" s="82" t="s">
        <v>110</v>
      </c>
      <c r="C129" s="67">
        <f>(Road_Policing_stats!C130/Road_Policing_stats!H130)*1000</f>
        <v>2.456549776</v>
      </c>
      <c r="D129" s="67">
        <f>(Road_Policing_stats!D130/Road_Policing_stats!H130)*1000</f>
        <v>110.7494524</v>
      </c>
      <c r="E129" s="67">
        <f>(Road_Policing_stats!E130/Road_Policing_stats!H130)*1000</f>
        <v>202.460644</v>
      </c>
      <c r="F129" s="67">
        <f>(Road_Policing_stats!F130/Road_Policing_stats!H130)*1000</f>
        <v>542.0786505</v>
      </c>
      <c r="G129" s="67">
        <f>(Road_Policing_stats!G130/Road_Policing_stats!H130)*1000</f>
        <v>2604.147475</v>
      </c>
      <c r="H129" s="71"/>
      <c r="I129" s="71"/>
      <c r="J129" s="71"/>
      <c r="K129" s="71"/>
      <c r="L129" s="71"/>
      <c r="M129" s="71"/>
      <c r="N129" s="71"/>
      <c r="O129" s="71"/>
      <c r="P129" s="71"/>
      <c r="Q129" s="71"/>
      <c r="R129" s="71"/>
      <c r="S129" s="71"/>
      <c r="T129" s="71"/>
      <c r="U129" s="71"/>
      <c r="V129" s="71"/>
      <c r="W129" s="71"/>
      <c r="X129" s="71"/>
      <c r="Y129" s="71"/>
      <c r="Z129" s="71"/>
      <c r="AA129" s="71"/>
    </row>
    <row r="130" ht="14.25" customHeight="1">
      <c r="A130" s="33">
        <v>2018.0</v>
      </c>
      <c r="B130" s="82" t="s">
        <v>113</v>
      </c>
      <c r="C130" s="67">
        <f>(Road_Policing_stats!C131/Road_Policing_stats!H131)*1000</f>
        <v>2.047124813</v>
      </c>
      <c r="D130" s="67">
        <f>(Road_Policing_stats!D131/Road_Policing_stats!H131)*1000</f>
        <v>126.1028885</v>
      </c>
      <c r="E130" s="67">
        <f>(Road_Policing_stats!E131/Road_Policing_stats!H131)*1000</f>
        <v>246.4738275</v>
      </c>
      <c r="F130" s="67">
        <f>(Road_Policing_stats!F131/Road_Policing_stats!H131)*1000</f>
        <v>687.6292248</v>
      </c>
      <c r="G130" s="67">
        <f>(Road_Policing_stats!G131/Road_Policing_stats!H131)*1000</f>
        <v>2496.878135</v>
      </c>
      <c r="H130" s="71"/>
      <c r="I130" s="71"/>
      <c r="J130" s="71"/>
      <c r="K130" s="71"/>
      <c r="L130" s="71"/>
      <c r="M130" s="71"/>
      <c r="N130" s="71"/>
      <c r="O130" s="71"/>
      <c r="P130" s="71"/>
      <c r="Q130" s="71"/>
      <c r="R130" s="71"/>
      <c r="S130" s="71"/>
      <c r="T130" s="71"/>
      <c r="U130" s="71"/>
      <c r="V130" s="71"/>
      <c r="W130" s="71"/>
      <c r="X130" s="71"/>
      <c r="Y130" s="71"/>
      <c r="Z130" s="71"/>
      <c r="AA130" s="71"/>
    </row>
    <row r="131" ht="14.25" customHeight="1">
      <c r="A131" s="33">
        <v>2018.0</v>
      </c>
      <c r="B131" s="82" t="s">
        <v>115</v>
      </c>
      <c r="C131" s="67">
        <f>(Road_Policing_stats!C132/Road_Policing_stats!H132)*1000</f>
        <v>1.637699851</v>
      </c>
      <c r="D131" s="67">
        <f>(Road_Policing_stats!D132/Road_Policing_stats!H132)*1000</f>
        <v>120.5756515</v>
      </c>
      <c r="E131" s="67">
        <f>(Road_Policing_stats!E132/Road_Policing_stats!H132)*1000</f>
        <v>253.8434768</v>
      </c>
      <c r="F131" s="67">
        <f>(Road_Policing_stats!F132/Road_Policing_stats!H132)*1000</f>
        <v>734.508383</v>
      </c>
      <c r="G131" s="67">
        <f>(Road_Policing_stats!G132/Road_Policing_stats!H132)*1000</f>
        <v>2782.656759</v>
      </c>
      <c r="H131" s="71"/>
      <c r="I131" s="71"/>
      <c r="J131" s="71"/>
      <c r="K131" s="71"/>
      <c r="L131" s="71"/>
      <c r="M131" s="71"/>
      <c r="N131" s="71"/>
      <c r="O131" s="71"/>
      <c r="P131" s="71"/>
      <c r="Q131" s="71"/>
      <c r="R131" s="71"/>
      <c r="S131" s="71"/>
      <c r="T131" s="71"/>
      <c r="U131" s="71"/>
      <c r="V131" s="71"/>
      <c r="W131" s="71"/>
      <c r="X131" s="71"/>
      <c r="Y131" s="71"/>
      <c r="Z131" s="71"/>
      <c r="AA131" s="71"/>
    </row>
    <row r="132" ht="14.25" customHeight="1">
      <c r="A132" s="33">
        <v>2018.0</v>
      </c>
      <c r="B132" s="82" t="s">
        <v>117</v>
      </c>
      <c r="C132" s="67">
        <f>(Road_Policing_stats!C133/Road_Policing_stats!H133)*1000</f>
        <v>2.251837295</v>
      </c>
      <c r="D132" s="67">
        <f>(Road_Policing_stats!D133/Road_Policing_stats!H133)*1000</f>
        <v>117.7096768</v>
      </c>
      <c r="E132" s="67">
        <f>(Road_Policing_stats!E133/Road_Policing_stats!H133)*1000</f>
        <v>182.3988209</v>
      </c>
      <c r="F132" s="67">
        <f>(Road_Policing_stats!F133/Road_Policing_stats!H133)*1000</f>
        <v>580.1551721</v>
      </c>
      <c r="G132" s="67">
        <f>(Road_Policing_stats!G133/Road_Policing_stats!H133)*1000</f>
        <v>2438.535077</v>
      </c>
      <c r="H132" s="71"/>
      <c r="I132" s="71"/>
      <c r="J132" s="71"/>
      <c r="K132" s="71"/>
      <c r="L132" s="71"/>
      <c r="M132" s="71"/>
      <c r="N132" s="71"/>
      <c r="O132" s="71"/>
      <c r="P132" s="71"/>
      <c r="Q132" s="71"/>
      <c r="R132" s="71"/>
      <c r="S132" s="71"/>
      <c r="T132" s="71"/>
      <c r="U132" s="71"/>
      <c r="V132" s="71"/>
      <c r="W132" s="71"/>
      <c r="X132" s="71"/>
      <c r="Y132" s="71"/>
      <c r="Z132" s="71"/>
      <c r="AA132" s="71"/>
    </row>
    <row r="133" ht="14.25" customHeight="1">
      <c r="A133" s="33">
        <v>2018.0</v>
      </c>
      <c r="B133" s="82" t="s">
        <v>119</v>
      </c>
      <c r="C133" s="67">
        <f>(Road_Policing_stats!C134/Road_Policing_stats!H134)*1000</f>
        <v>3.07068722</v>
      </c>
      <c r="D133" s="67">
        <f>(Road_Policing_stats!D134/Road_Policing_stats!H134)*1000</f>
        <v>108.0881901</v>
      </c>
      <c r="E133" s="67">
        <f>(Road_Policing_stats!E134/Road_Policing_stats!H134)*1000</f>
        <v>160.9040103</v>
      </c>
      <c r="F133" s="67">
        <f>(Road_Policing_stats!F134/Road_Policing_stats!H134)*1000</f>
        <v>397.9610637</v>
      </c>
      <c r="G133" s="67">
        <f>(Road_Policing_stats!G134/Road_Policing_stats!H134)*1000</f>
        <v>2529.836844</v>
      </c>
      <c r="H133" s="71"/>
      <c r="I133" s="71"/>
      <c r="J133" s="71"/>
      <c r="K133" s="71"/>
      <c r="L133" s="71"/>
      <c r="M133" s="71"/>
      <c r="N133" s="71"/>
      <c r="O133" s="71"/>
      <c r="P133" s="71"/>
      <c r="Q133" s="71"/>
      <c r="R133" s="71"/>
      <c r="S133" s="71"/>
      <c r="T133" s="71"/>
      <c r="U133" s="71"/>
      <c r="V133" s="71"/>
      <c r="W133" s="71"/>
      <c r="X133" s="71"/>
      <c r="Y133" s="71"/>
      <c r="Z133" s="71"/>
      <c r="AA133" s="71"/>
    </row>
    <row r="134" ht="14.25" customHeight="1">
      <c r="A134" s="33">
        <v>2019.0</v>
      </c>
      <c r="B134" s="82" t="s">
        <v>97</v>
      </c>
      <c r="C134" s="67">
        <f>(Road_Policing_stats!C135/Road_Policing_stats!H135)*1000</f>
        <v>3.0251084</v>
      </c>
      <c r="D134" s="67">
        <f>(Road_Policing_stats!D135/Road_Policing_stats!H135)*1000</f>
        <v>100.6352728</v>
      </c>
      <c r="E134" s="67">
        <f>(Road_Policing_stats!E135/Road_Policing_stats!H135)*1000</f>
        <v>183.7249168</v>
      </c>
      <c r="F134" s="67">
        <f>(Road_Policing_stats!F135/Road_Policing_stats!H135)*1000</f>
        <v>493.0926692</v>
      </c>
      <c r="G134" s="67">
        <f>(Road_Policing_stats!G135/Road_Policing_stats!H135)*1000</f>
        <v>2711.505496</v>
      </c>
      <c r="H134" s="71"/>
      <c r="I134" s="71"/>
      <c r="J134" s="71"/>
      <c r="K134" s="71"/>
      <c r="L134" s="71"/>
      <c r="M134" s="71"/>
      <c r="N134" s="71"/>
      <c r="O134" s="71"/>
      <c r="P134" s="71"/>
      <c r="Q134" s="71"/>
      <c r="R134" s="71"/>
      <c r="S134" s="71"/>
      <c r="T134" s="71"/>
      <c r="U134" s="71"/>
      <c r="V134" s="71"/>
      <c r="W134" s="71"/>
      <c r="X134" s="71"/>
      <c r="Y134" s="71"/>
      <c r="Z134" s="71"/>
      <c r="AA134" s="71"/>
    </row>
    <row r="135" ht="14.25" customHeight="1">
      <c r="A135" s="33">
        <v>2019.0</v>
      </c>
      <c r="B135" s="82" t="s">
        <v>98</v>
      </c>
      <c r="C135" s="67">
        <f>(Road_Policing_stats!C136/Road_Policing_stats!H136)*1000</f>
        <v>2.823434506</v>
      </c>
      <c r="D135" s="67">
        <f>(Road_Policing_stats!D136/Road_Policing_stats!H136)*1000</f>
        <v>118.3825754</v>
      </c>
      <c r="E135" s="67">
        <f>(Road_Policing_stats!E136/Road_Policing_stats!H136)*1000</f>
        <v>205.7073712</v>
      </c>
      <c r="F135" s="67">
        <f>(Road_Policing_stats!F136/Road_Policing_stats!H136)*1000</f>
        <v>549.1580115</v>
      </c>
      <c r="G135" s="67">
        <f>(Road_Policing_stats!G136/Road_Policing_stats!H136)*1000</f>
        <v>2374.911768</v>
      </c>
      <c r="H135" s="71"/>
      <c r="I135" s="71"/>
      <c r="J135" s="71"/>
      <c r="K135" s="71"/>
      <c r="L135" s="71"/>
      <c r="M135" s="71"/>
      <c r="N135" s="71"/>
      <c r="O135" s="71"/>
      <c r="P135" s="71"/>
      <c r="Q135" s="71"/>
      <c r="R135" s="71"/>
      <c r="S135" s="71"/>
      <c r="T135" s="71"/>
      <c r="U135" s="71"/>
      <c r="V135" s="71"/>
      <c r="W135" s="71"/>
      <c r="X135" s="71"/>
      <c r="Y135" s="71"/>
      <c r="Z135" s="71"/>
      <c r="AA135" s="71"/>
    </row>
    <row r="136" ht="14.25" customHeight="1">
      <c r="A136" s="33">
        <v>2019.0</v>
      </c>
      <c r="B136" s="82" t="s">
        <v>99</v>
      </c>
      <c r="C136" s="67">
        <f>(Road_Policing_stats!C137/Road_Policing_stats!H137)*1000</f>
        <v>2.218412826</v>
      </c>
      <c r="D136" s="67">
        <f>(Road_Policing_stats!D137/Road_Policing_stats!H137)*1000</f>
        <v>111.3239891</v>
      </c>
      <c r="E136" s="67">
        <f>(Road_Policing_stats!E137/Road_Policing_stats!H137)*1000</f>
        <v>235.5551074</v>
      </c>
      <c r="F136" s="67">
        <f>(Road_Policing_stats!F137/Road_Policing_stats!H137)*1000</f>
        <v>573.9639004</v>
      </c>
      <c r="G136" s="67">
        <f>(Road_Policing_stats!G137/Road_Policing_stats!H137)*1000</f>
        <v>2298.275688</v>
      </c>
      <c r="H136" s="71"/>
      <c r="I136" s="71"/>
      <c r="J136" s="71"/>
      <c r="K136" s="71"/>
      <c r="L136" s="71"/>
      <c r="M136" s="71"/>
      <c r="N136" s="71"/>
      <c r="O136" s="71"/>
      <c r="P136" s="71"/>
      <c r="Q136" s="71"/>
      <c r="R136" s="71"/>
      <c r="S136" s="71"/>
      <c r="T136" s="71"/>
      <c r="U136" s="71"/>
      <c r="V136" s="71"/>
      <c r="W136" s="71"/>
      <c r="X136" s="71"/>
      <c r="Y136" s="71"/>
      <c r="Z136" s="71"/>
      <c r="AA136" s="71"/>
    </row>
    <row r="137" ht="14.25" customHeight="1">
      <c r="A137" s="33">
        <v>2019.0</v>
      </c>
      <c r="B137" s="82" t="s">
        <v>100</v>
      </c>
      <c r="C137" s="67">
        <f>(Road_Policing_stats!C138/Road_Policing_stats!H138)*1000</f>
        <v>1.81506504</v>
      </c>
      <c r="D137" s="67">
        <f>(Road_Policing_stats!D138/Road_Policing_stats!H138)*1000</f>
        <v>112.5340325</v>
      </c>
      <c r="E137" s="67">
        <f>(Road_Policing_stats!E138/Road_Policing_stats!H138)*1000</f>
        <v>237.9751941</v>
      </c>
      <c r="F137" s="67">
        <f>(Road_Policing_stats!F138/Road_Policing_stats!H138)*1000</f>
        <v>609.0551578</v>
      </c>
      <c r="G137" s="67">
        <f>(Road_Policing_stats!G138/Road_Policing_stats!H138)*1000</f>
        <v>2581.022487</v>
      </c>
      <c r="H137" s="71"/>
      <c r="I137" s="71"/>
      <c r="J137" s="71"/>
      <c r="K137" s="71"/>
      <c r="L137" s="71"/>
      <c r="M137" s="71"/>
      <c r="N137" s="71"/>
      <c r="O137" s="71"/>
      <c r="P137" s="71"/>
      <c r="Q137" s="71"/>
      <c r="R137" s="71"/>
      <c r="S137" s="71"/>
      <c r="T137" s="71"/>
      <c r="U137" s="71"/>
      <c r="V137" s="71"/>
      <c r="W137" s="71"/>
      <c r="X137" s="71"/>
      <c r="Y137" s="71"/>
      <c r="Z137" s="71"/>
      <c r="AA137" s="71"/>
    </row>
    <row r="138" ht="14.25" customHeight="1">
      <c r="A138" s="33">
        <v>2019.0</v>
      </c>
      <c r="B138" s="82" t="s">
        <v>102</v>
      </c>
      <c r="C138" s="67">
        <f>(Road_Policing_stats!C139/Road_Policing_stats!H139)*1000</f>
        <v>2.218412826</v>
      </c>
      <c r="D138" s="67">
        <f>(Road_Policing_stats!D139/Road_Policing_stats!H139)*1000</f>
        <v>121.004336</v>
      </c>
      <c r="E138" s="67">
        <f>(Road_Policing_stats!E139/Road_Policing_stats!H139)*1000</f>
        <v>229.1015428</v>
      </c>
      <c r="F138" s="67">
        <f>(Road_Policing_stats!F139/Road_Policing_stats!H139)*1000</f>
        <v>603.4082888</v>
      </c>
      <c r="G138" s="67">
        <f>(Road_Policing_stats!G139/Road_Policing_stats!H139)*1000</f>
        <v>2567.913684</v>
      </c>
      <c r="H138" s="71"/>
      <c r="I138" s="71"/>
      <c r="J138" s="71"/>
      <c r="K138" s="71"/>
      <c r="L138" s="71"/>
      <c r="M138" s="71"/>
      <c r="N138" s="71"/>
      <c r="O138" s="71"/>
      <c r="P138" s="71"/>
      <c r="Q138" s="71"/>
      <c r="R138" s="71"/>
      <c r="S138" s="71"/>
      <c r="T138" s="71"/>
      <c r="U138" s="71"/>
      <c r="V138" s="71"/>
      <c r="W138" s="71"/>
      <c r="X138" s="71"/>
      <c r="Y138" s="71"/>
      <c r="Z138" s="71"/>
      <c r="AA138" s="71"/>
    </row>
    <row r="139" ht="14.25" customHeight="1">
      <c r="A139" s="33">
        <v>2019.0</v>
      </c>
      <c r="B139" s="82" t="s">
        <v>105</v>
      </c>
      <c r="C139" s="67">
        <f>(Road_Policing_stats!C140/Road_Policing_stats!H140)*1000</f>
        <v>2.218412826</v>
      </c>
      <c r="D139" s="67">
        <f>(Road_Policing_stats!D140/Road_Policing_stats!H140)*1000</f>
        <v>129.8779873</v>
      </c>
      <c r="E139" s="67">
        <f>(Road_Policing_stats!E140/Road_Policing_stats!H140)*1000</f>
        <v>200.0605022</v>
      </c>
      <c r="F139" s="67">
        <f>(Road_Policing_stats!F140/Road_Policing_stats!H140)*1000</f>
        <v>486.0340829</v>
      </c>
      <c r="G139" s="67">
        <f>(Road_Policing_stats!G140/Road_Policing_stats!H140)*1000</f>
        <v>2284.763537</v>
      </c>
      <c r="H139" s="71"/>
      <c r="I139" s="71"/>
      <c r="J139" s="71"/>
      <c r="K139" s="71"/>
      <c r="L139" s="71"/>
      <c r="M139" s="71"/>
      <c r="N139" s="71"/>
      <c r="O139" s="71"/>
      <c r="P139" s="71"/>
      <c r="Q139" s="71"/>
      <c r="R139" s="71"/>
      <c r="S139" s="71"/>
      <c r="T139" s="71"/>
      <c r="U139" s="71"/>
      <c r="V139" s="71"/>
      <c r="W139" s="71"/>
      <c r="X139" s="71"/>
      <c r="Y139" s="71"/>
      <c r="Z139" s="71"/>
      <c r="AA139" s="71"/>
    </row>
    <row r="140" ht="14.25" customHeight="1">
      <c r="A140" s="33">
        <v>2019.0</v>
      </c>
      <c r="B140" s="82" t="s">
        <v>107</v>
      </c>
      <c r="C140" s="67">
        <f>(Road_Policing_stats!C141/Road_Policing_stats!H141)*1000</f>
        <v>1.613391147</v>
      </c>
      <c r="D140" s="67">
        <f>(Road_Policing_stats!D141/Road_Policing_stats!H141)*1000</f>
        <v>118.9875971</v>
      </c>
      <c r="E140" s="67">
        <f>(Road_Policing_stats!E141/Road_Policing_stats!H141)*1000</f>
        <v>247.0505193</v>
      </c>
      <c r="F140" s="67">
        <f>(Road_Policing_stats!F141/Road_Policing_stats!H141)*1000</f>
        <v>511.6466673</v>
      </c>
      <c r="G140" s="67">
        <f>(Road_Policing_stats!G141/Road_Policing_stats!H141)*1000</f>
        <v>2316.426339</v>
      </c>
      <c r="H140" s="71"/>
      <c r="I140" s="71"/>
      <c r="J140" s="71"/>
      <c r="K140" s="71"/>
      <c r="L140" s="71"/>
      <c r="M140" s="71"/>
      <c r="N140" s="71"/>
      <c r="O140" s="71"/>
      <c r="P140" s="71"/>
      <c r="Q140" s="71"/>
      <c r="R140" s="71"/>
      <c r="S140" s="71"/>
      <c r="T140" s="71"/>
      <c r="U140" s="71"/>
      <c r="V140" s="71"/>
      <c r="W140" s="71"/>
      <c r="X140" s="71"/>
      <c r="Y140" s="71"/>
      <c r="Z140" s="71"/>
      <c r="AA140" s="71"/>
    </row>
    <row r="141" ht="14.25" customHeight="1">
      <c r="A141" s="33">
        <v>2019.0</v>
      </c>
      <c r="B141" s="82" t="s">
        <v>110</v>
      </c>
      <c r="C141" s="67">
        <f>(Road_Policing_stats!C142/Road_Policing_stats!H142)*1000</f>
        <v>1.613391147</v>
      </c>
      <c r="D141" s="67">
        <f>(Road_Policing_stats!D142/Road_Policing_stats!H142)*1000</f>
        <v>109.9122719</v>
      </c>
      <c r="E141" s="67">
        <f>(Road_Policing_stats!E142/Road_Policing_stats!H142)*1000</f>
        <v>213.3709791</v>
      </c>
      <c r="F141" s="67">
        <f>(Road_Policing_stats!F142/Road_Policing_stats!H142)*1000</f>
        <v>489.4625391</v>
      </c>
      <c r="G141" s="67">
        <f>(Road_Policing_stats!G142/Road_Policing_stats!H142)*1000</f>
        <v>2416.254916</v>
      </c>
      <c r="H141" s="71"/>
      <c r="I141" s="71"/>
      <c r="J141" s="71"/>
      <c r="K141" s="71"/>
      <c r="L141" s="71"/>
      <c r="M141" s="71"/>
      <c r="N141" s="71"/>
      <c r="O141" s="71"/>
      <c r="P141" s="71"/>
      <c r="Q141" s="71"/>
      <c r="R141" s="71"/>
      <c r="S141" s="71"/>
      <c r="T141" s="71"/>
      <c r="U141" s="71"/>
      <c r="V141" s="71"/>
      <c r="W141" s="71"/>
      <c r="X141" s="71"/>
      <c r="Y141" s="71"/>
      <c r="Z141" s="71"/>
      <c r="AA141" s="71"/>
    </row>
    <row r="142" ht="14.25" customHeight="1">
      <c r="A142" s="33">
        <v>2019.0</v>
      </c>
      <c r="B142" s="82" t="s">
        <v>113</v>
      </c>
      <c r="C142" s="67">
        <f>(Road_Policing_stats!C143/Road_Policing_stats!H143)*1000</f>
        <v>3.63013008</v>
      </c>
      <c r="D142" s="67">
        <f>(Road_Policing_stats!D143/Road_Policing_stats!H143)*1000</f>
        <v>89.34153474</v>
      </c>
      <c r="E142" s="67">
        <f>(Road_Policing_stats!E143/Road_Policing_stats!H143)*1000</f>
        <v>169.6077443</v>
      </c>
      <c r="F142" s="67">
        <f>(Road_Policing_stats!F143/Road_Policing_stats!H143)*1000</f>
        <v>468.2867803</v>
      </c>
      <c r="G142" s="67">
        <f>(Road_Policing_stats!G143/Road_Policing_stats!H143)*1000</f>
        <v>2166.78431</v>
      </c>
      <c r="H142" s="71"/>
      <c r="I142" s="71"/>
      <c r="J142" s="71"/>
      <c r="K142" s="71"/>
      <c r="L142" s="71"/>
      <c r="M142" s="71"/>
      <c r="N142" s="71"/>
      <c r="O142" s="71"/>
      <c r="P142" s="71"/>
      <c r="Q142" s="71"/>
      <c r="R142" s="71"/>
      <c r="S142" s="71"/>
      <c r="T142" s="71"/>
      <c r="U142" s="71"/>
      <c r="V142" s="71"/>
      <c r="W142" s="71"/>
      <c r="X142" s="71"/>
      <c r="Y142" s="71"/>
      <c r="Z142" s="71"/>
      <c r="AA142" s="71"/>
    </row>
    <row r="143" ht="14.25" customHeight="1">
      <c r="A143" s="33">
        <v>2019.0</v>
      </c>
      <c r="B143" s="82" t="s">
        <v>115</v>
      </c>
      <c r="C143" s="67">
        <f>(Road_Policing_stats!C144/Road_Policing_stats!H144)*1000</f>
        <v>2.016738933</v>
      </c>
      <c r="D143" s="67">
        <f>(Road_Policing_stats!D144/Road_Policing_stats!H144)*1000</f>
        <v>71.39255823</v>
      </c>
      <c r="E143" s="67">
        <f>(Road_Policing_stats!E144/Road_Policing_stats!H144)*1000</f>
        <v>155.6922456</v>
      </c>
      <c r="F143" s="67">
        <f>(Road_Policing_stats!F144/Road_Policing_stats!H144)*1000</f>
        <v>447.1110215</v>
      </c>
      <c r="G143" s="67">
        <f>(Road_Policing_stats!G144/Road_Policing_stats!H144)*1000</f>
        <v>2415.851568</v>
      </c>
      <c r="H143" s="71"/>
      <c r="I143" s="71"/>
      <c r="J143" s="71"/>
      <c r="K143" s="71"/>
      <c r="L143" s="71"/>
      <c r="M143" s="71"/>
      <c r="N143" s="71"/>
      <c r="O143" s="71"/>
      <c r="P143" s="71"/>
      <c r="Q143" s="71"/>
      <c r="R143" s="71"/>
      <c r="S143" s="71"/>
      <c r="T143" s="71"/>
      <c r="U143" s="71"/>
      <c r="V143" s="71"/>
      <c r="W143" s="71"/>
      <c r="X143" s="71"/>
      <c r="Y143" s="71"/>
      <c r="Z143" s="71"/>
      <c r="AA143" s="71"/>
    </row>
    <row r="144" ht="14.25" customHeight="1">
      <c r="A144" s="33">
        <v>2019.0</v>
      </c>
      <c r="B144" s="82" t="s">
        <v>117</v>
      </c>
      <c r="C144" s="67">
        <f>(Road_Policing_stats!C145/Road_Policing_stats!H145)*1000</f>
        <v>2.218412826</v>
      </c>
      <c r="D144" s="67">
        <f>(Road_Policing_stats!D145/Road_Policing_stats!H145)*1000</f>
        <v>64.73731975</v>
      </c>
      <c r="E144" s="67">
        <f>(Road_Policing_stats!E145/Road_Policing_stats!H145)*1000</f>
        <v>115.7608148</v>
      </c>
      <c r="F144" s="67">
        <f>(Road_Policing_stats!F145/Road_Policing_stats!H145)*1000</f>
        <v>340.4255319</v>
      </c>
      <c r="G144" s="67">
        <f>(Road_Policing_stats!G145/Road_Policing_stats!H145)*1000</f>
        <v>1896.944641</v>
      </c>
      <c r="H144" s="71"/>
      <c r="I144" s="71"/>
      <c r="J144" s="71"/>
      <c r="K144" s="71"/>
      <c r="L144" s="71"/>
      <c r="M144" s="71"/>
      <c r="N144" s="71"/>
      <c r="O144" s="71"/>
      <c r="P144" s="71"/>
      <c r="Q144" s="71"/>
      <c r="R144" s="71"/>
      <c r="S144" s="71"/>
      <c r="T144" s="71"/>
      <c r="U144" s="71"/>
      <c r="V144" s="71"/>
      <c r="W144" s="71"/>
      <c r="X144" s="71"/>
      <c r="Y144" s="71"/>
      <c r="Z144" s="71"/>
      <c r="AA144" s="71"/>
    </row>
    <row r="145" ht="14.25" customHeight="1">
      <c r="A145" s="33">
        <v>2019.0</v>
      </c>
      <c r="B145" s="82" t="s">
        <v>119</v>
      </c>
      <c r="C145" s="67">
        <f>(Road_Policing_stats!C146/Road_Policing_stats!H146)*1000</f>
        <v>3.0251084</v>
      </c>
      <c r="D145" s="67">
        <f>(Road_Policing_stats!D146/Road_Policing_stats!H146)*1000</f>
        <v>43.56156096</v>
      </c>
      <c r="E145" s="67">
        <f>(Road_Policing_stats!E146/Road_Policing_stats!H146)*1000</f>
        <v>86.31642634</v>
      </c>
      <c r="F145" s="67">
        <f>(Road_Policing_stats!F146/Road_Policing_stats!H146)*1000</f>
        <v>267.2179086</v>
      </c>
      <c r="G145" s="67">
        <f>(Road_Policing_stats!G146/Road_Policing_stats!H146)*1000</f>
        <v>1557.729152</v>
      </c>
      <c r="H145" s="71"/>
      <c r="I145" s="71"/>
      <c r="J145" s="71"/>
      <c r="K145" s="71"/>
      <c r="L145" s="71"/>
      <c r="M145" s="71"/>
      <c r="N145" s="71"/>
      <c r="O145" s="71"/>
      <c r="P145" s="71"/>
      <c r="Q145" s="71"/>
      <c r="R145" s="71"/>
      <c r="S145" s="71"/>
      <c r="T145" s="71"/>
      <c r="U145" s="71"/>
      <c r="V145" s="71"/>
      <c r="W145" s="71"/>
      <c r="X145" s="71"/>
      <c r="Y145" s="71"/>
      <c r="Z145" s="71"/>
      <c r="AA145" s="71"/>
    </row>
    <row r="146" ht="14.25" customHeight="1">
      <c r="A146" s="33">
        <v>2020.0</v>
      </c>
      <c r="B146" s="82" t="s">
        <v>97</v>
      </c>
      <c r="C146" s="67">
        <f>(Road_Policing_stats!C147/Road_Policing_stats!H147)*1000</f>
        <v>1.789299986</v>
      </c>
      <c r="D146" s="67">
        <f>(Road_Policing_stats!D147/Road_Policing_stats!H147)*1000</f>
        <v>107.3579992</v>
      </c>
      <c r="E146" s="67">
        <f>(Road_Policing_stats!E147/Road_Policing_stats!H147)*1000</f>
        <v>143.34281</v>
      </c>
      <c r="F146" s="67">
        <f>(Road_Policing_stats!F147/Road_Policing_stats!H147)*1000</f>
        <v>446.1321299</v>
      </c>
      <c r="G146" s="67">
        <f>(Road_Policing_stats!G147/Road_Policing_stats!H147)*1000</f>
        <v>2177.975705</v>
      </c>
      <c r="H146" s="71"/>
      <c r="I146" s="71"/>
      <c r="J146" s="71"/>
      <c r="K146" s="71"/>
      <c r="L146" s="71"/>
      <c r="M146" s="71"/>
      <c r="N146" s="71"/>
      <c r="O146" s="71"/>
      <c r="P146" s="71"/>
      <c r="Q146" s="71"/>
      <c r="R146" s="71"/>
      <c r="S146" s="71"/>
      <c r="T146" s="71"/>
      <c r="U146" s="71"/>
      <c r="V146" s="71"/>
      <c r="W146" s="71"/>
      <c r="X146" s="71"/>
      <c r="Y146" s="71"/>
      <c r="Z146" s="71"/>
      <c r="AA146" s="71"/>
    </row>
    <row r="147" ht="14.25" customHeight="1">
      <c r="A147" s="33">
        <v>2020.0</v>
      </c>
      <c r="B147" s="82" t="s">
        <v>98</v>
      </c>
      <c r="C147" s="67">
        <f>(Road_Policing_stats!C148/Road_Policing_stats!H148)*1000</f>
        <v>3.777411082</v>
      </c>
      <c r="D147" s="67">
        <f>(Road_Policing_stats!D148/Road_Policing_stats!H148)*1000</f>
        <v>87.87451043</v>
      </c>
      <c r="E147" s="67">
        <f>(Road_Policing_stats!E148/Road_Policing_stats!H148)*1000</f>
        <v>191.2562874</v>
      </c>
      <c r="F147" s="67">
        <f>(Road_Policing_stats!F148/Road_Policing_stats!H148)*1000</f>
        <v>551.3032068</v>
      </c>
      <c r="G147" s="67">
        <f>(Road_Policing_stats!G148/Road_Policing_stats!H148)*1000</f>
        <v>2114.554961</v>
      </c>
      <c r="H147" s="71"/>
      <c r="I147" s="71"/>
      <c r="J147" s="71"/>
      <c r="K147" s="71"/>
      <c r="L147" s="71"/>
      <c r="M147" s="71"/>
      <c r="N147" s="71"/>
      <c r="O147" s="71"/>
      <c r="P147" s="71"/>
      <c r="Q147" s="71"/>
      <c r="R147" s="71"/>
      <c r="S147" s="71"/>
      <c r="T147" s="71"/>
      <c r="U147" s="71"/>
      <c r="V147" s="71"/>
      <c r="W147" s="71"/>
      <c r="X147" s="71"/>
      <c r="Y147" s="71"/>
      <c r="Z147" s="71"/>
      <c r="AA147" s="71"/>
    </row>
    <row r="148" ht="14.25" customHeight="1">
      <c r="A148" s="33">
        <v>2020.0</v>
      </c>
      <c r="B148" s="82" t="s">
        <v>99</v>
      </c>
      <c r="C148" s="67">
        <f>(Road_Policing_stats!C149/Road_Policing_stats!H149)*1000</f>
        <v>3.379788863</v>
      </c>
      <c r="D148" s="67">
        <f>(Road_Policing_stats!D149/Road_Policing_stats!H149)*1000</f>
        <v>103.5805881</v>
      </c>
      <c r="E148" s="67">
        <f>(Road_Policing_stats!E149/Road_Policing_stats!H149)*1000</f>
        <v>122.6664546</v>
      </c>
      <c r="F148" s="67">
        <f>(Road_Policing_stats!F149/Road_Policing_stats!H149)*1000</f>
        <v>392.0555081</v>
      </c>
      <c r="G148" s="67">
        <f>(Road_Policing_stats!G149/Road_Policing_stats!H149)*1000</f>
        <v>2677.588024</v>
      </c>
      <c r="H148" s="71"/>
      <c r="I148" s="71"/>
      <c r="J148" s="71"/>
      <c r="K148" s="71"/>
      <c r="L148" s="71"/>
      <c r="M148" s="71"/>
      <c r="N148" s="71"/>
      <c r="O148" s="71"/>
      <c r="P148" s="71"/>
      <c r="Q148" s="71"/>
      <c r="R148" s="71"/>
      <c r="S148" s="71"/>
      <c r="T148" s="71"/>
      <c r="U148" s="71"/>
      <c r="V148" s="71"/>
      <c r="W148" s="71"/>
      <c r="X148" s="71"/>
      <c r="Y148" s="71"/>
      <c r="Z148" s="71"/>
      <c r="AA148" s="71"/>
    </row>
    <row r="149" ht="14.25" customHeight="1">
      <c r="A149" s="33">
        <v>2020.0</v>
      </c>
      <c r="B149" s="82" t="s">
        <v>100</v>
      </c>
      <c r="C149" s="67">
        <f>(Road_Policing_stats!C150/Road_Policing_stats!H150)*1000</f>
        <v>1.391677767</v>
      </c>
      <c r="D149" s="67">
        <f>(Road_Policing_stats!D150/Road_Policing_stats!H150)*1000</f>
        <v>95.03171037</v>
      </c>
      <c r="E149" s="67">
        <f>(Road_Policing_stats!E150/Road_Policing_stats!H150)*1000</f>
        <v>118.4914213</v>
      </c>
      <c r="F149" s="67">
        <f>(Road_Policing_stats!F150/Road_Policing_stats!H150)*1000</f>
        <v>143.34281</v>
      </c>
      <c r="G149" s="67">
        <f>(Road_Policing_stats!G150/Road_Policing_stats!H150)*1000</f>
        <v>2054.712817</v>
      </c>
      <c r="H149" s="71"/>
      <c r="I149" s="71"/>
      <c r="J149" s="71"/>
      <c r="K149" s="71"/>
      <c r="L149" s="71"/>
      <c r="M149" s="71"/>
      <c r="N149" s="71"/>
      <c r="O149" s="71"/>
      <c r="P149" s="71"/>
      <c r="Q149" s="71"/>
      <c r="R149" s="71"/>
      <c r="S149" s="71"/>
      <c r="T149" s="71"/>
      <c r="U149" s="71"/>
      <c r="V149" s="71"/>
      <c r="W149" s="71"/>
      <c r="X149" s="71"/>
      <c r="Y149" s="71"/>
      <c r="Z149" s="71"/>
      <c r="AA149" s="71"/>
    </row>
    <row r="150" ht="14.25" customHeight="1">
      <c r="A150" s="33">
        <v>2020.0</v>
      </c>
      <c r="B150" s="82" t="s">
        <v>102</v>
      </c>
      <c r="C150" s="67">
        <f>(Road_Policing_stats!C151/Road_Policing_stats!H151)*1000</f>
        <v>1.192866657</v>
      </c>
      <c r="D150" s="67">
        <f>(Road_Policing_stats!D151/Road_Policing_stats!H151)*1000</f>
        <v>90.45905485</v>
      </c>
      <c r="E150" s="67">
        <f>(Road_Policing_stats!E151/Road_Policing_stats!H151)*1000</f>
        <v>159.4465099</v>
      </c>
      <c r="F150" s="67">
        <f>(Road_Policing_stats!F151/Road_Policing_stats!H151)*1000</f>
        <v>277.7391201</v>
      </c>
      <c r="G150" s="67">
        <f>(Road_Policing_stats!G151/Road_Policing_stats!H151)*1000</f>
        <v>2945.386588</v>
      </c>
      <c r="H150" s="71"/>
      <c r="I150" s="71"/>
      <c r="J150" s="71"/>
      <c r="K150" s="71"/>
      <c r="L150" s="71"/>
      <c r="M150" s="71"/>
      <c r="N150" s="71"/>
      <c r="O150" s="71"/>
      <c r="P150" s="71"/>
      <c r="Q150" s="71"/>
      <c r="R150" s="71"/>
      <c r="S150" s="71"/>
      <c r="T150" s="71"/>
      <c r="U150" s="71"/>
      <c r="V150" s="71"/>
      <c r="W150" s="71"/>
      <c r="X150" s="71"/>
      <c r="Y150" s="71"/>
      <c r="Z150" s="71"/>
      <c r="AA150" s="71"/>
    </row>
    <row r="151" ht="14.25" customHeight="1">
      <c r="A151" s="33">
        <v>2020.0</v>
      </c>
      <c r="B151" s="82" t="s">
        <v>105</v>
      </c>
      <c r="C151" s="67">
        <f>(Road_Policing_stats!C152/Road_Policing_stats!H152)*1000</f>
        <v>2.385733315</v>
      </c>
      <c r="D151" s="67">
        <f>(Road_Policing_stats!D152/Road_Policing_stats!H152)*1000</f>
        <v>107.3579992</v>
      </c>
      <c r="E151" s="67">
        <f>(Road_Policing_stats!E152/Road_Policing_stats!H152)*1000</f>
        <v>167.3989543</v>
      </c>
      <c r="F151" s="67">
        <f>(Road_Policing_stats!F152/Road_Policing_stats!H152)*1000</f>
        <v>463.0310742</v>
      </c>
      <c r="G151" s="67">
        <f>(Road_Policing_stats!G152/Road_Policing_stats!H152)*1000</f>
        <v>3609.415694</v>
      </c>
      <c r="H151" s="71"/>
      <c r="I151" s="71"/>
      <c r="J151" s="71"/>
      <c r="K151" s="71"/>
      <c r="L151" s="71"/>
      <c r="M151" s="71"/>
      <c r="N151" s="71"/>
      <c r="O151" s="71"/>
      <c r="P151" s="71"/>
      <c r="Q151" s="71"/>
      <c r="R151" s="71"/>
      <c r="S151" s="71"/>
      <c r="T151" s="71"/>
      <c r="U151" s="71"/>
      <c r="V151" s="71"/>
      <c r="W151" s="71"/>
      <c r="X151" s="71"/>
      <c r="Y151" s="71"/>
      <c r="Z151" s="71"/>
      <c r="AA151" s="71"/>
    </row>
    <row r="152" ht="14.25" customHeight="1">
      <c r="A152" s="33">
        <v>2020.0</v>
      </c>
      <c r="B152" s="82" t="s">
        <v>107</v>
      </c>
      <c r="C152" s="67">
        <f>(Road_Policing_stats!C153/Road_Policing_stats!H153)*1000</f>
        <v>1.988111096</v>
      </c>
      <c r="D152" s="67">
        <f>(Road_Policing_stats!D153/Road_Policing_stats!H153)*1000</f>
        <v>115.7080658</v>
      </c>
      <c r="E152" s="67">
        <f>(Road_Policing_stats!E153/Road_Policing_stats!H153)*1000</f>
        <v>166.8025209</v>
      </c>
      <c r="F152" s="67">
        <f>(Road_Policing_stats!F153/Road_Policing_stats!H153)*1000</f>
        <v>493.8467962</v>
      </c>
      <c r="G152" s="67">
        <f>(Road_Policing_stats!G153/Road_Policing_stats!H153)*1000</f>
        <v>3773.43486</v>
      </c>
      <c r="H152" s="71"/>
      <c r="I152" s="71"/>
      <c r="J152" s="71"/>
      <c r="K152" s="71"/>
      <c r="L152" s="71"/>
      <c r="M152" s="71"/>
      <c r="N152" s="71"/>
      <c r="O152" s="71"/>
      <c r="P152" s="71"/>
      <c r="Q152" s="71"/>
      <c r="R152" s="71"/>
      <c r="S152" s="71"/>
      <c r="T152" s="71"/>
      <c r="U152" s="71"/>
      <c r="V152" s="71"/>
      <c r="W152" s="71"/>
      <c r="X152" s="71"/>
      <c r="Y152" s="71"/>
      <c r="Z152" s="71"/>
      <c r="AA152" s="71"/>
    </row>
    <row r="153" ht="14.25" customHeight="1">
      <c r="A153" s="33">
        <v>2020.0</v>
      </c>
      <c r="B153" s="82" t="s">
        <v>110</v>
      </c>
      <c r="C153" s="67">
        <f>(Road_Policing_stats!C154/Road_Policing_stats!H154)*1000</f>
        <v>3.180977753</v>
      </c>
      <c r="D153" s="67">
        <f>(Road_Policing_stats!D154/Road_Policing_stats!H154)*1000</f>
        <v>111.5330325</v>
      </c>
      <c r="E153" s="67">
        <f>(Road_Policing_stats!E154/Road_Policing_stats!H154)*1000</f>
        <v>152.2893099</v>
      </c>
      <c r="F153" s="67">
        <f>(Road_Policing_stats!F154/Road_Policing_stats!H154)*1000</f>
        <v>390.067397</v>
      </c>
      <c r="G153" s="67">
        <f>(Road_Policing_stats!G154/Road_Policing_stats!H154)*1000</f>
        <v>4086.164735</v>
      </c>
      <c r="H153" s="71"/>
      <c r="I153" s="71"/>
      <c r="J153" s="71"/>
      <c r="K153" s="71"/>
      <c r="L153" s="71"/>
      <c r="M153" s="71"/>
      <c r="N153" s="71"/>
      <c r="O153" s="71"/>
      <c r="P153" s="71"/>
      <c r="Q153" s="71"/>
      <c r="R153" s="71"/>
      <c r="S153" s="71"/>
      <c r="T153" s="71"/>
      <c r="U153" s="71"/>
      <c r="V153" s="71"/>
      <c r="W153" s="71"/>
      <c r="X153" s="71"/>
      <c r="Y153" s="71"/>
      <c r="Z153" s="71"/>
      <c r="AA153" s="71"/>
    </row>
    <row r="154" ht="14.25" customHeight="1">
      <c r="A154" s="33">
        <v>2020.0</v>
      </c>
      <c r="B154" s="82" t="s">
        <v>113</v>
      </c>
      <c r="C154" s="67">
        <f>(Road_Policing_stats!C155/Road_Policing_stats!H155)*1000</f>
        <v>3.578599972</v>
      </c>
      <c r="D154" s="67">
        <f>(Road_Policing_stats!D155/Road_Policing_stats!H155)*1000</f>
        <v>133.9986878</v>
      </c>
      <c r="E154" s="67">
        <f>(Road_Policing_stats!E155/Road_Policing_stats!H155)*1000</f>
        <v>190.6598541</v>
      </c>
      <c r="F154" s="67">
        <f>(Road_Policing_stats!F155/Road_Policing_stats!H155)*1000</f>
        <v>543.3507624</v>
      </c>
      <c r="G154" s="67">
        <f>(Road_Policing_stats!G155/Road_Policing_stats!H155)*1000</f>
        <v>3810.016104</v>
      </c>
      <c r="H154" s="71"/>
      <c r="I154" s="71"/>
      <c r="J154" s="71"/>
      <c r="K154" s="71"/>
      <c r="L154" s="71"/>
      <c r="M154" s="71"/>
      <c r="N154" s="71"/>
      <c r="O154" s="71"/>
      <c r="P154" s="71"/>
      <c r="Q154" s="71"/>
      <c r="R154" s="71"/>
      <c r="S154" s="71"/>
      <c r="T154" s="71"/>
      <c r="U154" s="71"/>
      <c r="V154" s="71"/>
      <c r="W154" s="71"/>
      <c r="X154" s="71"/>
      <c r="Y154" s="71"/>
      <c r="Z154" s="71"/>
      <c r="AA154" s="71"/>
    </row>
    <row r="155" ht="14.25" customHeight="1">
      <c r="A155" s="33">
        <v>2020.0</v>
      </c>
      <c r="B155" s="82" t="s">
        <v>115</v>
      </c>
      <c r="C155" s="67">
        <f>(Road_Policing_stats!C156/Road_Policing_stats!H156)*1000</f>
        <v>2.783355534</v>
      </c>
      <c r="D155" s="67">
        <f>(Road_Policing_stats!D156/Road_Policing_stats!H156)*1000</f>
        <v>113.1235213</v>
      </c>
      <c r="E155" s="67">
        <f>(Road_Policing_stats!E156/Road_Policing_stats!H156)*1000</f>
        <v>132.2093879</v>
      </c>
      <c r="F155" s="67">
        <f>(Road_Policing_stats!F156/Road_Policing_stats!H156)*1000</f>
        <v>418.4973856</v>
      </c>
      <c r="G155" s="67">
        <f>(Road_Policing_stats!G156/Road_Policing_stats!H156)*1000</f>
        <v>2886.936122</v>
      </c>
      <c r="H155" s="71"/>
      <c r="I155" s="71"/>
      <c r="J155" s="71"/>
      <c r="K155" s="71"/>
      <c r="L155" s="71"/>
      <c r="M155" s="71"/>
      <c r="N155" s="71"/>
      <c r="O155" s="71"/>
      <c r="P155" s="71"/>
      <c r="Q155" s="71"/>
      <c r="R155" s="71"/>
      <c r="S155" s="71"/>
      <c r="T155" s="71"/>
      <c r="U155" s="71"/>
      <c r="V155" s="71"/>
      <c r="W155" s="71"/>
      <c r="X155" s="71"/>
      <c r="Y155" s="71"/>
      <c r="Z155" s="71"/>
      <c r="AA155" s="71"/>
    </row>
    <row r="156" ht="14.25" customHeight="1">
      <c r="A156" s="33">
        <v>2020.0</v>
      </c>
      <c r="B156" s="82" t="s">
        <v>117</v>
      </c>
      <c r="C156" s="67">
        <f>(Road_Policing_stats!C157/Road_Policing_stats!H157)*1000</f>
        <v>2.186922205</v>
      </c>
      <c r="D156" s="67">
        <f>(Road_Policing_stats!D157/Road_Policing_stats!H157)*1000</f>
        <v>110.1413547</v>
      </c>
      <c r="E156" s="67">
        <f>(Road_Policing_stats!E157/Road_Policing_stats!H157)*1000</f>
        <v>116.3044991</v>
      </c>
      <c r="F156" s="67">
        <f>(Road_Policing_stats!F157/Road_Policing_stats!H157)*1000</f>
        <v>469.989463</v>
      </c>
      <c r="G156" s="67">
        <f>(Road_Policing_stats!G157/Road_Policing_stats!H157)*1000</f>
        <v>2879.182489</v>
      </c>
      <c r="H156" s="71"/>
      <c r="I156" s="71"/>
      <c r="J156" s="71"/>
      <c r="K156" s="71"/>
      <c r="L156" s="71"/>
      <c r="M156" s="71"/>
      <c r="N156" s="71"/>
      <c r="O156" s="71"/>
      <c r="P156" s="71"/>
      <c r="Q156" s="71"/>
      <c r="R156" s="71"/>
      <c r="S156" s="71"/>
      <c r="T156" s="71"/>
      <c r="U156" s="71"/>
      <c r="V156" s="71"/>
      <c r="W156" s="71"/>
      <c r="X156" s="71"/>
      <c r="Y156" s="71"/>
      <c r="Z156" s="71"/>
      <c r="AA156" s="71"/>
    </row>
    <row r="157" ht="14.25" customHeight="1">
      <c r="A157" s="33">
        <v>2020.0</v>
      </c>
      <c r="B157" s="82" t="s">
        <v>119</v>
      </c>
      <c r="C157" s="67">
        <f>(Road_Policing_stats!C158/Road_Policing_stats!H158)*1000</f>
        <v>1.590488877</v>
      </c>
      <c r="D157" s="67">
        <f>(Road_Policing_stats!D158/Road_Policing_stats!H158)*1000</f>
        <v>114.1175769</v>
      </c>
      <c r="E157" s="67">
        <f>(Road_Policing_stats!E158/Road_Policing_stats!H158)*1000</f>
        <v>84.49472157</v>
      </c>
      <c r="F157" s="67">
        <f>(Road_Policing_stats!F158/Road_Policing_stats!H158)*1000</f>
        <v>277.1426867</v>
      </c>
      <c r="G157" s="67">
        <f>(Road_Policing_stats!G158/Road_Policing_stats!H158)*1000</f>
        <v>3021.730054</v>
      </c>
      <c r="H157" s="71"/>
      <c r="I157" s="71"/>
      <c r="J157" s="71"/>
      <c r="K157" s="71"/>
      <c r="L157" s="71"/>
      <c r="M157" s="71"/>
      <c r="N157" s="71"/>
      <c r="O157" s="71"/>
      <c r="P157" s="71"/>
      <c r="Q157" s="71"/>
      <c r="R157" s="71"/>
      <c r="S157" s="71"/>
      <c r="T157" s="71"/>
      <c r="U157" s="71"/>
      <c r="V157" s="71"/>
      <c r="W157" s="71"/>
      <c r="X157" s="71"/>
      <c r="Y157" s="71"/>
      <c r="Z157" s="71"/>
      <c r="AA157" s="71"/>
    </row>
    <row r="158" ht="14.25" customHeight="1">
      <c r="A158" s="33">
        <v>2021.0</v>
      </c>
      <c r="B158" s="82" t="s">
        <v>97</v>
      </c>
      <c r="C158" s="67">
        <f>(Road_Policing_stats!C159/Road_Policing_stats!H159)*1000</f>
        <v>0.7882239344</v>
      </c>
      <c r="D158" s="67">
        <f>(Road_Policing_stats!D159/Road_Policing_stats!H159)*1000</f>
        <v>86.11346484</v>
      </c>
      <c r="E158" s="67">
        <f>(Road_Policing_stats!E159/Road_Policing_stats!H159)*1000</f>
        <v>100.6956076</v>
      </c>
      <c r="F158" s="67">
        <f>(Road_Policing_stats!F159/Road_Policing_stats!H159)*1000</f>
        <v>217.5498059</v>
      </c>
      <c r="G158" s="67">
        <f>(Road_Policing_stats!G159/Road_Policing_stats!H159)*1000</f>
        <v>2118.54888</v>
      </c>
      <c r="H158" s="71"/>
      <c r="I158" s="71"/>
      <c r="J158" s="71"/>
      <c r="K158" s="71"/>
      <c r="L158" s="71"/>
      <c r="M158" s="71"/>
      <c r="N158" s="71"/>
      <c r="O158" s="71"/>
      <c r="P158" s="71"/>
      <c r="Q158" s="71"/>
      <c r="R158" s="71"/>
      <c r="S158" s="71"/>
      <c r="T158" s="71"/>
      <c r="U158" s="71"/>
      <c r="V158" s="71"/>
      <c r="W158" s="71"/>
      <c r="X158" s="71"/>
      <c r="Y158" s="71"/>
      <c r="Z158" s="71"/>
      <c r="AA158" s="71"/>
    </row>
    <row r="159" ht="14.25" customHeight="1">
      <c r="A159" s="33">
        <v>2021.0</v>
      </c>
      <c r="B159" s="82" t="s">
        <v>98</v>
      </c>
      <c r="C159" s="67">
        <f>(Road_Policing_stats!C160/Road_Policing_stats!H160)*1000</f>
        <v>0.985279918</v>
      </c>
      <c r="D159" s="67">
        <f>(Road_Policing_stats!D160/Road_Policing_stats!H160)*1000</f>
        <v>111.1395748</v>
      </c>
      <c r="E159" s="67">
        <f>(Road_Policing_stats!E160/Road_Policing_stats!H160)*1000</f>
        <v>163.3594104</v>
      </c>
      <c r="F159" s="67">
        <f>(Road_Policing_stats!F160/Road_Policing_stats!H160)*1000</f>
        <v>400.8118707</v>
      </c>
      <c r="G159" s="67">
        <f>(Road_Policing_stats!G160/Road_Policing_stats!H160)*1000</f>
        <v>2664.59101</v>
      </c>
      <c r="H159" s="71"/>
      <c r="I159" s="71"/>
      <c r="J159" s="71"/>
      <c r="K159" s="71"/>
      <c r="L159" s="71"/>
      <c r="M159" s="71"/>
      <c r="N159" s="71"/>
      <c r="O159" s="71"/>
      <c r="P159" s="71"/>
      <c r="Q159" s="71"/>
      <c r="R159" s="71"/>
      <c r="S159" s="71"/>
      <c r="T159" s="71"/>
      <c r="U159" s="71"/>
      <c r="V159" s="71"/>
      <c r="W159" s="71"/>
      <c r="X159" s="71"/>
      <c r="Y159" s="71"/>
      <c r="Z159" s="71"/>
      <c r="AA159" s="71"/>
    </row>
    <row r="160" ht="14.25" customHeight="1">
      <c r="A160" s="33">
        <v>2021.0</v>
      </c>
      <c r="B160" s="82" t="s">
        <v>99</v>
      </c>
      <c r="C160" s="67">
        <f>(Road_Policing_stats!C161/Road_Policing_stats!H161)*1000</f>
        <v>1.773503852</v>
      </c>
      <c r="D160" s="67">
        <f>(Road_Policing_stats!D161/Road_Policing_stats!H161)*1000</f>
        <v>122.7658778</v>
      </c>
      <c r="E160" s="67">
        <f>(Road_Policing_stats!E161/Road_Policing_stats!H161)*1000</f>
        <v>140.8950283</v>
      </c>
      <c r="F160" s="67">
        <f>(Road_Policing_stats!F161/Road_Policing_stats!H161)*1000</f>
        <v>416.9704613</v>
      </c>
      <c r="G160" s="67">
        <f>(Road_Policing_stats!G161/Road_Policing_stats!H161)*1000</f>
        <v>3229.353459</v>
      </c>
      <c r="H160" s="71"/>
      <c r="I160" s="71"/>
      <c r="J160" s="71"/>
      <c r="K160" s="71"/>
      <c r="L160" s="71"/>
      <c r="M160" s="71"/>
      <c r="N160" s="71"/>
      <c r="O160" s="71"/>
      <c r="P160" s="71"/>
      <c r="Q160" s="71"/>
      <c r="R160" s="71"/>
      <c r="S160" s="71"/>
      <c r="T160" s="71"/>
      <c r="U160" s="71"/>
      <c r="V160" s="71"/>
      <c r="W160" s="71"/>
      <c r="X160" s="71"/>
      <c r="Y160" s="71"/>
      <c r="Z160" s="71"/>
      <c r="AA160" s="71"/>
    </row>
    <row r="161" ht="14.25" customHeight="1">
      <c r="A161" s="33">
        <v>2021.0</v>
      </c>
      <c r="B161" s="82" t="s">
        <v>100</v>
      </c>
      <c r="C161" s="67">
        <f>(Road_Policing_stats!C162/Road_Policing_stats!H162)*1000</f>
        <v>3.547007705</v>
      </c>
      <c r="D161" s="67">
        <f>(Road_Policing_stats!D162/Road_Policing_stats!H162)*1000</f>
        <v>118.6277021</v>
      </c>
      <c r="E161" s="67">
        <f>(Road_Policing_stats!E162/Road_Policing_stats!H162)*1000</f>
        <v>173.2122096</v>
      </c>
      <c r="F161" s="67">
        <f>(Road_Policing_stats!F162/Road_Policing_stats!H162)*1000</f>
        <v>552.93909</v>
      </c>
      <c r="G161" s="67">
        <f>(Road_Policing_stats!G162/Road_Policing_stats!H162)*1000</f>
        <v>3049.638402</v>
      </c>
      <c r="H161" s="71"/>
      <c r="I161" s="71"/>
      <c r="J161" s="71"/>
      <c r="K161" s="71"/>
      <c r="L161" s="71"/>
      <c r="M161" s="71"/>
      <c r="N161" s="71"/>
      <c r="O161" s="71"/>
      <c r="P161" s="71"/>
      <c r="Q161" s="71"/>
      <c r="R161" s="71"/>
      <c r="S161" s="71"/>
      <c r="T161" s="71"/>
      <c r="U161" s="71"/>
      <c r="V161" s="71"/>
      <c r="W161" s="71"/>
      <c r="X161" s="71"/>
      <c r="Y161" s="71"/>
      <c r="Z161" s="71"/>
      <c r="AA161" s="71"/>
    </row>
    <row r="162" ht="14.25" customHeight="1">
      <c r="A162" s="33">
        <v>2021.0</v>
      </c>
      <c r="B162" s="82" t="s">
        <v>102</v>
      </c>
      <c r="C162" s="67">
        <f>(Road_Policing_stats!C163/Road_Policing_stats!H163)*1000</f>
        <v>1.379391885</v>
      </c>
      <c r="D162" s="67">
        <f>(Road_Policing_stats!D163/Road_Policing_stats!H163)*1000</f>
        <v>122.7658778</v>
      </c>
      <c r="E162" s="67">
        <f>(Road_Policing_stats!E163/Road_Policing_stats!H163)*1000</f>
        <v>133.2098449</v>
      </c>
      <c r="F162" s="67">
        <f>(Road_Policing_stats!F163/Road_Policing_stats!H163)*1000</f>
        <v>482.7871598</v>
      </c>
      <c r="G162" s="67">
        <f>(Road_Policing_stats!G163/Road_Policing_stats!H163)*1000</f>
        <v>3332.019627</v>
      </c>
      <c r="H162" s="71"/>
      <c r="I162" s="71"/>
      <c r="J162" s="71"/>
      <c r="K162" s="71"/>
      <c r="L162" s="71"/>
      <c r="M162" s="71"/>
      <c r="N162" s="71"/>
      <c r="O162" s="71"/>
      <c r="P162" s="71"/>
      <c r="Q162" s="71"/>
      <c r="R162" s="71"/>
      <c r="S162" s="71"/>
      <c r="T162" s="71"/>
      <c r="U162" s="71"/>
      <c r="V162" s="71"/>
      <c r="W162" s="71"/>
      <c r="X162" s="71"/>
      <c r="Y162" s="71"/>
      <c r="Z162" s="71"/>
      <c r="AA162" s="71"/>
    </row>
    <row r="163" ht="14.25" customHeight="1">
      <c r="A163" s="33">
        <v>2021.0</v>
      </c>
      <c r="B163" s="82" t="s">
        <v>105</v>
      </c>
      <c r="C163" s="67">
        <f>(Road_Policing_stats!C164/Road_Policing_stats!H164)*1000</f>
        <v>1.773503852</v>
      </c>
      <c r="D163" s="67">
        <f>(Road_Policing_stats!D164/Road_Policing_stats!H164)*1000</f>
        <v>129.8598932</v>
      </c>
      <c r="E163" s="67">
        <f>(Road_Policing_stats!E164/Road_Policing_stats!H164)*1000</f>
        <v>138.7274125</v>
      </c>
      <c r="F163" s="67">
        <f>(Road_Policing_stats!F164/Road_Policing_stats!H164)*1000</f>
        <v>512.9367253</v>
      </c>
      <c r="G163" s="67">
        <f>(Road_Policing_stats!G164/Road_Policing_stats!H164)*1000</f>
        <v>3152.698682</v>
      </c>
      <c r="H163" s="71"/>
      <c r="I163" s="71"/>
      <c r="J163" s="71"/>
      <c r="K163" s="71"/>
      <c r="L163" s="71"/>
      <c r="M163" s="71"/>
      <c r="N163" s="71"/>
      <c r="O163" s="71"/>
      <c r="P163" s="71"/>
      <c r="Q163" s="71"/>
      <c r="R163" s="71"/>
      <c r="S163" s="71"/>
      <c r="T163" s="71"/>
      <c r="U163" s="71"/>
      <c r="V163" s="71"/>
      <c r="W163" s="71"/>
      <c r="X163" s="71"/>
      <c r="Y163" s="71"/>
      <c r="Z163" s="71"/>
      <c r="AA163" s="71"/>
    </row>
    <row r="164" ht="14.25" customHeight="1">
      <c r="A164" s="33">
        <v>2021.0</v>
      </c>
      <c r="B164" s="82" t="s">
        <v>107</v>
      </c>
      <c r="C164" s="67">
        <f>(Road_Policing_stats!C165/Road_Policing_stats!H165)*1000</f>
        <v>3.349951721</v>
      </c>
      <c r="D164" s="67">
        <f>(Road_Policing_stats!D165/Road_Policing_stats!H165)*1000</f>
        <v>123.7511577</v>
      </c>
      <c r="E164" s="67">
        <f>(Road_Policing_stats!E165/Road_Policing_stats!H165)*1000</f>
        <v>104.0455593</v>
      </c>
      <c r="F164" s="67">
        <f>(Road_Policing_stats!F165/Road_Policing_stats!H165)*1000</f>
        <v>356.0801624</v>
      </c>
      <c r="G164" s="67">
        <f>(Road_Policing_stats!G165/Road_Policing_stats!H165)*1000</f>
        <v>3376.554279</v>
      </c>
      <c r="H164" s="71"/>
      <c r="I164" s="71"/>
      <c r="J164" s="71"/>
      <c r="K164" s="71"/>
      <c r="L164" s="71"/>
      <c r="M164" s="71"/>
      <c r="N164" s="71"/>
      <c r="O164" s="71"/>
      <c r="P164" s="71"/>
      <c r="Q164" s="71"/>
      <c r="R164" s="71"/>
      <c r="S164" s="71"/>
      <c r="T164" s="71"/>
      <c r="U164" s="71"/>
      <c r="V164" s="71"/>
      <c r="W164" s="71"/>
      <c r="X164" s="71"/>
      <c r="Y164" s="71"/>
      <c r="Z164" s="71"/>
      <c r="AA164" s="71"/>
    </row>
    <row r="165" ht="14.25" customHeight="1">
      <c r="A165" s="33">
        <v>2021.0</v>
      </c>
      <c r="B165" s="82" t="s">
        <v>110</v>
      </c>
      <c r="C165" s="67">
        <f>(Road_Policing_stats!C166/Road_Policing_stats!H166)*1000</f>
        <v>4.138175656</v>
      </c>
      <c r="D165" s="67">
        <f>(Road_Policing_stats!D166/Road_Policing_stats!H166)*1000</f>
        <v>112.9130786</v>
      </c>
      <c r="E165" s="67">
        <f>(Road_Policing_stats!E166/Road_Policing_stats!H166)*1000</f>
        <v>111.7307427</v>
      </c>
      <c r="F165" s="67">
        <f>(Road_Policing_stats!F166/Road_Policing_stats!H166)*1000</f>
        <v>351.1537628</v>
      </c>
      <c r="G165" s="67">
        <f>(Road_Policing_stats!G166/Road_Policing_stats!H166)*1000</f>
        <v>3118.805053</v>
      </c>
      <c r="H165" s="71"/>
      <c r="I165" s="71"/>
      <c r="J165" s="71"/>
      <c r="K165" s="71"/>
      <c r="L165" s="71"/>
      <c r="M165" s="71"/>
      <c r="N165" s="71"/>
      <c r="O165" s="71"/>
      <c r="P165" s="71"/>
      <c r="Q165" s="71"/>
      <c r="R165" s="71"/>
      <c r="S165" s="71"/>
      <c r="T165" s="71"/>
      <c r="U165" s="71"/>
      <c r="V165" s="71"/>
      <c r="W165" s="71"/>
      <c r="X165" s="71"/>
      <c r="Y165" s="71"/>
      <c r="Z165" s="71"/>
      <c r="AA165" s="71"/>
    </row>
    <row r="166" ht="14.25" customHeight="1">
      <c r="A166" s="33">
        <v>2021.0</v>
      </c>
      <c r="B166" s="82" t="s">
        <v>113</v>
      </c>
      <c r="C166" s="67">
        <f>(Road_Policing_stats!C167/Road_Policing_stats!H167)*1000</f>
        <v>2.16761582</v>
      </c>
      <c r="D166" s="67">
        <f>(Road_Policing_stats!D167/Road_Policing_stats!H167)*1000</f>
        <v>101.2867756</v>
      </c>
      <c r="E166" s="67">
        <f>(Road_Policing_stats!E167/Road_Policing_stats!H167)*1000</f>
        <v>110.5484068</v>
      </c>
      <c r="F166" s="67">
        <f>(Road_Policing_stats!F167/Road_Policing_stats!H167)*1000</f>
        <v>386.6238398</v>
      </c>
      <c r="G166" s="67">
        <f>(Road_Policing_stats!G167/Road_Policing_stats!H167)*1000</f>
        <v>3033.676868</v>
      </c>
      <c r="H166" s="71"/>
      <c r="I166" s="71"/>
      <c r="J166" s="71"/>
      <c r="K166" s="71"/>
      <c r="L166" s="71"/>
      <c r="M166" s="71"/>
      <c r="N166" s="71"/>
      <c r="O166" s="71"/>
      <c r="P166" s="71"/>
      <c r="Q166" s="71"/>
      <c r="R166" s="71"/>
      <c r="S166" s="71"/>
      <c r="T166" s="71"/>
      <c r="U166" s="71"/>
      <c r="V166" s="71"/>
      <c r="W166" s="71"/>
      <c r="X166" s="71"/>
      <c r="Y166" s="71"/>
      <c r="Z166" s="71"/>
      <c r="AA166" s="71"/>
    </row>
    <row r="167" ht="14.25" customHeight="1">
      <c r="A167" s="33">
        <v>2021.0</v>
      </c>
      <c r="B167" s="82" t="s">
        <v>115</v>
      </c>
      <c r="C167" s="67">
        <f>(Road_Policing_stats!C168/Road_Policing_stats!H168)*1000</f>
        <v>2.364671803</v>
      </c>
      <c r="D167" s="67">
        <f>(Road_Policing_stats!D168/Road_Policing_stats!H168)*1000</f>
        <v>111.9277987</v>
      </c>
      <c r="E167" s="67">
        <f>(Road_Policing_stats!E168/Road_Policing_stats!H168)*1000</f>
        <v>117.8394782</v>
      </c>
      <c r="F167" s="67">
        <f>(Road_Policing_stats!F168/Road_Policing_stats!H168)*1000</f>
        <v>428.7938203</v>
      </c>
      <c r="G167" s="67">
        <f>(Road_Policing_stats!G168/Road_Policing_stats!H168)*1000</f>
        <v>3026.385796</v>
      </c>
      <c r="H167" s="71"/>
      <c r="I167" s="71"/>
      <c r="J167" s="71"/>
      <c r="K167" s="71"/>
      <c r="L167" s="71"/>
      <c r="M167" s="71"/>
      <c r="N167" s="71"/>
      <c r="O167" s="71"/>
      <c r="P167" s="71"/>
      <c r="Q167" s="71"/>
      <c r="R167" s="71"/>
      <c r="S167" s="71"/>
      <c r="T167" s="71"/>
      <c r="U167" s="71"/>
      <c r="V167" s="71"/>
      <c r="W167" s="71"/>
      <c r="X167" s="71"/>
      <c r="Y167" s="71"/>
      <c r="Z167" s="71"/>
      <c r="AA167" s="71"/>
    </row>
    <row r="168" ht="14.25" customHeight="1">
      <c r="A168" s="33">
        <v>2021.0</v>
      </c>
      <c r="B168" s="82" t="s">
        <v>117</v>
      </c>
      <c r="C168" s="67">
        <f>(Road_Policing_stats!C169/Road_Policing_stats!H169)*1000</f>
        <v>0.5911679508</v>
      </c>
      <c r="D168" s="67">
        <f>(Road_Policing_stats!D169/Road_Policing_stats!H169)*1000</f>
        <v>107.986679</v>
      </c>
      <c r="E168" s="67">
        <f>(Road_Policing_stats!E169/Road_Policing_stats!H169)*1000</f>
        <v>80.59589729</v>
      </c>
      <c r="F168" s="67">
        <f>(Road_Policing_stats!F169/Road_Policing_stats!H169)*1000</f>
        <v>362.9771218</v>
      </c>
      <c r="G168" s="67">
        <f>(Road_Policing_stats!G169/Road_Policing_stats!H169)*1000</f>
        <v>2811.988886</v>
      </c>
      <c r="H168" s="71"/>
      <c r="I168" s="71"/>
      <c r="J168" s="71"/>
      <c r="K168" s="71"/>
      <c r="L168" s="71"/>
      <c r="M168" s="71"/>
      <c r="N168" s="71"/>
      <c r="O168" s="71"/>
      <c r="P168" s="71"/>
      <c r="Q168" s="71"/>
      <c r="R168" s="71"/>
      <c r="S168" s="71"/>
      <c r="T168" s="71"/>
      <c r="U168" s="71"/>
      <c r="V168" s="71"/>
      <c r="W168" s="71"/>
      <c r="X168" s="71"/>
      <c r="Y168" s="71"/>
      <c r="Z168" s="71"/>
      <c r="AA168" s="71"/>
    </row>
    <row r="169" ht="14.25" customHeight="1">
      <c r="A169" s="33">
        <v>2021.0</v>
      </c>
      <c r="B169" s="82" t="s">
        <v>119</v>
      </c>
      <c r="C169" s="67">
        <f>(Road_Policing_stats!C170/Road_Policing_stats!H170)*1000</f>
        <v>3.744063688</v>
      </c>
      <c r="D169" s="67">
        <f>(Road_Policing_stats!D170/Road_Policing_stats!H170)*1000</f>
        <v>106.6072871</v>
      </c>
      <c r="E169" s="67">
        <f>(Road_Policing_stats!E170/Road_Policing_stats!H170)*1000</f>
        <v>58.9197391</v>
      </c>
      <c r="F169" s="67">
        <f>(Road_Policing_stats!F170/Road_Policing_stats!H170)*1000</f>
        <v>229.3731649</v>
      </c>
      <c r="G169" s="67">
        <f>(Road_Policing_stats!G170/Road_Policing_stats!H170)*1000</f>
        <v>2532.563501</v>
      </c>
      <c r="H169" s="71"/>
      <c r="I169" s="71"/>
      <c r="J169" s="71"/>
      <c r="K169" s="71"/>
      <c r="L169" s="71"/>
      <c r="M169" s="71"/>
      <c r="N169" s="71"/>
      <c r="O169" s="71"/>
      <c r="P169" s="71"/>
      <c r="Q169" s="71"/>
      <c r="R169" s="71"/>
      <c r="S169" s="71"/>
      <c r="T169" s="71"/>
      <c r="U169" s="71"/>
      <c r="V169" s="71"/>
      <c r="W169" s="71"/>
      <c r="X169" s="71"/>
      <c r="Y169" s="71"/>
      <c r="Z169" s="71"/>
      <c r="AA169" s="71"/>
    </row>
    <row r="170" ht="14.25" customHeight="1">
      <c r="A170" s="33">
        <v>2022.0</v>
      </c>
      <c r="B170" s="82" t="s">
        <v>97</v>
      </c>
      <c r="C170" s="67">
        <f>(Road_Policing_stats!C171/Road_Policing_stats!H171)*1000</f>
        <v>2.700617284</v>
      </c>
      <c r="D170" s="67">
        <f>(Road_Policing_stats!D171/Road_Policing_stats!H171)*1000</f>
        <v>106.4814815</v>
      </c>
      <c r="E170" s="67">
        <f>(Road_Policing_stats!E171/Road_Policing_stats!H171)*1000</f>
        <v>83.7191358</v>
      </c>
      <c r="F170" s="67">
        <f>(Road_Policing_stats!F171/Road_Policing_stats!H171)*1000</f>
        <v>332.9475309</v>
      </c>
      <c r="G170" s="67">
        <f>(Road_Policing_stats!G171/Road_Policing_stats!H171)*1000</f>
        <v>2725.308642</v>
      </c>
      <c r="H170" s="71"/>
      <c r="I170" s="71"/>
      <c r="J170" s="71"/>
      <c r="K170" s="71"/>
      <c r="L170" s="71"/>
      <c r="M170" s="71"/>
      <c r="N170" s="71"/>
      <c r="O170" s="71"/>
      <c r="P170" s="71"/>
      <c r="Q170" s="71"/>
      <c r="R170" s="71"/>
      <c r="S170" s="71"/>
      <c r="T170" s="71"/>
      <c r="U170" s="71"/>
      <c r="V170" s="71"/>
      <c r="W170" s="71"/>
      <c r="X170" s="71"/>
      <c r="Y170" s="71"/>
      <c r="Z170" s="71"/>
      <c r="AA170" s="71"/>
    </row>
    <row r="171" ht="14.25" customHeight="1">
      <c r="A171" s="33">
        <v>2022.0</v>
      </c>
      <c r="B171" s="82" t="s">
        <v>98</v>
      </c>
      <c r="C171" s="67">
        <f>(Road_Policing_stats!C172/Road_Policing_stats!H172)*1000</f>
        <v>2.507716049</v>
      </c>
      <c r="D171" s="67">
        <f>(Road_Policing_stats!D172/Road_Policing_stats!H172)*1000</f>
        <v>94.13580247</v>
      </c>
      <c r="E171" s="67">
        <f>(Road_Policing_stats!E172/Road_Policing_stats!H172)*1000</f>
        <v>71.75925926</v>
      </c>
      <c r="F171" s="67">
        <f>(Road_Policing_stats!F172/Road_Policing_stats!H172)*1000</f>
        <v>299.1898148</v>
      </c>
      <c r="G171" s="67">
        <f>(Road_Policing_stats!G172/Road_Policing_stats!H172)*1000</f>
        <v>2369.598765</v>
      </c>
      <c r="H171" s="71"/>
      <c r="I171" s="71"/>
      <c r="J171" s="71"/>
      <c r="K171" s="71"/>
      <c r="L171" s="71"/>
      <c r="M171" s="71"/>
      <c r="N171" s="71"/>
      <c r="O171" s="71"/>
      <c r="P171" s="71"/>
      <c r="Q171" s="71"/>
      <c r="R171" s="71"/>
      <c r="S171" s="71"/>
      <c r="T171" s="71"/>
      <c r="U171" s="71"/>
      <c r="V171" s="71"/>
      <c r="W171" s="71"/>
      <c r="X171" s="71"/>
      <c r="Y171" s="71"/>
      <c r="Z171" s="71"/>
      <c r="AA171" s="71"/>
    </row>
    <row r="172" ht="14.25" customHeight="1">
      <c r="A172" s="33">
        <v>2022.0</v>
      </c>
      <c r="B172" s="82" t="s">
        <v>99</v>
      </c>
      <c r="C172" s="67">
        <f>(Road_Policing_stats!C173/Road_Policing_stats!H173)*1000</f>
        <v>3.086419753</v>
      </c>
      <c r="D172" s="67">
        <f>(Road_Policing_stats!D173/Road_Policing_stats!H173)*1000</f>
        <v>107.0601852</v>
      </c>
      <c r="E172" s="67">
        <f>(Road_Policing_stats!E173/Road_Policing_stats!H173)*1000</f>
        <v>97.80092593</v>
      </c>
      <c r="F172" s="67">
        <f>(Road_Policing_stats!F173/Road_Policing_stats!H173)*1000</f>
        <v>334.8765432</v>
      </c>
      <c r="G172" s="67">
        <f>(Road_Policing_stats!G173/Road_Policing_stats!H173)*1000</f>
        <v>2613.040123</v>
      </c>
      <c r="H172" s="71"/>
      <c r="I172" s="71"/>
      <c r="J172" s="71"/>
      <c r="K172" s="71"/>
      <c r="L172" s="71"/>
      <c r="M172" s="71"/>
      <c r="N172" s="71"/>
      <c r="O172" s="71"/>
      <c r="P172" s="71"/>
      <c r="Q172" s="71"/>
      <c r="R172" s="71"/>
      <c r="S172" s="71"/>
      <c r="T172" s="71"/>
      <c r="U172" s="71"/>
      <c r="V172" s="71"/>
      <c r="W172" s="71"/>
      <c r="X172" s="71"/>
      <c r="Y172" s="71"/>
      <c r="Z172" s="71"/>
      <c r="AA172" s="71"/>
    </row>
    <row r="173" ht="14.25" customHeight="1">
      <c r="A173" s="33">
        <v>2022.0</v>
      </c>
      <c r="B173" s="82" t="s">
        <v>100</v>
      </c>
      <c r="C173" s="67">
        <f>(Road_Policing_stats!C174/Road_Policing_stats!H174)*1000</f>
        <v>1.736111111</v>
      </c>
      <c r="D173" s="67">
        <f>(Road_Policing_stats!D174/Road_Policing_stats!H174)*1000</f>
        <v>104.9382716</v>
      </c>
      <c r="E173" s="67">
        <f>(Road_Policing_stats!E174/Road_Policing_stats!H174)*1000</f>
        <v>105.7098765</v>
      </c>
      <c r="F173" s="67">
        <f>(Road_Policing_stats!F174/Road_Policing_stats!H174)*1000</f>
        <v>334.4907407</v>
      </c>
      <c r="G173" s="67">
        <f>(Road_Policing_stats!G174/Road_Policing_stats!H174)*1000</f>
        <v>2628.665123</v>
      </c>
      <c r="H173" s="71"/>
      <c r="I173" s="71"/>
      <c r="J173" s="71"/>
      <c r="K173" s="71"/>
      <c r="L173" s="71"/>
      <c r="M173" s="71"/>
      <c r="N173" s="71"/>
      <c r="O173" s="71"/>
      <c r="P173" s="71"/>
      <c r="Q173" s="71"/>
      <c r="R173" s="71"/>
      <c r="S173" s="71"/>
      <c r="T173" s="71"/>
      <c r="U173" s="71"/>
      <c r="V173" s="71"/>
      <c r="W173" s="71"/>
      <c r="X173" s="71"/>
      <c r="Y173" s="71"/>
      <c r="Z173" s="71"/>
      <c r="AA173" s="71"/>
    </row>
    <row r="174" ht="14.25" customHeight="1">
      <c r="A174" s="33">
        <v>2022.0</v>
      </c>
      <c r="B174" s="82" t="s">
        <v>102</v>
      </c>
      <c r="C174" s="67">
        <f>(Road_Policing_stats!C175/Road_Policing_stats!H175)*1000</f>
        <v>2.314814815</v>
      </c>
      <c r="D174" s="67">
        <f>(Road_Policing_stats!D175/Road_Policing_stats!H175)*1000</f>
        <v>106.4814815</v>
      </c>
      <c r="E174" s="67">
        <f>(Road_Policing_stats!E175/Road_Policing_stats!H175)*1000</f>
        <v>168.2098765</v>
      </c>
      <c r="F174" s="67">
        <f>(Road_Policing_stats!F175/Road_Policing_stats!H175)*1000</f>
        <v>338.3487654</v>
      </c>
      <c r="G174" s="67">
        <f>(Road_Policing_stats!G175/Road_Policing_stats!H175)*1000</f>
        <v>2771.990741</v>
      </c>
      <c r="H174" s="71"/>
      <c r="I174" s="71"/>
      <c r="J174" s="71"/>
      <c r="K174" s="71"/>
      <c r="L174" s="71"/>
      <c r="M174" s="71"/>
      <c r="N174" s="71"/>
      <c r="O174" s="71"/>
      <c r="P174" s="71"/>
      <c r="Q174" s="71"/>
      <c r="R174" s="71"/>
      <c r="S174" s="71"/>
      <c r="T174" s="71"/>
      <c r="U174" s="71"/>
      <c r="V174" s="71"/>
      <c r="W174" s="71"/>
      <c r="X174" s="71"/>
      <c r="Y174" s="71"/>
      <c r="Z174" s="71"/>
      <c r="AA174" s="71"/>
    </row>
    <row r="175" ht="14.25" customHeight="1">
      <c r="A175" s="33">
        <v>2022.0</v>
      </c>
      <c r="B175" s="82" t="s">
        <v>105</v>
      </c>
      <c r="C175" s="67">
        <f>(Road_Policing_stats!C176/Road_Policing_stats!H176)*1000</f>
        <v>2.507716049</v>
      </c>
      <c r="D175" s="67">
        <f>(Road_Policing_stats!D176/Road_Policing_stats!H176)*1000</f>
        <v>112.0756173</v>
      </c>
      <c r="E175" s="67">
        <f>(Road_Policing_stats!E176/Road_Policing_stats!H176)*1000</f>
        <v>108.0246914</v>
      </c>
      <c r="F175" s="67">
        <f>(Road_Policing_stats!F176/Road_Policing_stats!H176)*1000</f>
        <v>324.4598765</v>
      </c>
      <c r="G175" s="67">
        <f>(Road_Policing_stats!G176/Road_Policing_stats!H176)*1000</f>
        <v>2802.469136</v>
      </c>
      <c r="H175" s="71"/>
      <c r="I175" s="71"/>
      <c r="J175" s="71"/>
      <c r="K175" s="71"/>
      <c r="L175" s="71"/>
      <c r="M175" s="71"/>
      <c r="N175" s="71"/>
      <c r="O175" s="71"/>
      <c r="P175" s="71"/>
      <c r="Q175" s="71"/>
      <c r="R175" s="71"/>
      <c r="S175" s="71"/>
      <c r="T175" s="71"/>
      <c r="U175" s="71"/>
      <c r="V175" s="71"/>
      <c r="W175" s="71"/>
      <c r="X175" s="71"/>
      <c r="Y175" s="71"/>
      <c r="Z175" s="71"/>
      <c r="AA175" s="71"/>
    </row>
    <row r="176" ht="14.25" customHeight="1">
      <c r="A176" s="33">
        <v>2022.0</v>
      </c>
      <c r="B176" s="82" t="s">
        <v>107</v>
      </c>
      <c r="C176" s="67">
        <f>(Road_Policing_stats!C177/Road_Policing_stats!H177)*1000</f>
        <v>2.314814815</v>
      </c>
      <c r="D176" s="67">
        <f>(Road_Policing_stats!D177/Road_Policing_stats!H177)*1000</f>
        <v>107.4459877</v>
      </c>
      <c r="E176" s="67">
        <f>(Road_Policing_stats!E177/Road_Policing_stats!H177)*1000</f>
        <v>111.1111111</v>
      </c>
      <c r="F176" s="67">
        <f>(Road_Policing_stats!F177/Road_Policing_stats!H177)*1000</f>
        <v>300.154321</v>
      </c>
      <c r="G176" s="67">
        <f>(Road_Policing_stats!G177/Road_Policing_stats!H177)*1000</f>
        <v>3081.018519</v>
      </c>
      <c r="H176" s="71"/>
      <c r="I176" s="71"/>
      <c r="J176" s="71"/>
      <c r="K176" s="71"/>
      <c r="L176" s="71"/>
      <c r="M176" s="71"/>
      <c r="N176" s="71"/>
      <c r="O176" s="71"/>
      <c r="P176" s="71"/>
      <c r="Q176" s="71"/>
      <c r="R176" s="71"/>
      <c r="S176" s="71"/>
      <c r="T176" s="71"/>
      <c r="U176" s="71"/>
      <c r="V176" s="71"/>
      <c r="W176" s="71"/>
      <c r="X176" s="71"/>
      <c r="Y176" s="71"/>
      <c r="Z176" s="71"/>
      <c r="AA176" s="71"/>
    </row>
    <row r="177" ht="14.25" customHeight="1">
      <c r="A177" s="33">
        <v>2022.0</v>
      </c>
      <c r="B177" s="82" t="s">
        <v>110</v>
      </c>
      <c r="C177" s="67">
        <f>(Road_Policing_stats!C178/Road_Policing_stats!H178)*1000</f>
        <v>2.314814815</v>
      </c>
      <c r="D177" s="67">
        <f>(Road_Policing_stats!D178/Road_Policing_stats!H178)*1000</f>
        <v>105.9027778</v>
      </c>
      <c r="E177" s="67">
        <f>(Road_Policing_stats!E178/Road_Policing_stats!H178)*1000</f>
        <v>103.9737654</v>
      </c>
      <c r="F177" s="67">
        <f>(Road_Policing_stats!F178/Road_Policing_stats!H178)*1000</f>
        <v>293.9814815</v>
      </c>
      <c r="G177" s="67">
        <f>(Road_Policing_stats!G178/Road_Policing_stats!H178)*1000</f>
        <v>2931.32716</v>
      </c>
      <c r="H177" s="71"/>
      <c r="I177" s="71"/>
      <c r="J177" s="71"/>
      <c r="K177" s="71"/>
      <c r="L177" s="71"/>
      <c r="M177" s="71"/>
      <c r="N177" s="71"/>
      <c r="O177" s="71"/>
      <c r="P177" s="71"/>
      <c r="Q177" s="71"/>
      <c r="R177" s="71"/>
      <c r="S177" s="71"/>
      <c r="T177" s="71"/>
      <c r="U177" s="71"/>
      <c r="V177" s="71"/>
      <c r="W177" s="71"/>
      <c r="X177" s="71"/>
      <c r="Y177" s="71"/>
      <c r="Z177" s="71"/>
      <c r="AA177" s="71"/>
    </row>
    <row r="178" ht="14.25" customHeight="1">
      <c r="A178" s="33">
        <v>2022.0</v>
      </c>
      <c r="B178" s="82" t="s">
        <v>113</v>
      </c>
      <c r="C178" s="67">
        <f>(Road_Policing_stats!C179/Road_Policing_stats!H179)*1000</f>
        <v>1.929012346</v>
      </c>
      <c r="D178" s="67">
        <f>(Road_Policing_stats!D179/Road_Policing_stats!H179)*1000</f>
        <v>96.06481481</v>
      </c>
      <c r="E178" s="67">
        <f>(Road_Policing_stats!E179/Road_Policing_stats!H179)*1000</f>
        <v>91.24228395</v>
      </c>
      <c r="F178" s="67">
        <f>(Road_Policing_stats!F179/Road_Policing_stats!H179)*1000</f>
        <v>275.462963</v>
      </c>
      <c r="G178" s="67">
        <f>(Road_Policing_stats!G179/Road_Policing_stats!H179)*1000</f>
        <v>2599.92284</v>
      </c>
      <c r="H178" s="71"/>
      <c r="I178" s="71"/>
      <c r="J178" s="71"/>
      <c r="K178" s="71"/>
      <c r="L178" s="71"/>
      <c r="M178" s="71"/>
      <c r="N178" s="71"/>
      <c r="O178" s="71"/>
      <c r="P178" s="71"/>
      <c r="Q178" s="71"/>
      <c r="R178" s="71"/>
      <c r="S178" s="71"/>
      <c r="T178" s="71"/>
      <c r="U178" s="71"/>
      <c r="V178" s="71"/>
      <c r="W178" s="71"/>
      <c r="X178" s="71"/>
      <c r="Y178" s="71"/>
      <c r="Z178" s="71"/>
      <c r="AA178" s="71"/>
    </row>
    <row r="179" ht="14.25" customHeight="1">
      <c r="A179" s="33">
        <v>2022.0</v>
      </c>
      <c r="B179" s="82" t="s">
        <v>115</v>
      </c>
      <c r="C179" s="67">
        <f>(Road_Policing_stats!C180/Road_Policing_stats!H180)*1000</f>
        <v>2.314814815</v>
      </c>
      <c r="D179" s="67">
        <f>(Road_Policing_stats!D180/Road_Policing_stats!H180)*1000</f>
        <v>96.06481481</v>
      </c>
      <c r="E179" s="67">
        <f>(Road_Policing_stats!E180/Road_Policing_stats!H180)*1000</f>
        <v>84.87654321</v>
      </c>
      <c r="F179" s="67">
        <f>(Road_Policing_stats!F180/Road_Policing_stats!H180)*1000</f>
        <v>310.9567901</v>
      </c>
      <c r="G179" s="67">
        <f>(Road_Policing_stats!G180/Road_Policing_stats!H180)*1000</f>
        <v>2852.430556</v>
      </c>
      <c r="H179" s="71"/>
      <c r="I179" s="71"/>
      <c r="J179" s="71"/>
      <c r="K179" s="71"/>
      <c r="L179" s="71"/>
      <c r="M179" s="71"/>
      <c r="N179" s="71"/>
      <c r="O179" s="71"/>
      <c r="P179" s="71"/>
      <c r="Q179" s="71"/>
      <c r="R179" s="71"/>
      <c r="S179" s="71"/>
      <c r="T179" s="71"/>
      <c r="U179" s="71"/>
      <c r="V179" s="71"/>
      <c r="W179" s="71"/>
      <c r="X179" s="71"/>
      <c r="Y179" s="71"/>
      <c r="Z179" s="71"/>
      <c r="AA179" s="71"/>
    </row>
    <row r="180" ht="14.25" customHeight="1">
      <c r="A180" s="33">
        <v>2022.0</v>
      </c>
      <c r="B180" s="82" t="s">
        <v>117</v>
      </c>
      <c r="C180" s="67">
        <f>(Road_Policing_stats!C181/Road_Policing_stats!H181)*1000</f>
        <v>3.279320988</v>
      </c>
      <c r="D180" s="67">
        <f>(Road_Policing_stats!D181/Road_Policing_stats!H181)*1000</f>
        <v>67.90123457</v>
      </c>
      <c r="E180" s="67">
        <f>(Road_Policing_stats!E181/Road_Policing_stats!H181)*1000</f>
        <v>65.39351852</v>
      </c>
      <c r="F180" s="67">
        <f>(Road_Policing_stats!F181/Road_Policing_stats!H181)*1000</f>
        <v>245.7561728</v>
      </c>
      <c r="G180" s="67">
        <f>(Road_Policing_stats!G181/Road_Policing_stats!H181)*1000</f>
        <v>2583.140432</v>
      </c>
      <c r="H180" s="71"/>
      <c r="I180" s="71"/>
      <c r="J180" s="71"/>
      <c r="K180" s="71"/>
      <c r="L180" s="71"/>
      <c r="M180" s="71"/>
      <c r="N180" s="71"/>
      <c r="O180" s="71"/>
      <c r="P180" s="71"/>
      <c r="Q180" s="71"/>
      <c r="R180" s="71"/>
      <c r="S180" s="71"/>
      <c r="T180" s="71"/>
      <c r="U180" s="71"/>
      <c r="V180" s="71"/>
      <c r="W180" s="71"/>
      <c r="X180" s="71"/>
      <c r="Y180" s="71"/>
      <c r="Z180" s="71"/>
      <c r="AA180" s="71"/>
    </row>
    <row r="181" ht="14.25" customHeight="1">
      <c r="A181" s="33">
        <v>2022.0</v>
      </c>
      <c r="B181" s="82" t="s">
        <v>119</v>
      </c>
      <c r="C181" s="67">
        <f>(Road_Policing_stats!C182/Road_Policing_stats!H182)*1000</f>
        <v>2.893518519</v>
      </c>
      <c r="D181" s="67">
        <f>(Road_Policing_stats!D182/Road_Policing_stats!H182)*1000</f>
        <v>50.54012346</v>
      </c>
      <c r="E181" s="67">
        <f>(Road_Policing_stats!E182/Road_Policing_stats!H182)*1000</f>
        <v>50.34722222</v>
      </c>
      <c r="F181" s="67">
        <f>(Road_Policing_stats!F182/Road_Policing_stats!H182)*1000</f>
        <v>197.7237654</v>
      </c>
      <c r="G181" s="67">
        <f>(Road_Policing_stats!G182/Road_Policing_stats!H182)*1000</f>
        <v>2007.908951</v>
      </c>
      <c r="H181" s="71"/>
      <c r="I181" s="71"/>
      <c r="J181" s="71"/>
      <c r="K181" s="71"/>
      <c r="L181" s="71"/>
      <c r="M181" s="71"/>
      <c r="N181" s="71"/>
      <c r="O181" s="71"/>
      <c r="P181" s="71"/>
      <c r="Q181" s="71"/>
      <c r="R181" s="71"/>
      <c r="S181" s="71"/>
      <c r="T181" s="71"/>
      <c r="U181" s="71"/>
      <c r="V181" s="71"/>
      <c r="W181" s="71"/>
      <c r="X181" s="71"/>
      <c r="Y181" s="71"/>
      <c r="Z181" s="71"/>
      <c r="AA181" s="71"/>
    </row>
    <row r="182" ht="14.25" customHeight="1">
      <c r="A182" s="83">
        <v>2023.0</v>
      </c>
      <c r="B182" s="84" t="s">
        <v>97</v>
      </c>
      <c r="C182" s="67">
        <f>(Road_Policing_stats!C183/Road_Policing_stats!H183)*1000</f>
        <v>3.408058164</v>
      </c>
      <c r="D182" s="67">
        <f>(Road_Policing_stats!D183/Road_Policing_stats!H183)*1000</f>
        <v>88.79884883</v>
      </c>
      <c r="E182" s="67">
        <f>(Road_Policing_stats!E183/Road_Policing_stats!H183)*1000</f>
        <v>81.98273251</v>
      </c>
      <c r="F182" s="67">
        <f>(Road_Policing_stats!F183/Road_Policing_stats!H183)*1000</f>
        <v>285.1408664</v>
      </c>
      <c r="G182" s="67">
        <f>(Road_Policing_stats!G183/Road_Policing_stats!H183)*1000</f>
        <v>2327.703726</v>
      </c>
      <c r="H182" s="71"/>
      <c r="I182" s="71"/>
      <c r="J182" s="71"/>
      <c r="K182" s="71"/>
      <c r="L182" s="71"/>
      <c r="M182" s="71"/>
      <c r="N182" s="71"/>
      <c r="O182" s="71"/>
      <c r="P182" s="71"/>
      <c r="Q182" s="71"/>
      <c r="R182" s="71"/>
      <c r="S182" s="71"/>
      <c r="T182" s="71"/>
      <c r="U182" s="71"/>
      <c r="V182" s="71"/>
      <c r="W182" s="71"/>
      <c r="X182" s="71"/>
      <c r="Y182" s="71"/>
      <c r="Z182" s="71"/>
      <c r="AA182" s="71"/>
    </row>
    <row r="183" ht="14.25" customHeight="1">
      <c r="A183" s="83">
        <v>2023.0</v>
      </c>
      <c r="B183" s="84" t="s">
        <v>98</v>
      </c>
      <c r="C183" s="67">
        <f>(Road_Policing_stats!C184/Road_Policing_stats!H184)*1000</f>
        <v>2.461375341</v>
      </c>
      <c r="D183" s="67">
        <f>(Road_Policing_stats!D184/Road_Policing_stats!H184)*1000</f>
        <v>98.83368676</v>
      </c>
      <c r="E183" s="67">
        <f>(Road_Policing_stats!E184/Road_Policing_stats!H184)*1000</f>
        <v>90.69221448</v>
      </c>
      <c r="F183" s="67">
        <f>(Road_Policing_stats!F184/Road_Policing_stats!H184)*1000</f>
        <v>288.9275977</v>
      </c>
      <c r="G183" s="67">
        <f>(Road_Policing_stats!G184/Road_Policing_stats!H184)*1000</f>
        <v>2408.171766</v>
      </c>
      <c r="H183" s="71"/>
      <c r="I183" s="71"/>
      <c r="J183" s="71"/>
      <c r="K183" s="71"/>
      <c r="L183" s="71"/>
      <c r="M183" s="71"/>
      <c r="N183" s="71"/>
      <c r="O183" s="71"/>
      <c r="P183" s="71"/>
      <c r="Q183" s="71"/>
      <c r="R183" s="71"/>
      <c r="S183" s="71"/>
      <c r="T183" s="71"/>
      <c r="U183" s="71"/>
      <c r="V183" s="71"/>
      <c r="W183" s="71"/>
      <c r="X183" s="71"/>
      <c r="Y183" s="71"/>
      <c r="Z183" s="71"/>
      <c r="AA183" s="71"/>
    </row>
    <row r="184" ht="14.25" customHeight="1">
      <c r="A184" s="83">
        <v>2023.0</v>
      </c>
      <c r="B184" s="84" t="s">
        <v>99</v>
      </c>
      <c r="C184" s="67">
        <f>(Road_Policing_stats!C185/Road_Policing_stats!H185)*1000</f>
        <v>2.272038776</v>
      </c>
      <c r="D184" s="67">
        <f>(Road_Policing_stats!D185/Road_Policing_stats!H185)*1000</f>
        <v>98.6443502</v>
      </c>
      <c r="E184" s="67">
        <f>(Road_Policing_stats!E185/Road_Policing_stats!H185)*1000</f>
        <v>78.00666465</v>
      </c>
      <c r="F184" s="67">
        <f>(Road_Policing_stats!F185/Road_Policing_stats!H185)*1000</f>
        <v>318.4641018</v>
      </c>
      <c r="G184" s="67">
        <f>(Road_Policing_stats!G185/Road_Policing_stats!H185)*1000</f>
        <v>2226.408664</v>
      </c>
      <c r="H184" s="71"/>
      <c r="I184" s="71"/>
      <c r="J184" s="71"/>
      <c r="K184" s="71"/>
      <c r="L184" s="71"/>
      <c r="M184" s="71"/>
      <c r="N184" s="71"/>
      <c r="O184" s="71"/>
      <c r="P184" s="71"/>
      <c r="Q184" s="71"/>
      <c r="R184" s="71"/>
      <c r="S184" s="71"/>
      <c r="T184" s="71"/>
      <c r="U184" s="71"/>
      <c r="V184" s="71"/>
      <c r="W184" s="71"/>
      <c r="X184" s="71"/>
      <c r="Y184" s="71"/>
      <c r="Z184" s="71"/>
      <c r="AA184" s="71"/>
    </row>
    <row r="185" ht="14.25" customHeight="1">
      <c r="A185" s="83">
        <v>2023.0</v>
      </c>
      <c r="B185" s="84" t="s">
        <v>100</v>
      </c>
      <c r="C185" s="67">
        <f>(Road_Policing_stats!C186/Road_Policing_stats!H186)*1000</f>
        <v>2.082702211</v>
      </c>
      <c r="D185" s="67">
        <f>(Road_Policing_stats!D186/Road_Policing_stats!H186)*1000</f>
        <v>87.66282945</v>
      </c>
      <c r="E185" s="67">
        <f>(Road_Policing_stats!E186/Road_Policing_stats!H186)*1000</f>
        <v>93.34292639</v>
      </c>
      <c r="F185" s="67">
        <f>(Road_Policing_stats!F186/Road_Policing_stats!H186)*1000</f>
        <v>353.4913663</v>
      </c>
      <c r="G185" s="67">
        <f>(Road_Policing_stats!G186/Road_Policing_stats!H186)*1000</f>
        <v>2716.222357</v>
      </c>
      <c r="H185" s="71"/>
      <c r="I185" s="71"/>
      <c r="J185" s="71"/>
      <c r="K185" s="71"/>
      <c r="L185" s="71"/>
      <c r="M185" s="71"/>
      <c r="N185" s="71"/>
      <c r="O185" s="71"/>
      <c r="P185" s="71"/>
      <c r="Q185" s="71"/>
      <c r="R185" s="71"/>
      <c r="S185" s="71"/>
      <c r="T185" s="71"/>
      <c r="U185" s="71"/>
      <c r="V185" s="71"/>
      <c r="W185" s="71"/>
      <c r="X185" s="71"/>
      <c r="Y185" s="71"/>
      <c r="Z185" s="71"/>
      <c r="AA185" s="71"/>
    </row>
    <row r="186" ht="14.25" customHeight="1">
      <c r="A186" s="83">
        <v>2023.0</v>
      </c>
      <c r="B186" s="84" t="s">
        <v>102</v>
      </c>
      <c r="C186" s="67">
        <f>(Road_Policing_stats!C187/Road_Policing_stats!H187)*1000</f>
        <v>3.786731294</v>
      </c>
      <c r="D186" s="67">
        <f>(Road_Policing_stats!D187/Road_Policing_stats!H187)*1000</f>
        <v>76.87064526</v>
      </c>
      <c r="E186" s="67">
        <f>(Road_Policing_stats!E187/Road_Policing_stats!H187)*1000</f>
        <v>102.8097546</v>
      </c>
      <c r="F186" s="67">
        <f>(Road_Policing_stats!F187/Road_Policing_stats!H187)*1000</f>
        <v>346.8645865</v>
      </c>
      <c r="G186" s="67">
        <f>(Road_Policing_stats!G187/Road_Policing_stats!H187)*1000</f>
        <v>2518.17631</v>
      </c>
      <c r="H186" s="71"/>
      <c r="I186" s="71"/>
      <c r="J186" s="71"/>
      <c r="K186" s="71"/>
      <c r="L186" s="71"/>
      <c r="M186" s="71"/>
      <c r="N186" s="71"/>
      <c r="O186" s="71"/>
      <c r="P186" s="71"/>
      <c r="Q186" s="71"/>
      <c r="R186" s="71"/>
      <c r="S186" s="71"/>
      <c r="T186" s="71"/>
      <c r="U186" s="71"/>
      <c r="V186" s="71"/>
      <c r="W186" s="71"/>
      <c r="X186" s="71"/>
      <c r="Y186" s="71"/>
      <c r="Z186" s="71"/>
      <c r="AA186" s="71"/>
    </row>
    <row r="187" ht="14.25" customHeight="1">
      <c r="A187" s="83">
        <v>2023.0</v>
      </c>
      <c r="B187" s="84" t="s">
        <v>105</v>
      </c>
      <c r="C187" s="67">
        <f>(Road_Policing_stats!C188/Road_Policing_stats!H188)*1000</f>
        <v>1.893365647</v>
      </c>
      <c r="D187" s="67">
        <f>(Road_Policing_stats!D188/Road_Policing_stats!H188)*1000</f>
        <v>75.54528931</v>
      </c>
      <c r="E187" s="67">
        <f>(Road_Policing_stats!E188/Road_Policing_stats!H188)*1000</f>
        <v>102.0524084</v>
      </c>
      <c r="F187" s="67">
        <f>(Road_Policing_stats!F188/Road_Policing_stats!H188)*1000</f>
        <v>294.0396849</v>
      </c>
      <c r="G187" s="67">
        <f>(Road_Policing_stats!G188/Road_Policing_stats!H188)*1000</f>
        <v>2521.205695</v>
      </c>
      <c r="H187" s="71"/>
      <c r="I187" s="71"/>
      <c r="J187" s="71"/>
      <c r="K187" s="71"/>
      <c r="L187" s="71"/>
      <c r="M187" s="71"/>
      <c r="N187" s="71"/>
      <c r="O187" s="71"/>
      <c r="P187" s="71"/>
      <c r="Q187" s="71"/>
      <c r="R187" s="71"/>
      <c r="S187" s="71"/>
      <c r="T187" s="71"/>
      <c r="U187" s="71"/>
      <c r="V187" s="71"/>
      <c r="W187" s="71"/>
      <c r="X187" s="71"/>
      <c r="Y187" s="71"/>
      <c r="Z187" s="71"/>
      <c r="AA187" s="71"/>
    </row>
    <row r="188" ht="14.25" customHeight="1">
      <c r="A188" s="83">
        <v>2023.0</v>
      </c>
      <c r="B188" s="84" t="s">
        <v>107</v>
      </c>
      <c r="C188" s="67">
        <f>(Road_Policing_stats!C189/Road_Policing_stats!H189)*1000</f>
        <v>3.2187216</v>
      </c>
      <c r="D188" s="67">
        <f>(Road_Policing_stats!D189/Road_Policing_stats!H189)*1000</f>
        <v>49.98485307</v>
      </c>
      <c r="E188" s="67">
        <f>(Road_Policing_stats!E189/Road_Policing_stats!H189)*1000</f>
        <v>85.01211754</v>
      </c>
      <c r="F188" s="67">
        <f>(Road_Policing_stats!F189/Road_Policing_stats!H189)*1000</f>
        <v>284.5728567</v>
      </c>
      <c r="G188" s="67">
        <f>(Road_Policing_stats!G189/Road_Policing_stats!H189)*1000</f>
        <v>2710.54226</v>
      </c>
      <c r="H188" s="71"/>
      <c r="I188" s="71"/>
      <c r="J188" s="71"/>
      <c r="K188" s="71"/>
      <c r="L188" s="71"/>
      <c r="M188" s="71"/>
      <c r="N188" s="71"/>
      <c r="O188" s="71"/>
      <c r="P188" s="71"/>
      <c r="Q188" s="71"/>
      <c r="R188" s="71"/>
      <c r="S188" s="71"/>
      <c r="T188" s="71"/>
      <c r="U188" s="71"/>
      <c r="V188" s="71"/>
      <c r="W188" s="71"/>
      <c r="X188" s="71"/>
      <c r="Y188" s="71"/>
      <c r="Z188" s="71"/>
      <c r="AA188" s="71"/>
    </row>
    <row r="189" ht="14.25" customHeight="1">
      <c r="A189" s="85"/>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row>
    <row r="190" ht="14.25" customHeight="1">
      <c r="A190" s="85"/>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row>
    <row r="191" ht="14.25" customHeight="1">
      <c r="A191" s="85"/>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row>
    <row r="192" ht="14.25" customHeight="1">
      <c r="A192" s="85"/>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row>
    <row r="193" ht="14.25" customHeight="1">
      <c r="A193" s="85"/>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row>
    <row r="194" ht="14.25" customHeight="1">
      <c r="A194" s="85"/>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row>
    <row r="195" ht="14.25" customHeight="1">
      <c r="A195" s="85"/>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row>
    <row r="196" ht="14.25" customHeight="1">
      <c r="A196" s="85"/>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row>
    <row r="197" ht="14.25" customHeight="1">
      <c r="A197" s="85"/>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row>
    <row r="198" ht="14.25" customHeight="1">
      <c r="A198" s="85"/>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row>
    <row r="199" ht="14.25" customHeight="1">
      <c r="A199" s="85"/>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row>
    <row r="200" ht="14.25" customHeight="1">
      <c r="A200" s="85"/>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row>
    <row r="201" ht="14.25" customHeight="1">
      <c r="A201" s="85"/>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row>
    <row r="202" ht="14.25" customHeight="1">
      <c r="A202" s="85"/>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row>
    <row r="203" ht="14.25" customHeight="1">
      <c r="A203" s="85"/>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row>
    <row r="204" ht="14.25" customHeight="1">
      <c r="A204" s="85"/>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row>
    <row r="205" ht="14.25" customHeight="1">
      <c r="A205" s="85"/>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row>
    <row r="206" ht="14.25" customHeight="1">
      <c r="A206" s="85"/>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row>
    <row r="207" ht="14.25" customHeight="1">
      <c r="A207" s="85"/>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row>
    <row r="208" ht="14.25" customHeight="1">
      <c r="A208" s="85"/>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row>
    <row r="209" ht="14.25" customHeight="1">
      <c r="A209" s="85"/>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row>
    <row r="210" ht="14.25" customHeight="1">
      <c r="A210" s="85"/>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row>
    <row r="211" ht="14.25" customHeight="1">
      <c r="A211" s="85"/>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row>
    <row r="212" ht="14.25" customHeight="1">
      <c r="A212" s="85"/>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row>
    <row r="213" ht="14.25" customHeight="1">
      <c r="A213" s="85"/>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row>
    <row r="214" ht="14.25" customHeight="1">
      <c r="A214" s="85"/>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row>
    <row r="215" ht="14.25" customHeight="1">
      <c r="A215" s="85"/>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row>
    <row r="216" ht="14.25" customHeight="1">
      <c r="A216" s="85"/>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row>
    <row r="217" ht="14.25" customHeight="1">
      <c r="A217" s="85"/>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row>
    <row r="218" ht="14.25" customHeight="1">
      <c r="A218" s="85"/>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row>
    <row r="219" ht="14.25" customHeight="1">
      <c r="A219" s="85"/>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row>
    <row r="220" ht="14.25" customHeight="1">
      <c r="A220" s="85"/>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row>
    <row r="221" ht="14.25" customHeight="1">
      <c r="A221" s="85"/>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row>
    <row r="222" ht="14.25" customHeight="1">
      <c r="A222" s="85"/>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row>
    <row r="223" ht="14.25" customHeight="1">
      <c r="A223" s="85"/>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row>
    <row r="224" ht="14.25" customHeight="1">
      <c r="A224" s="85"/>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row>
    <row r="225" ht="14.25" customHeight="1">
      <c r="A225" s="85"/>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row>
    <row r="226" ht="14.25" customHeight="1">
      <c r="A226" s="85"/>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row>
    <row r="227" ht="14.25" customHeight="1">
      <c r="A227" s="85"/>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row>
    <row r="228" ht="14.25" customHeight="1">
      <c r="A228" s="85"/>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row>
    <row r="229" ht="14.25" customHeight="1">
      <c r="A229" s="85"/>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row>
    <row r="230" ht="14.25" customHeight="1">
      <c r="A230" s="85"/>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row>
    <row r="231" ht="14.25" customHeight="1">
      <c r="A231" s="85"/>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ht="14.25" customHeight="1">
      <c r="A232" s="85"/>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row>
    <row r="233" ht="14.25" customHeight="1">
      <c r="A233" s="85"/>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row>
    <row r="234" ht="14.25" customHeight="1">
      <c r="A234" s="85"/>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row>
    <row r="235" ht="14.25" customHeight="1">
      <c r="A235" s="85"/>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row>
    <row r="236" ht="14.25" customHeight="1">
      <c r="A236" s="85"/>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row>
    <row r="237" ht="14.25" customHeight="1">
      <c r="A237" s="85"/>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row>
    <row r="238" ht="14.25" customHeight="1">
      <c r="A238" s="85"/>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row>
    <row r="239" ht="14.25" customHeight="1">
      <c r="A239" s="85"/>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row>
    <row r="240" ht="14.25" customHeight="1">
      <c r="A240" s="85"/>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row>
    <row r="241" ht="14.25" customHeight="1">
      <c r="A241" s="85"/>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row>
    <row r="242" ht="14.25" customHeight="1">
      <c r="A242" s="85"/>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row>
    <row r="243" ht="14.25" customHeight="1">
      <c r="A243" s="85"/>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row>
    <row r="244" ht="14.25" customHeight="1">
      <c r="A244" s="85"/>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row>
    <row r="245" ht="14.25" customHeight="1">
      <c r="A245" s="85"/>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row>
    <row r="246" ht="14.25" customHeight="1">
      <c r="A246" s="85"/>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row>
    <row r="247" ht="14.25" customHeight="1">
      <c r="A247" s="85"/>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row>
    <row r="248" ht="14.25" customHeight="1">
      <c r="A248" s="85"/>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row>
    <row r="249" ht="14.25" customHeight="1">
      <c r="A249" s="85"/>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row>
    <row r="250" ht="14.25" customHeight="1">
      <c r="A250" s="85"/>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row>
    <row r="251" ht="14.25" customHeight="1">
      <c r="A251" s="85"/>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row>
    <row r="252" ht="14.25" customHeight="1">
      <c r="A252" s="85"/>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row>
    <row r="253" ht="14.25" customHeight="1">
      <c r="A253" s="85"/>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row>
    <row r="254" ht="14.25" customHeight="1">
      <c r="A254" s="85"/>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row>
    <row r="255" ht="14.25" customHeight="1">
      <c r="A255" s="85"/>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row>
    <row r="256" ht="14.25" customHeight="1">
      <c r="A256" s="85"/>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row>
    <row r="257" ht="14.25" customHeight="1">
      <c r="A257" s="85"/>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row>
    <row r="258" ht="14.25" customHeight="1">
      <c r="A258" s="85"/>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row>
    <row r="259" ht="14.25" customHeight="1">
      <c r="A259" s="85"/>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row>
    <row r="260" ht="14.25" customHeight="1">
      <c r="A260" s="85"/>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row>
    <row r="261" ht="14.25" customHeight="1">
      <c r="A261" s="85"/>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row>
    <row r="262" ht="14.25" customHeight="1">
      <c r="A262" s="85"/>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row>
    <row r="263" ht="14.25" customHeight="1">
      <c r="A263" s="85"/>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row>
    <row r="264" ht="14.25" customHeight="1">
      <c r="A264" s="85"/>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row>
    <row r="265" ht="14.25" customHeight="1">
      <c r="A265" s="85"/>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ht="14.25" customHeight="1">
      <c r="A266" s="85"/>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ht="14.25" customHeight="1">
      <c r="A267" s="85"/>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row>
    <row r="268" ht="14.25" customHeight="1">
      <c r="A268" s="85"/>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row>
    <row r="269" ht="14.25" customHeight="1">
      <c r="A269" s="85"/>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row>
    <row r="270" ht="14.25" customHeight="1">
      <c r="A270" s="85"/>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row>
    <row r="271" ht="14.25" customHeight="1">
      <c r="A271" s="85"/>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row>
    <row r="272" ht="14.25" customHeight="1">
      <c r="A272" s="85"/>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row>
    <row r="273" ht="14.25" customHeight="1">
      <c r="A273" s="85"/>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row>
    <row r="274" ht="14.25" customHeight="1">
      <c r="A274" s="85"/>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row>
    <row r="275" ht="14.25" customHeight="1">
      <c r="A275" s="85"/>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row>
    <row r="276" ht="14.25" customHeight="1">
      <c r="A276" s="85"/>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row>
    <row r="277" ht="14.25" customHeight="1">
      <c r="A277" s="85"/>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row>
    <row r="278" ht="14.25" customHeight="1">
      <c r="A278" s="85"/>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row>
    <row r="279" ht="14.25" customHeight="1">
      <c r="A279" s="85"/>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row>
    <row r="280" ht="14.25" customHeight="1">
      <c r="A280" s="85"/>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row>
    <row r="281" ht="14.25" customHeight="1">
      <c r="A281" s="85"/>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row>
    <row r="282" ht="14.25" customHeight="1">
      <c r="A282" s="85"/>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row>
    <row r="283" ht="14.25" customHeight="1">
      <c r="A283" s="85"/>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row>
    <row r="284" ht="14.25" customHeight="1">
      <c r="A284" s="85"/>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row>
    <row r="285" ht="14.25" customHeight="1">
      <c r="A285" s="85"/>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row>
    <row r="286" ht="14.25" customHeight="1">
      <c r="A286" s="85"/>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row>
    <row r="287" ht="14.25" customHeight="1">
      <c r="A287" s="85"/>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row>
    <row r="288" ht="14.25" customHeight="1">
      <c r="A288" s="85"/>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row>
    <row r="289" ht="14.25" customHeight="1">
      <c r="A289" s="85"/>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row>
    <row r="290" ht="14.25" customHeight="1">
      <c r="A290" s="85"/>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row>
    <row r="291" ht="14.25" customHeight="1">
      <c r="A291" s="85"/>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row>
    <row r="292" ht="14.25" customHeight="1">
      <c r="A292" s="85"/>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row>
    <row r="293" ht="14.25" customHeight="1">
      <c r="A293" s="85"/>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row>
    <row r="294" ht="14.25" customHeight="1">
      <c r="A294" s="85"/>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ht="14.25" customHeight="1">
      <c r="A295" s="85"/>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ht="14.25" customHeight="1">
      <c r="A296" s="85"/>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row>
    <row r="297" ht="14.25" customHeight="1">
      <c r="A297" s="85"/>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row>
    <row r="298" ht="14.25" customHeight="1">
      <c r="A298" s="85"/>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row>
    <row r="299" ht="14.25" customHeight="1">
      <c r="A299" s="85"/>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row>
    <row r="300" ht="14.25" customHeight="1">
      <c r="A300" s="85"/>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row>
    <row r="301" ht="14.25" customHeight="1">
      <c r="A301" s="85"/>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row>
    <row r="302" ht="14.25" customHeight="1">
      <c r="A302" s="85"/>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row>
    <row r="303" ht="14.25" customHeight="1">
      <c r="A303" s="85"/>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row>
    <row r="304" ht="14.25" customHeight="1">
      <c r="A304" s="85"/>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row>
    <row r="305" ht="14.25" customHeight="1">
      <c r="A305" s="85"/>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row>
    <row r="306" ht="14.25" customHeight="1">
      <c r="A306" s="85"/>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row>
    <row r="307" ht="14.25" customHeight="1">
      <c r="A307" s="85"/>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row>
    <row r="308" ht="14.25" customHeight="1">
      <c r="A308" s="85"/>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row>
    <row r="309" ht="14.25" customHeight="1">
      <c r="A309" s="85"/>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row>
    <row r="310" ht="14.25" customHeight="1">
      <c r="A310" s="85"/>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row>
    <row r="311" ht="14.25" customHeight="1">
      <c r="A311" s="85"/>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row>
    <row r="312" ht="14.25" customHeight="1">
      <c r="A312" s="85"/>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row>
    <row r="313" ht="14.25" customHeight="1">
      <c r="A313" s="85"/>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row>
    <row r="314" ht="14.25" customHeight="1">
      <c r="A314" s="85"/>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row>
    <row r="315" ht="14.25" customHeight="1">
      <c r="A315" s="85"/>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row>
    <row r="316" ht="14.25" customHeight="1">
      <c r="A316" s="85"/>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row>
    <row r="317" ht="14.25" customHeight="1">
      <c r="A317" s="85"/>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row>
    <row r="318" ht="14.25" customHeight="1">
      <c r="A318" s="85"/>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row>
    <row r="319" ht="14.25" customHeight="1">
      <c r="A319" s="85"/>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row>
    <row r="320" ht="14.25" customHeight="1">
      <c r="A320" s="85"/>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row>
    <row r="321" ht="14.25" customHeight="1">
      <c r="A321" s="85"/>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row>
    <row r="322" ht="14.25" customHeight="1">
      <c r="A322" s="85"/>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row>
    <row r="323" ht="14.25" customHeight="1">
      <c r="A323" s="85"/>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row>
    <row r="324" ht="14.25" customHeight="1">
      <c r="A324" s="85"/>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row>
    <row r="325" ht="14.25" customHeight="1">
      <c r="A325" s="85"/>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row>
    <row r="326" ht="14.25" customHeight="1">
      <c r="A326" s="85"/>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row>
    <row r="327" ht="14.25" customHeight="1">
      <c r="A327" s="85"/>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row>
    <row r="328" ht="14.25" customHeight="1">
      <c r="A328" s="85"/>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row>
    <row r="329" ht="14.25" customHeight="1">
      <c r="A329" s="85"/>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row>
    <row r="330" ht="14.25" customHeight="1">
      <c r="A330" s="85"/>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row>
    <row r="331" ht="14.25" customHeight="1">
      <c r="A331" s="85"/>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row>
    <row r="332" ht="14.25" customHeight="1">
      <c r="A332" s="85"/>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row>
    <row r="333" ht="14.25" customHeight="1">
      <c r="A333" s="85"/>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row>
    <row r="334" ht="14.25" customHeight="1">
      <c r="A334" s="85"/>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row>
    <row r="335" ht="14.25" customHeight="1">
      <c r="A335" s="85"/>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row>
    <row r="336" ht="14.25" customHeight="1">
      <c r="A336" s="85"/>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row>
    <row r="337" ht="14.25" customHeight="1">
      <c r="A337" s="85"/>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row>
    <row r="338" ht="14.25" customHeight="1">
      <c r="A338" s="85"/>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row>
    <row r="339" ht="14.25" customHeight="1">
      <c r="A339" s="85"/>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row>
    <row r="340" ht="14.25" customHeight="1">
      <c r="A340" s="85"/>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row>
    <row r="341" ht="14.25" customHeight="1">
      <c r="A341" s="85"/>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row>
    <row r="342" ht="14.25" customHeight="1">
      <c r="A342" s="85"/>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row>
    <row r="343" ht="14.25" customHeight="1">
      <c r="A343" s="85"/>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row>
    <row r="344" ht="14.25" customHeight="1">
      <c r="A344" s="85"/>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row>
    <row r="345" ht="14.25" customHeight="1">
      <c r="A345" s="85"/>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row>
    <row r="346" ht="14.25" customHeight="1">
      <c r="A346" s="85"/>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row>
    <row r="347" ht="14.25" customHeight="1">
      <c r="A347" s="85"/>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row>
    <row r="348" ht="14.25" customHeight="1">
      <c r="A348" s="85"/>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row>
    <row r="349" ht="14.25" customHeight="1">
      <c r="A349" s="85"/>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row>
    <row r="350" ht="14.25" customHeight="1">
      <c r="A350" s="85"/>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row>
    <row r="351" ht="14.25" customHeight="1">
      <c r="A351" s="85"/>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ht="14.25" customHeight="1">
      <c r="A352" s="85"/>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ht="14.25" customHeight="1">
      <c r="A353" s="85"/>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row>
    <row r="354" ht="14.25" customHeight="1">
      <c r="A354" s="85"/>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row>
    <row r="355" ht="14.25" customHeight="1">
      <c r="A355" s="85"/>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row>
    <row r="356" ht="14.25" customHeight="1">
      <c r="A356" s="85"/>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row>
    <row r="357" ht="14.25" customHeight="1">
      <c r="A357" s="85"/>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row>
    <row r="358" ht="14.25" customHeight="1">
      <c r="A358" s="85"/>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row>
    <row r="359" ht="14.25" customHeight="1">
      <c r="A359" s="85"/>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row>
    <row r="360" ht="14.25" customHeight="1">
      <c r="A360" s="85"/>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row>
    <row r="361" ht="14.25" customHeight="1">
      <c r="A361" s="85"/>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row>
    <row r="362" ht="14.25" customHeight="1">
      <c r="A362" s="85"/>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row>
    <row r="363" ht="14.25" customHeight="1">
      <c r="A363" s="85"/>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row>
    <row r="364" ht="14.25" customHeight="1">
      <c r="A364" s="85"/>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row>
    <row r="365" ht="14.25" customHeight="1">
      <c r="A365" s="85"/>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row>
    <row r="366" ht="14.25" customHeight="1">
      <c r="A366" s="85"/>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row>
    <row r="367" ht="14.25" customHeight="1">
      <c r="A367" s="85"/>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row>
    <row r="368" ht="14.25" customHeight="1">
      <c r="A368" s="85"/>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row>
    <row r="369" ht="14.25" customHeight="1">
      <c r="A369" s="85"/>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row>
    <row r="370" ht="14.25" customHeight="1">
      <c r="A370" s="85"/>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row>
    <row r="371" ht="14.25" customHeight="1">
      <c r="A371" s="85"/>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row>
    <row r="372" ht="14.25" customHeight="1">
      <c r="A372" s="85"/>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row>
    <row r="373" ht="14.25" customHeight="1">
      <c r="A373" s="85"/>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row>
    <row r="374" ht="14.25" customHeight="1">
      <c r="A374" s="85"/>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row>
    <row r="375" ht="14.25" customHeight="1">
      <c r="A375" s="85"/>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row>
    <row r="376" ht="14.25" customHeight="1">
      <c r="A376" s="85"/>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row>
    <row r="377" ht="14.25" customHeight="1">
      <c r="A377" s="85"/>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row>
    <row r="378" ht="14.25" customHeight="1">
      <c r="A378" s="85"/>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row>
    <row r="379" ht="14.25" customHeight="1">
      <c r="A379" s="85"/>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row>
    <row r="380" ht="14.25" customHeight="1">
      <c r="A380" s="85"/>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row>
    <row r="381" ht="14.25" customHeight="1">
      <c r="A381" s="85"/>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row>
    <row r="382" ht="14.25" customHeight="1">
      <c r="A382" s="85"/>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row>
    <row r="383" ht="14.25" customHeight="1">
      <c r="A383" s="85"/>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row>
    <row r="384" ht="14.25" customHeight="1">
      <c r="A384" s="85"/>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row>
    <row r="385" ht="14.25" customHeight="1">
      <c r="A385" s="85"/>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row>
    <row r="386" ht="14.25" customHeight="1">
      <c r="A386" s="85"/>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row>
    <row r="387" ht="14.25" customHeight="1">
      <c r="A387" s="85"/>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row>
    <row r="388" ht="14.25" customHeight="1">
      <c r="A388" s="85"/>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row>
    <row r="389" ht="14.25" customHeight="1">
      <c r="A389" s="85"/>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row>
    <row r="390" ht="14.25" customHeight="1">
      <c r="A390" s="85"/>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row>
    <row r="391" ht="14.25" customHeight="1">
      <c r="A391" s="85"/>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row>
    <row r="392" ht="14.25" customHeight="1">
      <c r="A392" s="85"/>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row>
    <row r="393" ht="14.25" customHeight="1">
      <c r="A393" s="85"/>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row>
    <row r="394" ht="14.25" customHeight="1">
      <c r="A394" s="85"/>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row>
    <row r="395" ht="14.25" customHeight="1">
      <c r="A395" s="85"/>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row>
    <row r="396" ht="14.25" customHeight="1">
      <c r="A396" s="85"/>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row>
    <row r="397" ht="14.25" customHeight="1">
      <c r="A397" s="85"/>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row>
    <row r="398" ht="14.25" customHeight="1">
      <c r="A398" s="85"/>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ht="14.25" customHeight="1">
      <c r="A399" s="85"/>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ht="14.25" customHeight="1">
      <c r="A400" s="85"/>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row>
    <row r="401" ht="14.25" customHeight="1">
      <c r="A401" s="85"/>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row>
    <row r="402" ht="14.25" customHeight="1">
      <c r="A402" s="85"/>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row>
    <row r="403" ht="14.25" customHeight="1">
      <c r="A403" s="85"/>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row>
    <row r="404" ht="14.25" customHeight="1">
      <c r="A404" s="85"/>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row>
    <row r="405" ht="14.25" customHeight="1">
      <c r="A405" s="85"/>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row>
    <row r="406" ht="14.25" customHeight="1">
      <c r="A406" s="85"/>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row>
    <row r="407" ht="14.25" customHeight="1">
      <c r="A407" s="85"/>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row>
    <row r="408" ht="14.25" customHeight="1">
      <c r="A408" s="85"/>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row>
    <row r="409" ht="14.25" customHeight="1">
      <c r="A409" s="85"/>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row>
    <row r="410" ht="14.25" customHeight="1">
      <c r="A410" s="85"/>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row>
    <row r="411" ht="14.25" customHeight="1">
      <c r="A411" s="85"/>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row>
    <row r="412" ht="14.25" customHeight="1">
      <c r="A412" s="85"/>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row>
    <row r="413" ht="14.25" customHeight="1">
      <c r="A413" s="85"/>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row>
    <row r="414" ht="14.25" customHeight="1">
      <c r="A414" s="85"/>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row>
    <row r="415" ht="14.25" customHeight="1">
      <c r="A415" s="85"/>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row>
    <row r="416" ht="14.25" customHeight="1">
      <c r="A416" s="85"/>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row>
    <row r="417" ht="14.25" customHeight="1">
      <c r="A417" s="85"/>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row>
    <row r="418" ht="14.25" customHeight="1">
      <c r="A418" s="85"/>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row>
    <row r="419" ht="14.25" customHeight="1">
      <c r="A419" s="85"/>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row>
    <row r="420" ht="14.25" customHeight="1">
      <c r="A420" s="85"/>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row>
    <row r="421" ht="14.25" customHeight="1">
      <c r="A421" s="85"/>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row>
    <row r="422" ht="14.25" customHeight="1">
      <c r="A422" s="85"/>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row>
    <row r="423" ht="14.25" customHeight="1">
      <c r="A423" s="85"/>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row>
    <row r="424" ht="14.25" customHeight="1">
      <c r="A424" s="85"/>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row>
    <row r="425" ht="14.25" customHeight="1">
      <c r="A425" s="85"/>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row>
    <row r="426" ht="14.25" customHeight="1">
      <c r="A426" s="85"/>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row>
    <row r="427" ht="14.25" customHeight="1">
      <c r="A427" s="85"/>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row>
    <row r="428" ht="14.25" customHeight="1">
      <c r="A428" s="85"/>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row>
    <row r="429" ht="14.25" customHeight="1">
      <c r="A429" s="85"/>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row>
    <row r="430" ht="14.25" customHeight="1">
      <c r="A430" s="85"/>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row>
    <row r="431" ht="14.25" customHeight="1">
      <c r="A431" s="85"/>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row>
    <row r="432" ht="14.25" customHeight="1">
      <c r="A432" s="85"/>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row>
    <row r="433" ht="14.25" customHeight="1">
      <c r="A433" s="85"/>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row>
    <row r="434" ht="14.25" customHeight="1">
      <c r="A434" s="85"/>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row>
    <row r="435" ht="14.25" customHeight="1">
      <c r="A435" s="85"/>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row>
    <row r="436" ht="14.25" customHeight="1">
      <c r="A436" s="85"/>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row>
    <row r="437" ht="14.25" customHeight="1">
      <c r="A437" s="85"/>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row>
    <row r="438" ht="14.25" customHeight="1">
      <c r="A438" s="85"/>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row>
    <row r="439" ht="14.25" customHeight="1">
      <c r="A439" s="85"/>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row>
    <row r="440" ht="14.25" customHeight="1">
      <c r="A440" s="85"/>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row>
    <row r="441" ht="14.25" customHeight="1">
      <c r="A441" s="85"/>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row>
    <row r="442" ht="14.25" customHeight="1">
      <c r="A442" s="85"/>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row>
    <row r="443" ht="14.25" customHeight="1">
      <c r="A443" s="85"/>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row>
    <row r="444" ht="14.25" customHeight="1">
      <c r="A444" s="85"/>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row>
    <row r="445" ht="14.25" customHeight="1">
      <c r="A445" s="85"/>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row>
    <row r="446" ht="14.25" customHeight="1">
      <c r="A446" s="85"/>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row>
    <row r="447" ht="14.25" customHeight="1">
      <c r="A447" s="85"/>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row>
    <row r="448" ht="14.25" customHeight="1">
      <c r="A448" s="85"/>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row>
    <row r="449" ht="14.25" customHeight="1">
      <c r="A449" s="85"/>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row>
    <row r="450" ht="14.25" customHeight="1">
      <c r="A450" s="85"/>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row>
    <row r="451" ht="14.25" customHeight="1">
      <c r="A451" s="85"/>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row>
    <row r="452" ht="14.25" customHeight="1">
      <c r="A452" s="85"/>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row>
    <row r="453" ht="14.25" customHeight="1">
      <c r="A453" s="85"/>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row>
    <row r="454" ht="14.25" customHeight="1">
      <c r="A454" s="85"/>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row>
    <row r="455" ht="14.25" customHeight="1">
      <c r="A455" s="85"/>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row>
    <row r="456" ht="14.25" customHeight="1">
      <c r="A456" s="85"/>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row>
    <row r="457" ht="14.25" customHeight="1">
      <c r="A457" s="85"/>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row>
    <row r="458" ht="14.25" customHeight="1">
      <c r="A458" s="85"/>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row>
    <row r="459" ht="14.25" customHeight="1">
      <c r="A459" s="85"/>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row>
    <row r="460" ht="14.25" customHeight="1">
      <c r="A460" s="85"/>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row>
    <row r="461" ht="14.25" customHeight="1">
      <c r="A461" s="85"/>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row>
    <row r="462" ht="14.25" customHeight="1">
      <c r="A462" s="85"/>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row>
    <row r="463" ht="14.25" customHeight="1">
      <c r="A463" s="85"/>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row>
    <row r="464" ht="14.25" customHeight="1">
      <c r="A464" s="85"/>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row>
    <row r="465" ht="14.25" customHeight="1">
      <c r="A465" s="85"/>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row>
    <row r="466" ht="14.25" customHeight="1">
      <c r="A466" s="85"/>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row>
    <row r="467" ht="14.25" customHeight="1">
      <c r="A467" s="85"/>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row>
    <row r="468" ht="14.25" customHeight="1">
      <c r="A468" s="85"/>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row>
    <row r="469" ht="14.25" customHeight="1">
      <c r="A469" s="85"/>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row>
    <row r="470" ht="14.25" customHeight="1">
      <c r="A470" s="85"/>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row>
    <row r="471" ht="14.25" customHeight="1">
      <c r="A471" s="85"/>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row>
    <row r="472" ht="14.25" customHeight="1">
      <c r="A472" s="85"/>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row>
    <row r="473" ht="14.25" customHeight="1">
      <c r="A473" s="85"/>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row>
    <row r="474" ht="14.25" customHeight="1">
      <c r="A474" s="85"/>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row>
    <row r="475" ht="14.25" customHeight="1">
      <c r="A475" s="85"/>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row>
    <row r="476" ht="14.25" customHeight="1">
      <c r="A476" s="85"/>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row>
    <row r="477" ht="14.25" customHeight="1">
      <c r="A477" s="85"/>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row>
    <row r="478" ht="14.25" customHeight="1">
      <c r="A478" s="85"/>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row>
    <row r="479" ht="14.25" customHeight="1">
      <c r="A479" s="85"/>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row>
    <row r="480" ht="14.25" customHeight="1">
      <c r="A480" s="85"/>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row>
    <row r="481" ht="14.25" customHeight="1">
      <c r="A481" s="85"/>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row>
    <row r="482" ht="14.25" customHeight="1">
      <c r="A482" s="85"/>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row>
    <row r="483" ht="14.25" customHeight="1">
      <c r="A483" s="85"/>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row>
    <row r="484" ht="14.25" customHeight="1">
      <c r="A484" s="85"/>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row>
    <row r="485" ht="14.25" customHeight="1">
      <c r="A485" s="85"/>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row>
    <row r="486" ht="14.25" customHeight="1">
      <c r="A486" s="85"/>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row>
    <row r="487" ht="14.25" customHeight="1">
      <c r="A487" s="85"/>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row>
    <row r="488" ht="14.25" customHeight="1">
      <c r="A488" s="85"/>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row>
    <row r="489" ht="14.25" customHeight="1">
      <c r="A489" s="85"/>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row>
    <row r="490" ht="14.25" customHeight="1">
      <c r="A490" s="85"/>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row>
    <row r="491" ht="14.25" customHeight="1">
      <c r="A491" s="85"/>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row>
    <row r="492" ht="14.25" customHeight="1">
      <c r="A492" s="85"/>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row>
    <row r="493" ht="14.25" customHeight="1">
      <c r="A493" s="85"/>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row>
    <row r="494" ht="14.25" customHeight="1">
      <c r="A494" s="85"/>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row>
    <row r="495" ht="14.25" customHeight="1">
      <c r="A495" s="85"/>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row>
    <row r="496" ht="14.25" customHeight="1">
      <c r="A496" s="85"/>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row>
    <row r="497" ht="14.25" customHeight="1">
      <c r="A497" s="85"/>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row>
    <row r="498" ht="14.25" customHeight="1">
      <c r="A498" s="85"/>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row>
    <row r="499" ht="14.25" customHeight="1">
      <c r="A499" s="85"/>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row>
    <row r="500" ht="14.25" customHeight="1">
      <c r="A500" s="85"/>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row>
    <row r="501" ht="14.25" customHeight="1">
      <c r="A501" s="85"/>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row>
    <row r="502" ht="14.25" customHeight="1">
      <c r="A502" s="85"/>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row>
    <row r="503" ht="14.25" customHeight="1">
      <c r="A503" s="85"/>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row>
    <row r="504" ht="14.25" customHeight="1">
      <c r="A504" s="85"/>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row>
    <row r="505" ht="14.25" customHeight="1">
      <c r="A505" s="85"/>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row>
    <row r="506" ht="14.25" customHeight="1">
      <c r="A506" s="85"/>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row>
    <row r="507" ht="14.25" customHeight="1">
      <c r="A507" s="85"/>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row>
    <row r="508" ht="14.25" customHeight="1">
      <c r="A508" s="85"/>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row>
    <row r="509" ht="14.25" customHeight="1">
      <c r="A509" s="85"/>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row>
    <row r="510" ht="14.25" customHeight="1">
      <c r="A510" s="85"/>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row>
    <row r="511" ht="14.25" customHeight="1">
      <c r="A511" s="85"/>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row>
    <row r="512" ht="14.25" customHeight="1">
      <c r="A512" s="85"/>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row>
    <row r="513" ht="14.25" customHeight="1">
      <c r="A513" s="85"/>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row>
    <row r="514" ht="14.25" customHeight="1">
      <c r="A514" s="85"/>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row>
    <row r="515" ht="14.25" customHeight="1">
      <c r="A515" s="85"/>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row>
    <row r="516" ht="14.25" customHeight="1">
      <c r="A516" s="85"/>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row>
    <row r="517" ht="14.25" customHeight="1">
      <c r="A517" s="85"/>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row>
    <row r="518" ht="14.25" customHeight="1">
      <c r="A518" s="85"/>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row>
    <row r="519" ht="14.25" customHeight="1">
      <c r="A519" s="85"/>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row>
    <row r="520" ht="14.25" customHeight="1">
      <c r="A520" s="85"/>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row>
    <row r="521" ht="14.25" customHeight="1">
      <c r="A521" s="85"/>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row>
    <row r="522" ht="14.25" customHeight="1">
      <c r="A522" s="85"/>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row>
    <row r="523" ht="14.25" customHeight="1">
      <c r="A523" s="85"/>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row>
    <row r="524" ht="14.25" customHeight="1">
      <c r="A524" s="85"/>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row>
    <row r="525" ht="14.25" customHeight="1">
      <c r="A525" s="85"/>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row>
    <row r="526" ht="14.25" customHeight="1">
      <c r="A526" s="85"/>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row>
    <row r="527" ht="14.25" customHeight="1">
      <c r="A527" s="85"/>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row>
    <row r="528" ht="14.25" customHeight="1">
      <c r="A528" s="85"/>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row>
    <row r="529" ht="14.25" customHeight="1">
      <c r="A529" s="85"/>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row>
    <row r="530" ht="14.25" customHeight="1">
      <c r="A530" s="85"/>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row>
    <row r="531" ht="14.25" customHeight="1">
      <c r="A531" s="85"/>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row>
    <row r="532" ht="14.25" customHeight="1">
      <c r="A532" s="85"/>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row>
    <row r="533" ht="14.25" customHeight="1">
      <c r="A533" s="85"/>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row>
    <row r="534" ht="14.25" customHeight="1">
      <c r="A534" s="85"/>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row>
    <row r="535" ht="14.25" customHeight="1">
      <c r="A535" s="85"/>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row>
    <row r="536" ht="14.25" customHeight="1">
      <c r="A536" s="85"/>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row>
    <row r="537" ht="14.25" customHeight="1">
      <c r="A537" s="85"/>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row>
    <row r="538" ht="14.25" customHeight="1">
      <c r="A538" s="85"/>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row>
    <row r="539" ht="14.25" customHeight="1">
      <c r="A539" s="85"/>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row>
    <row r="540" ht="14.25" customHeight="1">
      <c r="A540" s="85"/>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row>
    <row r="541" ht="14.25" customHeight="1">
      <c r="A541" s="85"/>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row>
    <row r="542" ht="14.25" customHeight="1">
      <c r="A542" s="85"/>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row>
    <row r="543" ht="14.25" customHeight="1">
      <c r="A543" s="85"/>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row>
    <row r="544" ht="14.25" customHeight="1">
      <c r="A544" s="85"/>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row>
    <row r="545" ht="14.25" customHeight="1">
      <c r="A545" s="85"/>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row>
    <row r="546" ht="14.25" customHeight="1">
      <c r="A546" s="85"/>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row>
    <row r="547" ht="14.25" customHeight="1">
      <c r="A547" s="85"/>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row>
    <row r="548" ht="14.25" customHeight="1">
      <c r="A548" s="85"/>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row>
    <row r="549" ht="14.25" customHeight="1">
      <c r="A549" s="85"/>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row>
    <row r="550" ht="14.25" customHeight="1">
      <c r="A550" s="85"/>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row>
    <row r="551" ht="14.25" customHeight="1">
      <c r="A551" s="85"/>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row>
    <row r="552" ht="14.25" customHeight="1">
      <c r="A552" s="85"/>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row>
    <row r="553" ht="14.25" customHeight="1">
      <c r="A553" s="85"/>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row>
    <row r="554" ht="14.25" customHeight="1">
      <c r="A554" s="85"/>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row>
    <row r="555" ht="14.25" customHeight="1">
      <c r="A555" s="85"/>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row>
    <row r="556" ht="14.25" customHeight="1">
      <c r="A556" s="85"/>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row>
    <row r="557" ht="14.25" customHeight="1">
      <c r="A557" s="85"/>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row>
    <row r="558" ht="14.25" customHeight="1">
      <c r="A558" s="85"/>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row>
    <row r="559" ht="14.25" customHeight="1">
      <c r="A559" s="85"/>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row>
    <row r="560" ht="14.25" customHeight="1">
      <c r="A560" s="85"/>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row>
    <row r="561" ht="14.25" customHeight="1">
      <c r="A561" s="85"/>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row>
    <row r="562" ht="14.25" customHeight="1">
      <c r="A562" s="85"/>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row>
    <row r="563" ht="14.25" customHeight="1">
      <c r="A563" s="85"/>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row>
    <row r="564" ht="14.25" customHeight="1">
      <c r="A564" s="85"/>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row>
    <row r="565" ht="14.25" customHeight="1">
      <c r="A565" s="85"/>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row>
    <row r="566" ht="14.25" customHeight="1">
      <c r="A566" s="85"/>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row>
    <row r="567" ht="14.25" customHeight="1">
      <c r="A567" s="85"/>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row>
    <row r="568" ht="14.25" customHeight="1">
      <c r="A568" s="85"/>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row>
    <row r="569" ht="14.25" customHeight="1">
      <c r="A569" s="85"/>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row>
    <row r="570" ht="14.25" customHeight="1">
      <c r="A570" s="85"/>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row>
    <row r="571" ht="14.25" customHeight="1">
      <c r="A571" s="85"/>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row>
    <row r="572" ht="14.25" customHeight="1">
      <c r="A572" s="85"/>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row>
    <row r="573" ht="14.25" customHeight="1">
      <c r="A573" s="85"/>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row>
    <row r="574" ht="14.25" customHeight="1">
      <c r="A574" s="85"/>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row>
    <row r="575" ht="14.25" customHeight="1">
      <c r="A575" s="85"/>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row>
    <row r="576" ht="14.25" customHeight="1">
      <c r="A576" s="85"/>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row>
    <row r="577" ht="14.25" customHeight="1">
      <c r="A577" s="85"/>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row>
    <row r="578" ht="14.25" customHeight="1">
      <c r="A578" s="85"/>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row>
    <row r="579" ht="14.25" customHeight="1">
      <c r="A579" s="85"/>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row>
    <row r="580" ht="14.25" customHeight="1">
      <c r="A580" s="85"/>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row>
    <row r="581" ht="14.25" customHeight="1">
      <c r="A581" s="85"/>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row>
    <row r="582" ht="14.25" customHeight="1">
      <c r="A582" s="85"/>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row>
    <row r="583" ht="14.25" customHeight="1">
      <c r="A583" s="85"/>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row>
    <row r="584" ht="14.25" customHeight="1">
      <c r="A584" s="85"/>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row>
    <row r="585" ht="14.25" customHeight="1">
      <c r="A585" s="85"/>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row>
    <row r="586" ht="14.25" customHeight="1">
      <c r="A586" s="85"/>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row>
    <row r="587" ht="14.25" customHeight="1">
      <c r="A587" s="85"/>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row>
    <row r="588" ht="14.25" customHeight="1">
      <c r="A588" s="85"/>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row>
    <row r="589" ht="14.25" customHeight="1">
      <c r="A589" s="85"/>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row>
    <row r="590" ht="14.25" customHeight="1">
      <c r="A590" s="85"/>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row>
    <row r="591" ht="14.25" customHeight="1">
      <c r="A591" s="85"/>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row>
    <row r="592" ht="14.25" customHeight="1">
      <c r="A592" s="85"/>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row>
    <row r="593" ht="14.25" customHeight="1">
      <c r="A593" s="85"/>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row>
    <row r="594" ht="14.25" customHeight="1">
      <c r="A594" s="85"/>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row>
    <row r="595" ht="14.25" customHeight="1">
      <c r="A595" s="85"/>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row>
    <row r="596" ht="14.25" customHeight="1">
      <c r="A596" s="85"/>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row>
    <row r="597" ht="14.25" customHeight="1">
      <c r="A597" s="85"/>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row>
    <row r="598" ht="14.25" customHeight="1">
      <c r="A598" s="85"/>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row>
    <row r="599" ht="14.25" customHeight="1">
      <c r="A599" s="85"/>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row>
    <row r="600" ht="14.25" customHeight="1">
      <c r="A600" s="85"/>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row>
    <row r="601" ht="14.25" customHeight="1">
      <c r="A601" s="85"/>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row>
    <row r="602" ht="14.25" customHeight="1">
      <c r="A602" s="85"/>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row>
    <row r="603" ht="14.25" customHeight="1">
      <c r="A603" s="85"/>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row>
    <row r="604" ht="14.25" customHeight="1">
      <c r="A604" s="85"/>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row>
    <row r="605" ht="14.25" customHeight="1">
      <c r="A605" s="85"/>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row>
    <row r="606" ht="14.25" customHeight="1">
      <c r="A606" s="85"/>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row>
    <row r="607" ht="14.25" customHeight="1">
      <c r="A607" s="85"/>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row>
    <row r="608" ht="14.25" customHeight="1">
      <c r="A608" s="85"/>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row>
    <row r="609" ht="14.25" customHeight="1">
      <c r="A609" s="85"/>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row>
    <row r="610" ht="14.25" customHeight="1">
      <c r="A610" s="85"/>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row>
    <row r="611" ht="14.25" customHeight="1">
      <c r="A611" s="85"/>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row>
    <row r="612" ht="14.25" customHeight="1">
      <c r="A612" s="85"/>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row>
    <row r="613" ht="14.25" customHeight="1">
      <c r="A613" s="85"/>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row>
    <row r="614" ht="14.25" customHeight="1">
      <c r="A614" s="85"/>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row>
    <row r="615" ht="14.25" customHeight="1">
      <c r="A615" s="85"/>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row>
    <row r="616" ht="14.25" customHeight="1">
      <c r="A616" s="85"/>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row>
    <row r="617" ht="14.25" customHeight="1">
      <c r="A617" s="85"/>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row>
    <row r="618" ht="14.25" customHeight="1">
      <c r="A618" s="85"/>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row>
    <row r="619" ht="14.25" customHeight="1">
      <c r="A619" s="85"/>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row>
    <row r="620" ht="14.25" customHeight="1">
      <c r="A620" s="85"/>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row>
    <row r="621" ht="14.25" customHeight="1">
      <c r="A621" s="85"/>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row>
    <row r="622" ht="14.25" customHeight="1">
      <c r="A622" s="85"/>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row>
    <row r="623" ht="14.25" customHeight="1">
      <c r="A623" s="85"/>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row>
    <row r="624" ht="14.25" customHeight="1">
      <c r="A624" s="85"/>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row>
    <row r="625" ht="14.25" customHeight="1">
      <c r="A625" s="85"/>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row>
    <row r="626" ht="14.25" customHeight="1">
      <c r="A626" s="85"/>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row>
    <row r="627" ht="14.25" customHeight="1">
      <c r="A627" s="85"/>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row>
    <row r="628" ht="14.25" customHeight="1">
      <c r="A628" s="85"/>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row>
    <row r="629" ht="14.25" customHeight="1">
      <c r="A629" s="85"/>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row>
    <row r="630" ht="14.25" customHeight="1">
      <c r="A630" s="85"/>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row>
    <row r="631" ht="14.25" customHeight="1">
      <c r="A631" s="85"/>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row>
    <row r="632" ht="14.25" customHeight="1">
      <c r="A632" s="85"/>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row>
    <row r="633" ht="14.25" customHeight="1">
      <c r="A633" s="85"/>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row>
    <row r="634" ht="14.25" customHeight="1">
      <c r="A634" s="85"/>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row>
    <row r="635" ht="14.25" customHeight="1">
      <c r="A635" s="85"/>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row>
    <row r="636" ht="14.25" customHeight="1">
      <c r="A636" s="85"/>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row>
    <row r="637" ht="14.25" customHeight="1">
      <c r="A637" s="85"/>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row>
    <row r="638" ht="14.25" customHeight="1">
      <c r="A638" s="85"/>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row>
    <row r="639" ht="14.25" customHeight="1">
      <c r="A639" s="85"/>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row>
    <row r="640" ht="14.25" customHeight="1">
      <c r="A640" s="85"/>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row>
    <row r="641" ht="14.25" customHeight="1">
      <c r="A641" s="85"/>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row>
    <row r="642" ht="14.25" customHeight="1">
      <c r="A642" s="85"/>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row>
    <row r="643" ht="14.25" customHeight="1">
      <c r="A643" s="85"/>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row>
    <row r="644" ht="14.25" customHeight="1">
      <c r="A644" s="85"/>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row>
    <row r="645" ht="14.25" customHeight="1">
      <c r="A645" s="85"/>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row>
    <row r="646" ht="14.25" customHeight="1">
      <c r="A646" s="85"/>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row>
    <row r="647" ht="14.25" customHeight="1">
      <c r="A647" s="85"/>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row>
    <row r="648" ht="14.25" customHeight="1">
      <c r="A648" s="85"/>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row>
    <row r="649" ht="14.25" customHeight="1">
      <c r="A649" s="85"/>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row>
    <row r="650" ht="14.25" customHeight="1">
      <c r="A650" s="85"/>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row>
    <row r="651" ht="14.25" customHeight="1">
      <c r="A651" s="85"/>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row>
    <row r="652" ht="14.25" customHeight="1">
      <c r="A652" s="85"/>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row>
    <row r="653" ht="14.25" customHeight="1">
      <c r="A653" s="85"/>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row>
    <row r="654" ht="14.25" customHeight="1">
      <c r="A654" s="85"/>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row>
    <row r="655" ht="14.25" customHeight="1">
      <c r="A655" s="85"/>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row>
    <row r="656" ht="14.25" customHeight="1">
      <c r="A656" s="85"/>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row>
    <row r="657" ht="14.25" customHeight="1">
      <c r="A657" s="85"/>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row>
    <row r="658" ht="14.25" customHeight="1">
      <c r="A658" s="85"/>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row>
    <row r="659" ht="14.25" customHeight="1">
      <c r="A659" s="85"/>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row>
    <row r="660" ht="14.25" customHeight="1">
      <c r="A660" s="85"/>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row>
    <row r="661" ht="14.25" customHeight="1">
      <c r="A661" s="85"/>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row>
    <row r="662" ht="14.25" customHeight="1">
      <c r="A662" s="85"/>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row>
    <row r="663" ht="14.25" customHeight="1">
      <c r="A663" s="85"/>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row>
    <row r="664" ht="14.25" customHeight="1">
      <c r="A664" s="85"/>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row>
    <row r="665" ht="14.25" customHeight="1">
      <c r="A665" s="85"/>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row>
    <row r="666" ht="14.25" customHeight="1">
      <c r="A666" s="85"/>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row>
    <row r="667" ht="14.25" customHeight="1">
      <c r="A667" s="85"/>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row>
    <row r="668" ht="14.25" customHeight="1">
      <c r="A668" s="85"/>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row>
    <row r="669" ht="14.25" customHeight="1">
      <c r="A669" s="85"/>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row>
    <row r="670" ht="14.25" customHeight="1">
      <c r="A670" s="85"/>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row>
    <row r="671" ht="14.25" customHeight="1">
      <c r="A671" s="85"/>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row>
    <row r="672" ht="14.25" customHeight="1">
      <c r="A672" s="85"/>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row>
    <row r="673" ht="14.25" customHeight="1">
      <c r="A673" s="85"/>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row>
    <row r="674" ht="14.25" customHeight="1">
      <c r="A674" s="85"/>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row>
    <row r="675" ht="14.25" customHeight="1">
      <c r="A675" s="85"/>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row>
    <row r="676" ht="14.25" customHeight="1">
      <c r="A676" s="85"/>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row>
    <row r="677" ht="14.25" customHeight="1">
      <c r="A677" s="85"/>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row>
    <row r="678" ht="14.25" customHeight="1">
      <c r="A678" s="85"/>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row>
    <row r="679" ht="14.25" customHeight="1">
      <c r="A679" s="85"/>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row>
    <row r="680" ht="14.25" customHeight="1">
      <c r="A680" s="85"/>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row>
    <row r="681" ht="14.25" customHeight="1">
      <c r="A681" s="85"/>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row>
    <row r="682" ht="14.25" customHeight="1">
      <c r="A682" s="85"/>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row>
    <row r="683" ht="14.25" customHeight="1">
      <c r="A683" s="85"/>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row>
    <row r="684" ht="14.25" customHeight="1">
      <c r="A684" s="85"/>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row>
    <row r="685" ht="14.25" customHeight="1">
      <c r="A685" s="85"/>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row>
    <row r="686" ht="14.25" customHeight="1">
      <c r="A686" s="85"/>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row>
    <row r="687" ht="14.25" customHeight="1">
      <c r="A687" s="85"/>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row>
    <row r="688" ht="14.25" customHeight="1">
      <c r="A688" s="85"/>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row>
    <row r="689" ht="14.25" customHeight="1">
      <c r="A689" s="85"/>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row>
    <row r="690" ht="14.25" customHeight="1">
      <c r="A690" s="85"/>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row>
    <row r="691" ht="14.25" customHeight="1">
      <c r="A691" s="85"/>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row>
    <row r="692" ht="14.25" customHeight="1">
      <c r="A692" s="85"/>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row>
    <row r="693" ht="14.25" customHeight="1">
      <c r="A693" s="85"/>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row>
    <row r="694" ht="14.25" customHeight="1">
      <c r="A694" s="85"/>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row>
    <row r="695" ht="14.25" customHeight="1">
      <c r="A695" s="85"/>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row>
    <row r="696" ht="14.25" customHeight="1">
      <c r="A696" s="85"/>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row>
    <row r="697" ht="14.25" customHeight="1">
      <c r="A697" s="85"/>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row>
    <row r="698" ht="14.25" customHeight="1">
      <c r="A698" s="85"/>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row>
    <row r="699" ht="14.25" customHeight="1">
      <c r="A699" s="85"/>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row>
    <row r="700" ht="14.25" customHeight="1">
      <c r="A700" s="85"/>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row>
    <row r="701" ht="14.25" customHeight="1">
      <c r="A701" s="85"/>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row>
    <row r="702" ht="14.25" customHeight="1">
      <c r="A702" s="85"/>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row>
    <row r="703" ht="14.25" customHeight="1">
      <c r="A703" s="85"/>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row>
    <row r="704" ht="14.25" customHeight="1">
      <c r="A704" s="85"/>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row>
    <row r="705" ht="14.25" customHeight="1">
      <c r="A705" s="85"/>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row>
    <row r="706" ht="14.25" customHeight="1">
      <c r="A706" s="85"/>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row>
    <row r="707" ht="14.25" customHeight="1">
      <c r="A707" s="85"/>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row>
    <row r="708" ht="14.25" customHeight="1">
      <c r="A708" s="85"/>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row>
    <row r="709" ht="14.25" customHeight="1">
      <c r="A709" s="85"/>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row>
    <row r="710" ht="14.25" customHeight="1">
      <c r="A710" s="85"/>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row>
    <row r="711" ht="14.25" customHeight="1">
      <c r="A711" s="85"/>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row>
    <row r="712" ht="14.25" customHeight="1">
      <c r="A712" s="85"/>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row>
    <row r="713" ht="14.25" customHeight="1">
      <c r="A713" s="85"/>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row>
    <row r="714" ht="14.25" customHeight="1">
      <c r="A714" s="85"/>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row>
    <row r="715" ht="14.25" customHeight="1">
      <c r="A715" s="85"/>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row>
    <row r="716" ht="14.25" customHeight="1">
      <c r="A716" s="85"/>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row>
    <row r="717" ht="14.25" customHeight="1">
      <c r="A717" s="85"/>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row>
    <row r="718" ht="14.25" customHeight="1">
      <c r="A718" s="85"/>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row>
    <row r="719" ht="14.25" customHeight="1">
      <c r="A719" s="85"/>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row>
    <row r="720" ht="14.25" customHeight="1">
      <c r="A720" s="85"/>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row>
    <row r="721" ht="14.25" customHeight="1">
      <c r="A721" s="85"/>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row>
    <row r="722" ht="14.25" customHeight="1">
      <c r="A722" s="85"/>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row>
    <row r="723" ht="14.25" customHeight="1">
      <c r="A723" s="85"/>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row>
    <row r="724" ht="14.25" customHeight="1">
      <c r="A724" s="85"/>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row>
    <row r="725" ht="14.25" customHeight="1">
      <c r="A725" s="85"/>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row>
    <row r="726" ht="14.25" customHeight="1">
      <c r="A726" s="85"/>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row>
    <row r="727" ht="14.25" customHeight="1">
      <c r="A727" s="85"/>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row>
    <row r="728" ht="14.25" customHeight="1">
      <c r="A728" s="85"/>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row>
    <row r="729" ht="14.25" customHeight="1">
      <c r="A729" s="85"/>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row>
    <row r="730" ht="14.25" customHeight="1">
      <c r="A730" s="85"/>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row>
    <row r="731" ht="14.25" customHeight="1">
      <c r="A731" s="85"/>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row>
    <row r="732" ht="14.25" customHeight="1">
      <c r="A732" s="85"/>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row>
    <row r="733" ht="14.25" customHeight="1">
      <c r="A733" s="85"/>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row>
    <row r="734" ht="14.25" customHeight="1">
      <c r="A734" s="85"/>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row>
    <row r="735" ht="14.25" customHeight="1">
      <c r="A735" s="85"/>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row>
    <row r="736" ht="14.25" customHeight="1">
      <c r="A736" s="85"/>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row>
    <row r="737" ht="14.25" customHeight="1">
      <c r="A737" s="85"/>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row>
    <row r="738" ht="14.25" customHeight="1">
      <c r="A738" s="85"/>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row>
    <row r="739" ht="14.25" customHeight="1">
      <c r="A739" s="85"/>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row>
    <row r="740" ht="14.25" customHeight="1">
      <c r="A740" s="85"/>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row>
    <row r="741" ht="14.25" customHeight="1">
      <c r="A741" s="85"/>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row>
    <row r="742" ht="14.25" customHeight="1">
      <c r="A742" s="85"/>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row>
    <row r="743" ht="14.25" customHeight="1">
      <c r="A743" s="85"/>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row>
    <row r="744" ht="14.25" customHeight="1">
      <c r="A744" s="85"/>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row>
    <row r="745" ht="14.25" customHeight="1">
      <c r="A745" s="85"/>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row>
    <row r="746" ht="14.25" customHeight="1">
      <c r="A746" s="85"/>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row>
    <row r="747" ht="14.25" customHeight="1">
      <c r="A747" s="85"/>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row>
    <row r="748" ht="14.25" customHeight="1">
      <c r="A748" s="85"/>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row>
    <row r="749" ht="14.25" customHeight="1">
      <c r="A749" s="85"/>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row>
    <row r="750" ht="14.25" customHeight="1">
      <c r="A750" s="85"/>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row>
    <row r="751" ht="14.25" customHeight="1">
      <c r="A751" s="85"/>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row>
    <row r="752" ht="14.25" customHeight="1">
      <c r="A752" s="85"/>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row>
    <row r="753" ht="14.25" customHeight="1">
      <c r="A753" s="85"/>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row>
    <row r="754" ht="14.25" customHeight="1">
      <c r="A754" s="85"/>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row>
    <row r="755" ht="14.25" customHeight="1">
      <c r="A755" s="85"/>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row>
    <row r="756" ht="14.25" customHeight="1">
      <c r="A756" s="85"/>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row>
    <row r="757" ht="14.25" customHeight="1">
      <c r="A757" s="85"/>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row>
    <row r="758" ht="14.25" customHeight="1">
      <c r="A758" s="85"/>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row>
    <row r="759" ht="14.25" customHeight="1">
      <c r="A759" s="85"/>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row>
    <row r="760" ht="14.25" customHeight="1">
      <c r="A760" s="85"/>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row>
    <row r="761" ht="14.25" customHeight="1">
      <c r="A761" s="85"/>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row>
    <row r="762" ht="14.25" customHeight="1">
      <c r="A762" s="85"/>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row>
    <row r="763" ht="14.25" customHeight="1">
      <c r="A763" s="85"/>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row>
    <row r="764" ht="14.25" customHeight="1">
      <c r="A764" s="85"/>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row>
    <row r="765" ht="14.25" customHeight="1">
      <c r="A765" s="85"/>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row>
    <row r="766" ht="14.25" customHeight="1">
      <c r="A766" s="85"/>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row>
    <row r="767" ht="14.25" customHeight="1">
      <c r="A767" s="85"/>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row>
    <row r="768" ht="14.25" customHeight="1">
      <c r="A768" s="85"/>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row>
    <row r="769" ht="14.25" customHeight="1">
      <c r="A769" s="85"/>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row>
    <row r="770" ht="14.25" customHeight="1">
      <c r="A770" s="85"/>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row>
    <row r="771" ht="14.25" customHeight="1">
      <c r="A771" s="85"/>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row>
    <row r="772" ht="14.25" customHeight="1">
      <c r="A772" s="85"/>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row>
    <row r="773" ht="14.25" customHeight="1">
      <c r="A773" s="85"/>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row>
    <row r="774" ht="14.25" customHeight="1">
      <c r="A774" s="85"/>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row>
    <row r="775" ht="14.25" customHeight="1">
      <c r="A775" s="85"/>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row>
    <row r="776" ht="14.25" customHeight="1">
      <c r="A776" s="85"/>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row>
    <row r="777" ht="14.25" customHeight="1">
      <c r="A777" s="85"/>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row>
    <row r="778" ht="14.25" customHeight="1">
      <c r="A778" s="85"/>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row>
    <row r="779" ht="14.25" customHeight="1">
      <c r="A779" s="85"/>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row>
    <row r="780" ht="14.25" customHeight="1">
      <c r="A780" s="85"/>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row>
    <row r="781" ht="14.25" customHeight="1">
      <c r="A781" s="85"/>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row>
    <row r="782" ht="14.25" customHeight="1">
      <c r="A782" s="85"/>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row>
    <row r="783" ht="14.25" customHeight="1">
      <c r="A783" s="85"/>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row>
    <row r="784" ht="14.25" customHeight="1">
      <c r="A784" s="85"/>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row>
    <row r="785" ht="14.25" customHeight="1">
      <c r="A785" s="85"/>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row>
    <row r="786" ht="14.25" customHeight="1">
      <c r="A786" s="85"/>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row>
    <row r="787" ht="14.25" customHeight="1">
      <c r="A787" s="85"/>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row>
    <row r="788" ht="14.25" customHeight="1">
      <c r="A788" s="85"/>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row>
    <row r="789" ht="14.25" customHeight="1">
      <c r="A789" s="85"/>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row>
    <row r="790" ht="14.25" customHeight="1">
      <c r="A790" s="85"/>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row>
    <row r="791" ht="14.25" customHeight="1">
      <c r="A791" s="85"/>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row>
    <row r="792" ht="14.25" customHeight="1">
      <c r="A792" s="85"/>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row>
    <row r="793" ht="14.25" customHeight="1">
      <c r="A793" s="85"/>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row>
    <row r="794" ht="14.25" customHeight="1">
      <c r="A794" s="85"/>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row>
    <row r="795" ht="14.25" customHeight="1">
      <c r="A795" s="85"/>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row>
    <row r="796" ht="14.25" customHeight="1">
      <c r="A796" s="85"/>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row>
    <row r="797" ht="14.25" customHeight="1">
      <c r="A797" s="85"/>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row>
    <row r="798" ht="14.25" customHeight="1">
      <c r="A798" s="85"/>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row>
    <row r="799" ht="14.25" customHeight="1">
      <c r="A799" s="85"/>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row>
    <row r="800" ht="14.25" customHeight="1">
      <c r="A800" s="85"/>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row>
    <row r="801" ht="14.25" customHeight="1">
      <c r="A801" s="85"/>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row>
    <row r="802" ht="14.25" customHeight="1">
      <c r="A802" s="85"/>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row>
    <row r="803" ht="14.25" customHeight="1">
      <c r="A803" s="85"/>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row>
    <row r="804" ht="14.25" customHeight="1">
      <c r="A804" s="85"/>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row>
    <row r="805" ht="14.25" customHeight="1">
      <c r="A805" s="85"/>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row>
    <row r="806" ht="14.25" customHeight="1">
      <c r="A806" s="85"/>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row>
    <row r="807" ht="14.25" customHeight="1">
      <c r="A807" s="85"/>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row>
    <row r="808" ht="14.25" customHeight="1">
      <c r="A808" s="85"/>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row>
    <row r="809" ht="14.25" customHeight="1">
      <c r="A809" s="85"/>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row>
    <row r="810" ht="14.25" customHeight="1">
      <c r="A810" s="85"/>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row>
    <row r="811" ht="14.25" customHeight="1">
      <c r="A811" s="85"/>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row>
    <row r="812" ht="14.25" customHeight="1">
      <c r="A812" s="85"/>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row>
    <row r="813" ht="14.25" customHeight="1">
      <c r="A813" s="85"/>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row>
    <row r="814" ht="14.25" customHeight="1">
      <c r="A814" s="85"/>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row>
    <row r="815" ht="14.25" customHeight="1">
      <c r="A815" s="85"/>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row>
    <row r="816" ht="14.25" customHeight="1">
      <c r="A816" s="85"/>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row>
    <row r="817" ht="14.25" customHeight="1">
      <c r="A817" s="85"/>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row>
    <row r="818" ht="14.25" customHeight="1">
      <c r="A818" s="85"/>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row>
    <row r="819" ht="14.25" customHeight="1">
      <c r="A819" s="85"/>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row>
    <row r="820" ht="14.25" customHeight="1">
      <c r="A820" s="85"/>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row>
    <row r="821" ht="14.25" customHeight="1">
      <c r="A821" s="85"/>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row>
    <row r="822" ht="14.25" customHeight="1">
      <c r="A822" s="85"/>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row>
    <row r="823" ht="14.25" customHeight="1">
      <c r="A823" s="85"/>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row>
    <row r="824" ht="14.25" customHeight="1">
      <c r="A824" s="85"/>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row>
    <row r="825" ht="14.25" customHeight="1">
      <c r="A825" s="85"/>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row>
    <row r="826" ht="14.25" customHeight="1">
      <c r="A826" s="85"/>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row>
    <row r="827" ht="14.25" customHeight="1">
      <c r="A827" s="85"/>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row>
    <row r="828" ht="14.25" customHeight="1">
      <c r="A828" s="85"/>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row>
    <row r="829" ht="14.25" customHeight="1">
      <c r="A829" s="85"/>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row>
    <row r="830" ht="14.25" customHeight="1">
      <c r="A830" s="85"/>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row>
    <row r="831" ht="14.25" customHeight="1">
      <c r="A831" s="85"/>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row>
    <row r="832" ht="14.25" customHeight="1">
      <c r="A832" s="85"/>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row>
    <row r="833" ht="14.25" customHeight="1">
      <c r="A833" s="85"/>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row>
    <row r="834" ht="14.25" customHeight="1">
      <c r="A834" s="85"/>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row>
    <row r="835" ht="14.25" customHeight="1">
      <c r="A835" s="85"/>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row>
    <row r="836" ht="14.25" customHeight="1">
      <c r="A836" s="85"/>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row>
    <row r="837" ht="14.25" customHeight="1">
      <c r="A837" s="85"/>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row>
    <row r="838" ht="14.25" customHeight="1">
      <c r="A838" s="85"/>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row>
    <row r="839" ht="14.25" customHeight="1">
      <c r="A839" s="85"/>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row>
    <row r="840" ht="14.25" customHeight="1">
      <c r="A840" s="85"/>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row>
    <row r="841" ht="14.25" customHeight="1">
      <c r="A841" s="85"/>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row>
    <row r="842" ht="14.25" customHeight="1">
      <c r="A842" s="85"/>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row>
    <row r="843" ht="14.25" customHeight="1">
      <c r="A843" s="85"/>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row>
    <row r="844" ht="14.25" customHeight="1">
      <c r="A844" s="85"/>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row>
    <row r="845" ht="14.25" customHeight="1">
      <c r="A845" s="85"/>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row>
    <row r="846" ht="14.25" customHeight="1">
      <c r="A846" s="85"/>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row>
    <row r="847" ht="14.25" customHeight="1">
      <c r="A847" s="85"/>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row>
    <row r="848" ht="14.25" customHeight="1">
      <c r="A848" s="85"/>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row>
    <row r="849" ht="14.25" customHeight="1">
      <c r="A849" s="85"/>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row>
    <row r="850" ht="14.25" customHeight="1">
      <c r="A850" s="85"/>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row>
    <row r="851" ht="14.25" customHeight="1">
      <c r="A851" s="85"/>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row>
    <row r="852" ht="14.25" customHeight="1">
      <c r="A852" s="85"/>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row>
    <row r="853" ht="14.25" customHeight="1">
      <c r="A853" s="85"/>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row>
    <row r="854" ht="14.25" customHeight="1">
      <c r="A854" s="85"/>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row>
    <row r="855" ht="14.25" customHeight="1">
      <c r="A855" s="85"/>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row>
    <row r="856" ht="14.25" customHeight="1">
      <c r="A856" s="85"/>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row>
    <row r="857" ht="14.25" customHeight="1">
      <c r="A857" s="85"/>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row>
    <row r="858" ht="14.25" customHeight="1">
      <c r="A858" s="85"/>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row>
    <row r="859" ht="14.25" customHeight="1">
      <c r="A859" s="85"/>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row>
    <row r="860" ht="14.25" customHeight="1">
      <c r="A860" s="85"/>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row>
    <row r="861" ht="14.25" customHeight="1">
      <c r="A861" s="85"/>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row>
    <row r="862" ht="14.25" customHeight="1">
      <c r="A862" s="85"/>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row>
    <row r="863" ht="14.25" customHeight="1">
      <c r="A863" s="85"/>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row>
    <row r="864" ht="14.25" customHeight="1">
      <c r="A864" s="85"/>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row>
    <row r="865" ht="14.25" customHeight="1">
      <c r="A865" s="85"/>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row>
    <row r="866" ht="14.25" customHeight="1">
      <c r="A866" s="85"/>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row>
    <row r="867" ht="14.25" customHeight="1">
      <c r="A867" s="85"/>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row>
    <row r="868" ht="14.25" customHeight="1">
      <c r="A868" s="85"/>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row>
    <row r="869" ht="14.25" customHeight="1">
      <c r="A869" s="85"/>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row>
    <row r="870" ht="14.25" customHeight="1">
      <c r="A870" s="85"/>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row>
    <row r="871" ht="14.25" customHeight="1">
      <c r="A871" s="85"/>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row>
    <row r="872" ht="14.25" customHeight="1">
      <c r="A872" s="85"/>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row>
    <row r="873" ht="14.25" customHeight="1">
      <c r="A873" s="85"/>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row>
    <row r="874" ht="14.25" customHeight="1">
      <c r="A874" s="85"/>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row>
    <row r="875" ht="14.25" customHeight="1">
      <c r="A875" s="85"/>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row>
    <row r="876" ht="14.25" customHeight="1">
      <c r="A876" s="85"/>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row>
    <row r="877" ht="14.25" customHeight="1">
      <c r="A877" s="85"/>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row>
    <row r="878" ht="14.25" customHeight="1">
      <c r="A878" s="85"/>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row>
    <row r="879" ht="14.25" customHeight="1">
      <c r="A879" s="85"/>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row>
    <row r="880" ht="14.25" customHeight="1">
      <c r="A880" s="85"/>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row>
    <row r="881" ht="14.25" customHeight="1">
      <c r="A881" s="85"/>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row>
    <row r="882" ht="14.25" customHeight="1">
      <c r="A882" s="85"/>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row>
    <row r="883" ht="14.25" customHeight="1">
      <c r="A883" s="85"/>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row>
    <row r="884" ht="14.25" customHeight="1">
      <c r="A884" s="85"/>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row>
    <row r="885" ht="14.25" customHeight="1">
      <c r="A885" s="85"/>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row>
    <row r="886" ht="14.25" customHeight="1">
      <c r="A886" s="85"/>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row>
    <row r="887" ht="14.25" customHeight="1">
      <c r="A887" s="85"/>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row>
    <row r="888" ht="14.25" customHeight="1">
      <c r="A888" s="85"/>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row>
    <row r="889" ht="14.25" customHeight="1">
      <c r="A889" s="85"/>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row>
    <row r="890" ht="14.25" customHeight="1">
      <c r="A890" s="85"/>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row>
    <row r="891" ht="14.25" customHeight="1">
      <c r="A891" s="85"/>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row>
    <row r="892" ht="14.25" customHeight="1">
      <c r="A892" s="85"/>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row>
    <row r="893" ht="14.25" customHeight="1">
      <c r="A893" s="85"/>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row>
    <row r="894" ht="14.25" customHeight="1">
      <c r="A894" s="85"/>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row>
    <row r="895" ht="14.25" customHeight="1">
      <c r="A895" s="85"/>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row>
    <row r="896" ht="14.25" customHeight="1">
      <c r="A896" s="85"/>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row>
    <row r="897" ht="14.25" customHeight="1">
      <c r="A897" s="85"/>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row>
    <row r="898" ht="14.25" customHeight="1">
      <c r="A898" s="85"/>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row>
    <row r="899" ht="14.25" customHeight="1">
      <c r="A899" s="85"/>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row>
    <row r="900" ht="14.25" customHeight="1">
      <c r="A900" s="85"/>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row>
    <row r="901" ht="14.25" customHeight="1">
      <c r="A901" s="85"/>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row>
    <row r="902" ht="14.25" customHeight="1">
      <c r="A902" s="85"/>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row>
    <row r="903" ht="14.25" customHeight="1">
      <c r="A903" s="85"/>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row>
    <row r="904" ht="14.25" customHeight="1">
      <c r="A904" s="85"/>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row>
    <row r="905" ht="14.25" customHeight="1">
      <c r="A905" s="85"/>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row>
    <row r="906" ht="14.25" customHeight="1">
      <c r="A906" s="85"/>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row>
    <row r="907" ht="14.25" customHeight="1">
      <c r="A907" s="85"/>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row>
    <row r="908" ht="14.25" customHeight="1">
      <c r="A908" s="85"/>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row>
    <row r="909" ht="14.25" customHeight="1">
      <c r="A909" s="85"/>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row>
    <row r="910" ht="14.25" customHeight="1">
      <c r="A910" s="85"/>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row>
    <row r="911" ht="14.25" customHeight="1">
      <c r="A911" s="85"/>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row>
    <row r="912" ht="14.25" customHeight="1">
      <c r="A912" s="85"/>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row>
    <row r="913" ht="14.25" customHeight="1">
      <c r="A913" s="85"/>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row>
    <row r="914" ht="14.25" customHeight="1">
      <c r="A914" s="85"/>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row>
    <row r="915" ht="14.25" customHeight="1">
      <c r="A915" s="85"/>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row>
    <row r="916" ht="14.25" customHeight="1">
      <c r="A916" s="85"/>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row>
    <row r="917" ht="14.25" customHeight="1">
      <c r="A917" s="85"/>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row>
    <row r="918" ht="14.25" customHeight="1">
      <c r="A918" s="85"/>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row>
    <row r="919" ht="14.25" customHeight="1">
      <c r="A919" s="85"/>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row>
    <row r="920" ht="14.25" customHeight="1">
      <c r="A920" s="85"/>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row>
    <row r="921" ht="14.25" customHeight="1">
      <c r="A921" s="85"/>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row>
    <row r="922" ht="14.25" customHeight="1">
      <c r="A922" s="85"/>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row>
    <row r="923" ht="14.25" customHeight="1">
      <c r="A923" s="85"/>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row>
    <row r="924" ht="14.25" customHeight="1">
      <c r="A924" s="85"/>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row>
    <row r="925" ht="14.25" customHeight="1">
      <c r="A925" s="85"/>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row>
    <row r="926" ht="14.25" customHeight="1">
      <c r="A926" s="85"/>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row>
    <row r="927" ht="14.25" customHeight="1">
      <c r="A927" s="85"/>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row>
    <row r="928" ht="14.25" customHeight="1">
      <c r="A928" s="85"/>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row>
    <row r="929" ht="14.25" customHeight="1">
      <c r="A929" s="85"/>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row>
    <row r="930" ht="14.25" customHeight="1">
      <c r="A930" s="85"/>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row>
    <row r="931" ht="14.25" customHeight="1">
      <c r="A931" s="85"/>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row>
    <row r="932" ht="14.25" customHeight="1">
      <c r="A932" s="85"/>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row>
    <row r="933" ht="14.25" customHeight="1">
      <c r="A933" s="85"/>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row>
    <row r="934" ht="14.25" customHeight="1">
      <c r="A934" s="85"/>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row>
    <row r="935" ht="14.25" customHeight="1">
      <c r="A935" s="85"/>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row>
    <row r="936" ht="14.25" customHeight="1">
      <c r="A936" s="85"/>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row>
    <row r="937" ht="14.25" customHeight="1">
      <c r="A937" s="85"/>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row>
    <row r="938" ht="14.25" customHeight="1">
      <c r="A938" s="85"/>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row>
    <row r="939" ht="14.25" customHeight="1">
      <c r="A939" s="85"/>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row>
    <row r="940" ht="14.25" customHeight="1">
      <c r="A940" s="85"/>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row>
    <row r="941" ht="14.25" customHeight="1">
      <c r="A941" s="85"/>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row>
    <row r="942" ht="14.25" customHeight="1">
      <c r="A942" s="85"/>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row>
    <row r="943" ht="14.25" customHeight="1">
      <c r="A943" s="85"/>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row>
    <row r="944" ht="14.25" customHeight="1">
      <c r="A944" s="85"/>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row>
    <row r="945" ht="14.25" customHeight="1">
      <c r="A945" s="85"/>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row>
    <row r="946" ht="14.25" customHeight="1">
      <c r="A946" s="85"/>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row>
    <row r="947" ht="14.25" customHeight="1">
      <c r="A947" s="85"/>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row>
    <row r="948" ht="14.25" customHeight="1">
      <c r="A948" s="85"/>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row>
    <row r="949" ht="14.25" customHeight="1">
      <c r="A949" s="85"/>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row>
    <row r="950" ht="14.25" customHeight="1">
      <c r="A950" s="85"/>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row>
    <row r="951" ht="14.25" customHeight="1">
      <c r="A951" s="85"/>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row>
    <row r="952" ht="14.25" customHeight="1">
      <c r="A952" s="85"/>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row>
    <row r="953" ht="14.25" customHeight="1">
      <c r="A953" s="85"/>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row>
    <row r="954" ht="14.25" customHeight="1">
      <c r="A954" s="85"/>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row>
    <row r="955" ht="14.25" customHeight="1">
      <c r="A955" s="85"/>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row>
    <row r="956" ht="14.25" customHeight="1">
      <c r="A956" s="85"/>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row>
    <row r="957" ht="14.25" customHeight="1">
      <c r="A957" s="85"/>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row>
    <row r="958" ht="14.25" customHeight="1">
      <c r="A958" s="85"/>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row>
    <row r="959" ht="14.25" customHeight="1">
      <c r="A959" s="85"/>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row>
    <row r="960" ht="14.25" customHeight="1">
      <c r="A960" s="85"/>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row>
    <row r="961" ht="14.25" customHeight="1">
      <c r="A961" s="85"/>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row>
    <row r="962" ht="14.25" customHeight="1">
      <c r="A962" s="85"/>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row>
    <row r="963" ht="14.25" customHeight="1">
      <c r="A963" s="85"/>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row>
    <row r="964" ht="14.25" customHeight="1">
      <c r="A964" s="85"/>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row>
    <row r="965" ht="14.25" customHeight="1">
      <c r="A965" s="85"/>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row>
    <row r="966" ht="14.25" customHeight="1">
      <c r="A966" s="85"/>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row>
    <row r="967" ht="14.25" customHeight="1">
      <c r="A967" s="85"/>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row>
    <row r="968" ht="14.25" customHeight="1">
      <c r="A968" s="85"/>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row>
    <row r="969" ht="14.25" customHeight="1">
      <c r="A969" s="85"/>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row>
    <row r="970" ht="14.25" customHeight="1">
      <c r="A970" s="85"/>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row>
    <row r="971" ht="14.25" customHeight="1">
      <c r="A971" s="85"/>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row>
    <row r="972" ht="14.25" customHeight="1">
      <c r="A972" s="85"/>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row>
    <row r="973" ht="14.25" customHeight="1">
      <c r="A973" s="85"/>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row>
    <row r="974" ht="14.25" customHeight="1">
      <c r="A974" s="85"/>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row>
    <row r="975" ht="14.25" customHeight="1">
      <c r="A975" s="85"/>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row>
    <row r="976" ht="14.25" customHeight="1">
      <c r="A976" s="85"/>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row>
    <row r="977" ht="14.25" customHeight="1">
      <c r="A977" s="85"/>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row>
    <row r="978" ht="14.25" customHeight="1">
      <c r="A978" s="85"/>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row>
    <row r="979" ht="14.25" customHeight="1">
      <c r="A979" s="85"/>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row>
    <row r="980" ht="14.25" customHeight="1">
      <c r="A980" s="85"/>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row>
    <row r="981" ht="14.25" customHeight="1">
      <c r="A981" s="85"/>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row>
    <row r="982" ht="14.25" customHeight="1">
      <c r="A982" s="85"/>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row>
    <row r="983" ht="14.25" customHeight="1">
      <c r="A983" s="85"/>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row>
    <row r="984" ht="14.25" customHeight="1">
      <c r="A984" s="85"/>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row>
    <row r="985" ht="14.25" customHeight="1">
      <c r="A985" s="85"/>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row>
    <row r="986" ht="14.25" customHeight="1">
      <c r="A986" s="85"/>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row>
    <row r="987" ht="14.25" customHeight="1">
      <c r="A987" s="85"/>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row>
    <row r="988" ht="14.25" customHeight="1">
      <c r="A988" s="85"/>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row>
    <row r="989" ht="14.25" customHeight="1">
      <c r="A989" s="85"/>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row>
    <row r="990" ht="14.25" customHeight="1">
      <c r="A990" s="85"/>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row>
    <row r="991" ht="14.25" customHeight="1">
      <c r="A991" s="85"/>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row>
    <row r="992" ht="14.25" customHeight="1">
      <c r="A992" s="85"/>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row>
    <row r="993" ht="14.25" customHeight="1">
      <c r="A993" s="85"/>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row>
    <row r="994" ht="14.25" customHeight="1">
      <c r="A994" s="85"/>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row>
    <row r="995" ht="14.25" customHeight="1">
      <c r="A995" s="85"/>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row>
    <row r="996" ht="14.25" customHeight="1">
      <c r="A996" s="85"/>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row>
    <row r="997" ht="14.25" customHeight="1">
      <c r="A997" s="85"/>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row>
    <row r="998" ht="14.25" customHeight="1">
      <c r="A998" s="85"/>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row>
    <row r="999" ht="14.25" customHeight="1">
      <c r="A999" s="85"/>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row>
    <row r="1000" ht="14.25" customHeight="1">
      <c r="A1000" s="85"/>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c r="AA1000" s="71"/>
    </row>
  </sheetData>
  <mergeCells count="5">
    <mergeCell ref="L1:L2"/>
    <mergeCell ref="M1:Q1"/>
    <mergeCell ref="R1:U1"/>
    <mergeCell ref="W1:W2"/>
    <mergeCell ref="X1:AA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35.71"/>
    <col customWidth="1" min="8" max="8" width="24.57"/>
    <col customWidth="1" min="9" max="26" width="8.71"/>
  </cols>
  <sheetData>
    <row r="1" ht="14.25" customHeight="1"/>
    <row r="2" ht="14.25" customHeight="1">
      <c r="A2" s="86" t="s">
        <v>1</v>
      </c>
      <c r="B2" s="87" t="s">
        <v>92</v>
      </c>
      <c r="C2" s="88" t="s">
        <v>161</v>
      </c>
      <c r="D2" s="89"/>
    </row>
    <row r="3" ht="14.25" customHeight="1">
      <c r="A3" s="18">
        <v>2008.0</v>
      </c>
      <c r="B3" s="90">
        <f>(Road_Policing_stats!C3/Road_Policing_stats!H3)*1000</f>
        <v>5.574011728</v>
      </c>
      <c r="C3" s="90">
        <f>(Road_Policing_stats!C123/Road_Policing_stats!H123)*1000</f>
        <v>2.456549776</v>
      </c>
    </row>
    <row r="4" ht="14.25" customHeight="1">
      <c r="A4" s="27">
        <v>2008.0</v>
      </c>
      <c r="B4" s="91">
        <f>(Road_Policing_stats!C4/Road_Policing_stats!H4)*1000</f>
        <v>7.134735011</v>
      </c>
      <c r="C4" s="91">
        <f>(Road_Policing_stats!C124/Road_Policing_stats!H124)*1000</f>
        <v>2.047124813</v>
      </c>
      <c r="G4" s="6" t="s">
        <v>162</v>
      </c>
    </row>
    <row r="5" ht="14.25" customHeight="1">
      <c r="A5" s="27">
        <v>2008.0</v>
      </c>
      <c r="B5" s="91">
        <f>(Road_Policing_stats!C5/Road_Policing_stats!H5)*1000</f>
        <v>4.459209382</v>
      </c>
      <c r="C5" s="91">
        <f>(Road_Policing_stats!C125/Road_Policing_stats!H125)*1000</f>
        <v>2.456549776</v>
      </c>
      <c r="G5" s="92" t="s">
        <v>163</v>
      </c>
      <c r="H5" s="93">
        <v>0.05</v>
      </c>
    </row>
    <row r="6" ht="14.25" customHeight="1">
      <c r="A6" s="27">
        <v>2008.0</v>
      </c>
      <c r="B6" s="91">
        <f>(Road_Policing_stats!C6/Road_Policing_stats!H6)*1000</f>
        <v>4.236248913</v>
      </c>
      <c r="C6" s="91">
        <f>(Road_Policing_stats!C126/Road_Policing_stats!H126)*1000</f>
        <v>3.480112182</v>
      </c>
      <c r="G6" s="94" t="s">
        <v>164</v>
      </c>
      <c r="H6" s="95">
        <v>0.0</v>
      </c>
    </row>
    <row r="7" ht="14.25" customHeight="1">
      <c r="A7" s="27">
        <v>2008.0</v>
      </c>
      <c r="B7" s="91">
        <f>(Road_Policing_stats!C7/Road_Policing_stats!H7)*1000</f>
        <v>4.236248913</v>
      </c>
      <c r="C7" s="91">
        <f>(Road_Policing_stats!C127/Road_Policing_stats!H127)*1000</f>
        <v>0.8188499253</v>
      </c>
      <c r="G7" s="94" t="s">
        <v>108</v>
      </c>
      <c r="H7" s="95" t="s">
        <v>165</v>
      </c>
    </row>
    <row r="8" ht="14.25" customHeight="1">
      <c r="A8" s="27">
        <v>2008.0</v>
      </c>
      <c r="B8" s="91">
        <f>(Road_Policing_stats!C8/Road_Policing_stats!H8)*1000</f>
        <v>6.242893135</v>
      </c>
      <c r="C8" s="91">
        <f>(Road_Policing_stats!C128/Road_Policing_stats!H128)*1000</f>
        <v>3.480112182</v>
      </c>
      <c r="G8" s="94" t="s">
        <v>166</v>
      </c>
      <c r="H8" s="95" t="s">
        <v>167</v>
      </c>
    </row>
    <row r="9" ht="14.25" customHeight="1">
      <c r="A9" s="27">
        <v>2008.0</v>
      </c>
      <c r="B9" s="91">
        <f>(Road_Policing_stats!C9/Road_Policing_stats!H9)*1000</f>
        <v>5.796972197</v>
      </c>
      <c r="C9" s="91">
        <f>(Road_Policing_stats!C129/Road_Policing_stats!H129)*1000</f>
        <v>1.637699851</v>
      </c>
      <c r="G9" s="94" t="s">
        <v>168</v>
      </c>
      <c r="H9" s="95" t="s">
        <v>169</v>
      </c>
    </row>
    <row r="10" ht="14.25" customHeight="1">
      <c r="A10" s="27">
        <v>2008.0</v>
      </c>
      <c r="B10" s="91">
        <f>(Road_Policing_stats!C10/Road_Policing_stats!H10)*1000</f>
        <v>6.242893135</v>
      </c>
      <c r="C10" s="91">
        <f>(Road_Policing_stats!C130/Road_Policing_stats!H130)*1000</f>
        <v>2.456549776</v>
      </c>
      <c r="G10" s="94" t="s">
        <v>170</v>
      </c>
      <c r="H10" s="95">
        <f>COUNT(B3:B122)</f>
        <v>120</v>
      </c>
    </row>
    <row r="11" ht="14.25" customHeight="1">
      <c r="A11" s="27">
        <v>2008.0</v>
      </c>
      <c r="B11" s="91">
        <f>(Road_Policing_stats!C11/Road_Policing_stats!H11)*1000</f>
        <v>4.236248913</v>
      </c>
      <c r="C11" s="91">
        <f>(Road_Policing_stats!C131/Road_Policing_stats!H131)*1000</f>
        <v>2.047124813</v>
      </c>
      <c r="G11" s="94" t="s">
        <v>171</v>
      </c>
      <c r="H11" s="96">
        <f>AVERAGE(B3:B122)</f>
        <v>3.536821357</v>
      </c>
    </row>
    <row r="12" ht="14.25" customHeight="1">
      <c r="A12" s="27">
        <v>2008.0</v>
      </c>
      <c r="B12" s="91">
        <f>(Road_Policing_stats!C12/Road_Policing_stats!H12)*1000</f>
        <v>4.90513032</v>
      </c>
      <c r="C12" s="91">
        <f>(Road_Policing_stats!C132/Road_Policing_stats!H132)*1000</f>
        <v>1.637699851</v>
      </c>
      <c r="G12" s="94" t="s">
        <v>172</v>
      </c>
      <c r="H12" s="95">
        <f>COUNT(C3:C69)</f>
        <v>67</v>
      </c>
    </row>
    <row r="13" ht="14.25" customHeight="1">
      <c r="A13" s="27">
        <v>2008.0</v>
      </c>
      <c r="B13" s="91">
        <f>(Road_Policing_stats!C13/Road_Policing_stats!H13)*1000</f>
        <v>4.90513032</v>
      </c>
      <c r="C13" s="91">
        <f>(Road_Policing_stats!C133/Road_Policing_stats!H133)*1000</f>
        <v>2.251837295</v>
      </c>
      <c r="G13" s="94" t="s">
        <v>173</v>
      </c>
      <c r="H13" s="96">
        <f>AVERAGE(C3:C69)</f>
        <v>2.404886443</v>
      </c>
    </row>
    <row r="14" ht="14.25" customHeight="1">
      <c r="A14" s="27">
        <v>2008.0</v>
      </c>
      <c r="B14" s="91">
        <f>(Road_Policing_stats!C14/Road_Policing_stats!H14)*1000</f>
        <v>4.236248913</v>
      </c>
      <c r="C14" s="91">
        <f>(Road_Policing_stats!C134/Road_Policing_stats!H134)*1000</f>
        <v>3.07068722</v>
      </c>
      <c r="G14" s="94" t="s">
        <v>174</v>
      </c>
      <c r="H14" s="95">
        <f>_xlfn.STDEV.P(B3:B122)</f>
        <v>1.15223419</v>
      </c>
    </row>
    <row r="15" ht="14.25" customHeight="1">
      <c r="A15" s="27">
        <v>2009.0</v>
      </c>
      <c r="B15" s="91">
        <f>(Road_Policing_stats!C15/Road_Policing_stats!H15)*1000</f>
        <v>3.970529845</v>
      </c>
      <c r="C15" s="91">
        <f>(Road_Policing_stats!C135/Road_Policing_stats!H135)*1000</f>
        <v>3.0251084</v>
      </c>
      <c r="G15" s="94" t="s">
        <v>175</v>
      </c>
      <c r="H15" s="95">
        <f>_xlfn.STDEV.P(C3:C69)</f>
        <v>0.7997796921</v>
      </c>
    </row>
    <row r="16" ht="14.25" customHeight="1">
      <c r="A16" s="27">
        <v>2009.0</v>
      </c>
      <c r="B16" s="91">
        <f>(Road_Policing_stats!C16/Road_Policing_stats!H16)*1000</f>
        <v>3.308774871</v>
      </c>
      <c r="C16" s="91">
        <f>(Road_Policing_stats!C136/Road_Policing_stats!H136)*1000</f>
        <v>2.823434506</v>
      </c>
      <c r="G16" s="94" t="s">
        <v>121</v>
      </c>
      <c r="H16" s="95">
        <f>SQRT((H14^2/H10)+(H15^2/H12))</f>
        <v>0.1435641854</v>
      </c>
    </row>
    <row r="17" ht="14.25" customHeight="1">
      <c r="A17" s="27">
        <v>2009.0</v>
      </c>
      <c r="B17" s="91">
        <f>(Road_Policing_stats!C17/Road_Policing_stats!H17)*1000</f>
        <v>5.294039794</v>
      </c>
      <c r="C17" s="91">
        <f>(Road_Policing_stats!C137/Road_Policing_stats!H137)*1000</f>
        <v>2.218412826</v>
      </c>
      <c r="G17" s="94" t="s">
        <v>176</v>
      </c>
      <c r="H17" s="95">
        <f>((((H14^2/H10)+(H15^2/H12))^2)/(H14^2/H10)^2/(H10-1)+(H15^2/H12)^2/(H12-1))</f>
        <v>0.02916469975</v>
      </c>
    </row>
    <row r="18" ht="14.25" customHeight="1">
      <c r="A18" s="27">
        <v>2009.0</v>
      </c>
      <c r="B18" s="91">
        <f>(Road_Policing_stats!C18/Road_Policing_stats!H18)*1000</f>
        <v>4.411699828</v>
      </c>
      <c r="C18" s="91">
        <f>(Road_Policing_stats!C138/Road_Policing_stats!H138)*1000</f>
        <v>1.81506504</v>
      </c>
      <c r="G18" s="94" t="s">
        <v>122</v>
      </c>
      <c r="H18" s="95">
        <f>(H11-H13)/H16</f>
        <v>7.88452155</v>
      </c>
    </row>
    <row r="19" ht="14.25" customHeight="1">
      <c r="A19" s="27">
        <v>2009.0</v>
      </c>
      <c r="B19" s="91">
        <f>(Road_Policing_stats!C19/Road_Policing_stats!H19)*1000</f>
        <v>6.176379759</v>
      </c>
      <c r="C19" s="91">
        <f>(Road_Policing_stats!C139/Road_Policing_stats!H139)*1000</f>
        <v>2.218412826</v>
      </c>
      <c r="G19" s="94" t="s">
        <v>177</v>
      </c>
      <c r="H19" s="95">
        <f>_xlfn.T.TEST(B3:B122,C3:C69,2,3)</f>
        <v>0</v>
      </c>
    </row>
    <row r="20" ht="14.25" customHeight="1">
      <c r="A20" s="27">
        <v>2009.0</v>
      </c>
      <c r="B20" s="91">
        <f>(Road_Policing_stats!C20/Road_Policing_stats!H20)*1000</f>
        <v>3.308774871</v>
      </c>
      <c r="C20" s="91">
        <f>(Road_Policing_stats!C140/Road_Policing_stats!H140)*1000</f>
        <v>2.218412826</v>
      </c>
      <c r="G20" s="94" t="s">
        <v>124</v>
      </c>
      <c r="H20" s="95">
        <f>ABS(NORMSINV(H5/2))</f>
        <v>1.959963986</v>
      </c>
    </row>
    <row r="21" ht="14.25" customHeight="1">
      <c r="A21" s="27">
        <v>2009.0</v>
      </c>
      <c r="B21" s="91">
        <f>(Road_Policing_stats!C21/Road_Policing_stats!H21)*1000</f>
        <v>4.191114837</v>
      </c>
      <c r="C21" s="91">
        <f>(Road_Policing_stats!C141/Road_Policing_stats!H141)*1000</f>
        <v>1.613391147</v>
      </c>
      <c r="G21" s="94" t="s">
        <v>178</v>
      </c>
      <c r="H21" s="95" t="s">
        <v>179</v>
      </c>
    </row>
    <row r="22" ht="14.25" customHeight="1">
      <c r="A22" s="27">
        <v>2009.0</v>
      </c>
      <c r="B22" s="91">
        <f>(Road_Policing_stats!C22/Road_Policing_stats!H22)*1000</f>
        <v>4.411699828</v>
      </c>
      <c r="C22" s="91">
        <f>(Road_Policing_stats!C142/Road_Policing_stats!H142)*1000</f>
        <v>1.613391147</v>
      </c>
      <c r="G22" s="97" t="s">
        <v>180</v>
      </c>
      <c r="H22" s="98" t="s">
        <v>181</v>
      </c>
    </row>
    <row r="23" ht="14.25" customHeight="1">
      <c r="A23" s="27">
        <v>2009.0</v>
      </c>
      <c r="B23" s="91">
        <f>(Road_Policing_stats!C23/Road_Policing_stats!H23)*1000</f>
        <v>3.08818988</v>
      </c>
      <c r="C23" s="91">
        <f>(Road_Policing_stats!C143/Road_Policing_stats!H143)*1000</f>
        <v>3.63013008</v>
      </c>
    </row>
    <row r="24" ht="14.25" customHeight="1">
      <c r="A24" s="27">
        <v>2009.0</v>
      </c>
      <c r="B24" s="91">
        <f>(Road_Policing_stats!C24/Road_Policing_stats!H24)*1000</f>
        <v>4.852869811</v>
      </c>
      <c r="C24" s="91">
        <f>(Road_Policing_stats!C144/Road_Policing_stats!H144)*1000</f>
        <v>2.016738933</v>
      </c>
    </row>
    <row r="25" ht="14.25" customHeight="1">
      <c r="A25" s="27">
        <v>2009.0</v>
      </c>
      <c r="B25" s="91">
        <f>(Road_Policing_stats!C25/Road_Policing_stats!H25)*1000</f>
        <v>5.514624785</v>
      </c>
      <c r="C25" s="91">
        <f>(Road_Policing_stats!C145/Road_Policing_stats!H145)*1000</f>
        <v>2.218412826</v>
      </c>
    </row>
    <row r="26" ht="14.25" customHeight="1">
      <c r="A26" s="27">
        <v>2009.0</v>
      </c>
      <c r="B26" s="91">
        <f>(Road_Policing_stats!C26/Road_Policing_stats!H26)*1000</f>
        <v>3.970529845</v>
      </c>
      <c r="C26" s="91">
        <f>(Road_Policing_stats!C146/Road_Policing_stats!H146)*1000</f>
        <v>3.0251084</v>
      </c>
    </row>
    <row r="27" ht="14.25" customHeight="1">
      <c r="A27" s="27">
        <v>2010.0</v>
      </c>
      <c r="B27" s="91">
        <f>(Road_Policing_stats!C27/Road_Policing_stats!H27)*1000</f>
        <v>3.293229121</v>
      </c>
      <c r="C27" s="91">
        <f>(Road_Policing_stats!C147/Road_Policing_stats!H147)*1000</f>
        <v>1.789299986</v>
      </c>
    </row>
    <row r="28" ht="14.25" customHeight="1">
      <c r="A28" s="27">
        <v>2010.0</v>
      </c>
      <c r="B28" s="91">
        <f>(Road_Policing_stats!C28/Road_Policing_stats!H28)*1000</f>
        <v>3.073680513</v>
      </c>
      <c r="C28" s="91">
        <f>(Road_Policing_stats!C148/Road_Policing_stats!H148)*1000</f>
        <v>3.777411082</v>
      </c>
    </row>
    <row r="29" ht="14.25" customHeight="1">
      <c r="A29" s="27">
        <v>2010.0</v>
      </c>
      <c r="B29" s="91">
        <f>(Road_Policing_stats!C29/Road_Policing_stats!H29)*1000</f>
        <v>2.634583297</v>
      </c>
      <c r="C29" s="91">
        <f>(Road_Policing_stats!C149/Road_Policing_stats!H149)*1000</f>
        <v>3.379788863</v>
      </c>
    </row>
    <row r="30" ht="14.25" customHeight="1">
      <c r="A30" s="27">
        <v>2010.0</v>
      </c>
      <c r="B30" s="91">
        <f>(Road_Policing_stats!C30/Road_Policing_stats!H30)*1000</f>
        <v>4.171423553</v>
      </c>
      <c r="C30" s="91">
        <f>(Road_Policing_stats!C150/Road_Policing_stats!H150)*1000</f>
        <v>1.391677767</v>
      </c>
    </row>
    <row r="31" ht="14.25" customHeight="1">
      <c r="A31" s="27">
        <v>2010.0</v>
      </c>
      <c r="B31" s="91">
        <f>(Road_Policing_stats!C31/Road_Policing_stats!H31)*1000</f>
        <v>6.147361026</v>
      </c>
      <c r="C31" s="91">
        <f>(Road_Policing_stats!C151/Road_Policing_stats!H151)*1000</f>
        <v>1.192866657</v>
      </c>
    </row>
    <row r="32" ht="14.25" customHeight="1">
      <c r="A32" s="27">
        <v>2010.0</v>
      </c>
      <c r="B32" s="91">
        <f>(Road_Policing_stats!C32/Road_Policing_stats!H32)*1000</f>
        <v>2.415034689</v>
      </c>
      <c r="C32" s="91">
        <f>(Road_Policing_stats!C152/Road_Policing_stats!H152)*1000</f>
        <v>2.385733315</v>
      </c>
    </row>
    <row r="33" ht="14.25" customHeight="1">
      <c r="A33" s="27">
        <v>2010.0</v>
      </c>
      <c r="B33" s="91">
        <f>(Road_Policing_stats!C33/Road_Policing_stats!H33)*1000</f>
        <v>4.610520769</v>
      </c>
      <c r="C33" s="91">
        <f>(Road_Policing_stats!C153/Road_Policing_stats!H153)*1000</f>
        <v>1.988111096</v>
      </c>
    </row>
    <row r="34" ht="14.25" customHeight="1">
      <c r="A34" s="27">
        <v>2010.0</v>
      </c>
      <c r="B34" s="91">
        <f>(Road_Policing_stats!C34/Road_Policing_stats!H34)*1000</f>
        <v>4.171423553</v>
      </c>
      <c r="C34" s="91">
        <f>(Road_Policing_stats!C154/Road_Policing_stats!H154)*1000</f>
        <v>3.180977753</v>
      </c>
    </row>
    <row r="35" ht="14.25" customHeight="1">
      <c r="A35" s="27">
        <v>2010.0</v>
      </c>
      <c r="B35" s="91">
        <f>(Road_Policing_stats!C35/Road_Policing_stats!H35)*1000</f>
        <v>2.854131905</v>
      </c>
      <c r="C35" s="91">
        <f>(Road_Policing_stats!C155/Road_Policing_stats!H155)*1000</f>
        <v>3.578599972</v>
      </c>
    </row>
    <row r="36" ht="14.25" customHeight="1">
      <c r="A36" s="27">
        <v>2010.0</v>
      </c>
      <c r="B36" s="91">
        <f>(Road_Policing_stats!C36/Road_Policing_stats!H36)*1000</f>
        <v>7.90374989</v>
      </c>
      <c r="C36" s="91">
        <f>(Road_Policing_stats!C156/Road_Policing_stats!H156)*1000</f>
        <v>2.783355534</v>
      </c>
    </row>
    <row r="37" ht="14.25" customHeight="1">
      <c r="A37" s="27">
        <v>2010.0</v>
      </c>
      <c r="B37" s="91">
        <f>(Road_Policing_stats!C37/Road_Policing_stats!H37)*1000</f>
        <v>3.073680513</v>
      </c>
      <c r="C37" s="91">
        <f>(Road_Policing_stats!C157/Road_Policing_stats!H157)*1000</f>
        <v>2.186922205</v>
      </c>
    </row>
    <row r="38" ht="14.25" customHeight="1">
      <c r="A38" s="27">
        <v>2010.0</v>
      </c>
      <c r="B38" s="91">
        <f>(Road_Policing_stats!C38/Road_Policing_stats!H38)*1000</f>
        <v>2.195486081</v>
      </c>
      <c r="C38" s="91">
        <f>(Road_Policing_stats!C158/Road_Policing_stats!H158)*1000</f>
        <v>1.590488877</v>
      </c>
    </row>
    <row r="39" ht="14.25" customHeight="1">
      <c r="A39" s="27">
        <v>2011.0</v>
      </c>
      <c r="B39" s="91">
        <f>(Road_Policing_stats!C39/Road_Policing_stats!H39)*1000</f>
        <v>4.590264268</v>
      </c>
      <c r="C39" s="91">
        <f>(Road_Policing_stats!C159/Road_Policing_stats!H159)*1000</f>
        <v>0.7882239344</v>
      </c>
    </row>
    <row r="40" ht="14.25" customHeight="1">
      <c r="A40" s="27">
        <v>2011.0</v>
      </c>
      <c r="B40" s="91">
        <f>(Road_Policing_stats!C40/Road_Policing_stats!H40)*1000</f>
        <v>3.93451223</v>
      </c>
      <c r="C40" s="91">
        <f>(Road_Policing_stats!C160/Road_Policing_stats!H160)*1000</f>
        <v>0.985279918</v>
      </c>
    </row>
    <row r="41" ht="14.25" customHeight="1">
      <c r="A41" s="27">
        <v>2011.0</v>
      </c>
      <c r="B41" s="91">
        <f>(Road_Policing_stats!C41/Road_Policing_stats!H41)*1000</f>
        <v>3.278760191</v>
      </c>
      <c r="C41" s="91">
        <f>(Road_Policing_stats!C161/Road_Policing_stats!H161)*1000</f>
        <v>1.773503852</v>
      </c>
    </row>
    <row r="42" ht="14.25" customHeight="1">
      <c r="A42" s="27">
        <v>2011.0</v>
      </c>
      <c r="B42" s="91">
        <f>(Road_Policing_stats!C42/Road_Policing_stats!H42)*1000</f>
        <v>1.748672102</v>
      </c>
      <c r="C42" s="91">
        <f>(Road_Policing_stats!C162/Road_Policing_stats!H162)*1000</f>
        <v>3.547007705</v>
      </c>
    </row>
    <row r="43" ht="14.25" customHeight="1">
      <c r="A43" s="27">
        <v>2011.0</v>
      </c>
      <c r="B43" s="91">
        <f>(Road_Policing_stats!C43/Road_Policing_stats!H43)*1000</f>
        <v>2.40442414</v>
      </c>
      <c r="C43" s="91">
        <f>(Road_Policing_stats!C163/Road_Policing_stats!H163)*1000</f>
        <v>1.379391885</v>
      </c>
    </row>
    <row r="44" ht="14.25" customHeight="1">
      <c r="A44" s="27">
        <v>2011.0</v>
      </c>
      <c r="B44" s="91">
        <f>(Road_Policing_stats!C44/Road_Policing_stats!H44)*1000</f>
        <v>3.278760191</v>
      </c>
      <c r="C44" s="91">
        <f>(Road_Policing_stats!C164/Road_Policing_stats!H164)*1000</f>
        <v>1.773503852</v>
      </c>
    </row>
    <row r="45" ht="14.25" customHeight="1">
      <c r="A45" s="27">
        <v>2011.0</v>
      </c>
      <c r="B45" s="91">
        <f>(Road_Policing_stats!C45/Road_Policing_stats!H45)*1000</f>
        <v>3.93451223</v>
      </c>
      <c r="C45" s="91">
        <f>(Road_Policing_stats!C165/Road_Policing_stats!H165)*1000</f>
        <v>3.349951721</v>
      </c>
    </row>
    <row r="46" ht="14.25" customHeight="1">
      <c r="A46" s="27">
        <v>2011.0</v>
      </c>
      <c r="B46" s="91">
        <f>(Road_Policing_stats!C46/Road_Policing_stats!H46)*1000</f>
        <v>3.497344204</v>
      </c>
      <c r="C46" s="91">
        <f>(Road_Policing_stats!C166/Road_Policing_stats!H166)*1000</f>
        <v>4.138175656</v>
      </c>
    </row>
    <row r="47" ht="14.25" customHeight="1">
      <c r="A47" s="27">
        <v>2011.0</v>
      </c>
      <c r="B47" s="91">
        <f>(Road_Policing_stats!C47/Road_Policing_stats!H47)*1000</f>
        <v>2.841592166</v>
      </c>
      <c r="C47" s="91">
        <f>(Road_Policing_stats!C167/Road_Policing_stats!H167)*1000</f>
        <v>2.16761582</v>
      </c>
    </row>
    <row r="48" ht="14.25" customHeight="1">
      <c r="A48" s="27">
        <v>2011.0</v>
      </c>
      <c r="B48" s="91">
        <f>(Road_Policing_stats!C48/Road_Policing_stats!H48)*1000</f>
        <v>3.278760191</v>
      </c>
      <c r="C48" s="91">
        <f>(Road_Policing_stats!C168/Road_Policing_stats!H168)*1000</f>
        <v>2.364671803</v>
      </c>
    </row>
    <row r="49" ht="14.25" customHeight="1">
      <c r="A49" s="27">
        <v>2011.0</v>
      </c>
      <c r="B49" s="91">
        <f>(Road_Policing_stats!C49/Road_Policing_stats!H49)*1000</f>
        <v>3.93451223</v>
      </c>
      <c r="C49" s="91">
        <f>(Road_Policing_stats!C169/Road_Policing_stats!H169)*1000</f>
        <v>0.5911679508</v>
      </c>
    </row>
    <row r="50" ht="14.25" customHeight="1">
      <c r="A50" s="27">
        <v>2011.0</v>
      </c>
      <c r="B50" s="91">
        <f>(Road_Policing_stats!C50/Road_Policing_stats!H50)*1000</f>
        <v>3.93451223</v>
      </c>
      <c r="C50" s="91">
        <f>(Road_Policing_stats!C170/Road_Policing_stats!H170)*1000</f>
        <v>3.744063688</v>
      </c>
    </row>
    <row r="51" ht="14.25" customHeight="1">
      <c r="A51" s="27">
        <v>2012.0</v>
      </c>
      <c r="B51" s="91">
        <f>(Road_Policing_stats!C51/Road_Policing_stats!H51)*1000</f>
        <v>2.176894442</v>
      </c>
      <c r="C51" s="91">
        <f>(Road_Policing_stats!C171/Road_Policing_stats!H171)*1000</f>
        <v>2.700617284</v>
      </c>
    </row>
    <row r="52" ht="14.25" customHeight="1">
      <c r="A52" s="27">
        <v>2012.0</v>
      </c>
      <c r="B52" s="91">
        <f>(Road_Policing_stats!C52/Road_Policing_stats!H52)*1000</f>
        <v>2.829962775</v>
      </c>
      <c r="C52" s="91">
        <f>(Road_Policing_stats!C172/Road_Policing_stats!H172)*1000</f>
        <v>2.507716049</v>
      </c>
    </row>
    <row r="53" ht="14.25" customHeight="1">
      <c r="A53" s="27">
        <v>2012.0</v>
      </c>
      <c r="B53" s="91">
        <f>(Road_Policing_stats!C53/Road_Policing_stats!H53)*1000</f>
        <v>2.612273331</v>
      </c>
      <c r="C53" s="91">
        <f>(Road_Policing_stats!C173/Road_Policing_stats!H173)*1000</f>
        <v>3.086419753</v>
      </c>
    </row>
    <row r="54" ht="14.25" customHeight="1">
      <c r="A54" s="27">
        <v>2012.0</v>
      </c>
      <c r="B54" s="91">
        <f>(Road_Policing_stats!C54/Road_Policing_stats!H54)*1000</f>
        <v>3.483031108</v>
      </c>
      <c r="C54" s="91">
        <f>(Road_Policing_stats!C174/Road_Policing_stats!H174)*1000</f>
        <v>1.736111111</v>
      </c>
    </row>
    <row r="55" ht="14.25" customHeight="1">
      <c r="A55" s="27">
        <v>2012.0</v>
      </c>
      <c r="B55" s="91">
        <f>(Road_Policing_stats!C55/Road_Policing_stats!H55)*1000</f>
        <v>2.829962775</v>
      </c>
      <c r="C55" s="91">
        <f>(Road_Policing_stats!C175/Road_Policing_stats!H175)*1000</f>
        <v>2.314814815</v>
      </c>
    </row>
    <row r="56" ht="14.25" customHeight="1">
      <c r="A56" s="27">
        <v>2012.0</v>
      </c>
      <c r="B56" s="91">
        <f>(Road_Policing_stats!C56/Road_Policing_stats!H56)*1000</f>
        <v>5.65992555</v>
      </c>
      <c r="C56" s="91">
        <f>(Road_Policing_stats!C176/Road_Policing_stats!H176)*1000</f>
        <v>2.507716049</v>
      </c>
    </row>
    <row r="57" ht="14.25" customHeight="1">
      <c r="A57" s="27">
        <v>2012.0</v>
      </c>
      <c r="B57" s="91">
        <f>(Road_Policing_stats!C57/Road_Policing_stats!H57)*1000</f>
        <v>3.265341664</v>
      </c>
      <c r="C57" s="91">
        <f>(Road_Policing_stats!C177/Road_Policing_stats!H177)*1000</f>
        <v>2.314814815</v>
      </c>
    </row>
    <row r="58" ht="14.25" customHeight="1">
      <c r="A58" s="27">
        <v>2012.0</v>
      </c>
      <c r="B58" s="91">
        <f>(Road_Policing_stats!C58/Road_Policing_stats!H58)*1000</f>
        <v>2.612273331</v>
      </c>
      <c r="C58" s="91">
        <f>(Road_Policing_stats!C178/Road_Policing_stats!H178)*1000</f>
        <v>2.314814815</v>
      </c>
    </row>
    <row r="59" ht="14.25" customHeight="1">
      <c r="A59" s="27">
        <v>2012.0</v>
      </c>
      <c r="B59" s="91">
        <f>(Road_Policing_stats!C59/Road_Policing_stats!H59)*1000</f>
        <v>2.176894442</v>
      </c>
      <c r="C59" s="91">
        <f>(Road_Policing_stats!C179/Road_Policing_stats!H179)*1000</f>
        <v>1.929012346</v>
      </c>
    </row>
    <row r="60" ht="14.25" customHeight="1">
      <c r="A60" s="27">
        <v>2012.0</v>
      </c>
      <c r="B60" s="91">
        <f>(Road_Policing_stats!C60/Road_Policing_stats!H60)*1000</f>
        <v>3.265341664</v>
      </c>
      <c r="C60" s="91">
        <f>(Road_Policing_stats!C180/Road_Policing_stats!H180)*1000</f>
        <v>2.314814815</v>
      </c>
    </row>
    <row r="61" ht="14.25" customHeight="1">
      <c r="A61" s="27">
        <v>2012.0</v>
      </c>
      <c r="B61" s="91">
        <f>(Road_Policing_stats!C61/Road_Policing_stats!H61)*1000</f>
        <v>1.741515554</v>
      </c>
      <c r="C61" s="91">
        <f>(Road_Policing_stats!C181/Road_Policing_stats!H181)*1000</f>
        <v>3.279320988</v>
      </c>
    </row>
    <row r="62" ht="14.25" customHeight="1">
      <c r="A62" s="27">
        <v>2012.0</v>
      </c>
      <c r="B62" s="91">
        <f>(Road_Policing_stats!C62/Road_Policing_stats!H62)*1000</f>
        <v>2.612273331</v>
      </c>
      <c r="C62" s="91">
        <f>(Road_Policing_stats!C182/Road_Policing_stats!H182)*1000</f>
        <v>2.893518519</v>
      </c>
    </row>
    <row r="63" ht="14.25" customHeight="1">
      <c r="A63" s="27">
        <v>2013.0</v>
      </c>
      <c r="B63" s="91">
        <f>(Road_Policing_stats!C63/Road_Policing_stats!H63)*1000</f>
        <v>4.117277396</v>
      </c>
      <c r="C63" s="91">
        <f>(Road_Policing_stats!C183/Road_Policing_stats!H183)*1000</f>
        <v>3.408058164</v>
      </c>
    </row>
    <row r="64" ht="14.25" customHeight="1">
      <c r="A64" s="27">
        <v>2013.0</v>
      </c>
      <c r="B64" s="91">
        <f>(Road_Policing_stats!C64/Road_Policing_stats!H64)*1000</f>
        <v>3.033783345</v>
      </c>
      <c r="C64" s="91">
        <f>(Road_Policing_stats!C184/Road_Policing_stats!H184)*1000</f>
        <v>2.461375341</v>
      </c>
    </row>
    <row r="65" ht="14.25" customHeight="1">
      <c r="A65" s="27">
        <v>2013.0</v>
      </c>
      <c r="B65" s="91">
        <f>(Road_Policing_stats!C65/Road_Policing_stats!H65)*1000</f>
        <v>3.250482155</v>
      </c>
      <c r="C65" s="91">
        <f>(Road_Policing_stats!C185/Road_Policing_stats!H185)*1000</f>
        <v>2.272038776</v>
      </c>
    </row>
    <row r="66" ht="14.25" customHeight="1">
      <c r="A66" s="27">
        <v>2013.0</v>
      </c>
      <c r="B66" s="91">
        <f>(Road_Policing_stats!C66/Road_Policing_stats!H66)*1000</f>
        <v>2.600385724</v>
      </c>
      <c r="C66" s="91">
        <f>(Road_Policing_stats!C186/Road_Policing_stats!H186)*1000</f>
        <v>2.082702211</v>
      </c>
    </row>
    <row r="67" ht="14.25" customHeight="1">
      <c r="A67" s="27">
        <v>2013.0</v>
      </c>
      <c r="B67" s="91">
        <f>(Road_Policing_stats!C67/Road_Policing_stats!H67)*1000</f>
        <v>3.683879776</v>
      </c>
      <c r="C67" s="91">
        <f>(Road_Policing_stats!C187/Road_Policing_stats!H187)*1000</f>
        <v>3.786731294</v>
      </c>
    </row>
    <row r="68" ht="14.25" customHeight="1">
      <c r="A68" s="27">
        <v>2013.0</v>
      </c>
      <c r="B68" s="91">
        <f>(Road_Policing_stats!C68/Road_Policing_stats!H68)*1000</f>
        <v>2.817084534</v>
      </c>
      <c r="C68" s="91">
        <f>(Road_Policing_stats!C188/Road_Policing_stats!H188)*1000</f>
        <v>1.893365647</v>
      </c>
    </row>
    <row r="69" ht="14.25" customHeight="1">
      <c r="A69" s="27">
        <v>2013.0</v>
      </c>
      <c r="B69" s="91">
        <f>(Road_Policing_stats!C69/Road_Policing_stats!H69)*1000</f>
        <v>3.900578586</v>
      </c>
      <c r="C69" s="99">
        <f>(Road_Policing_stats!C189/Road_Policing_stats!H189)*1000</f>
        <v>3.2187216</v>
      </c>
    </row>
    <row r="70" ht="14.25" customHeight="1">
      <c r="A70" s="27">
        <v>2013.0</v>
      </c>
      <c r="B70" s="91">
        <f>(Road_Policing_stats!C70/Road_Policing_stats!H70)*1000</f>
        <v>3.900578586</v>
      </c>
    </row>
    <row r="71" ht="14.25" customHeight="1">
      <c r="A71" s="27">
        <v>2013.0</v>
      </c>
      <c r="B71" s="91">
        <f>(Road_Policing_stats!C71/Road_Policing_stats!H71)*1000</f>
        <v>3.683879776</v>
      </c>
    </row>
    <row r="72" ht="14.25" customHeight="1">
      <c r="A72" s="27">
        <v>2013.0</v>
      </c>
      <c r="B72" s="91">
        <f>(Road_Policing_stats!C72/Road_Policing_stats!H72)*1000</f>
        <v>2.817084534</v>
      </c>
    </row>
    <row r="73" ht="14.25" customHeight="1">
      <c r="A73" s="27">
        <v>2013.0</v>
      </c>
      <c r="B73" s="91">
        <f>(Road_Policing_stats!C73/Road_Policing_stats!H73)*1000</f>
        <v>3.467180965</v>
      </c>
    </row>
    <row r="74" ht="14.25" customHeight="1">
      <c r="A74" s="27">
        <v>2013.0</v>
      </c>
      <c r="B74" s="91">
        <f>(Road_Policing_stats!C74/Road_Policing_stats!H74)*1000</f>
        <v>3.467180965</v>
      </c>
    </row>
    <row r="75" ht="14.25" customHeight="1">
      <c r="A75" s="37">
        <v>2014.0</v>
      </c>
      <c r="B75" s="91">
        <f>(Road_Policing_stats!C75/Road_Policing_stats!H75)*1000</f>
        <v>3.444267447</v>
      </c>
    </row>
    <row r="76" ht="14.25" customHeight="1">
      <c r="A76" s="37">
        <v>2014.0</v>
      </c>
      <c r="B76" s="91">
        <f>(Road_Policing_stats!C76/Road_Policing_stats!H76)*1000</f>
        <v>2.798467301</v>
      </c>
    </row>
    <row r="77" ht="14.25" customHeight="1">
      <c r="A77" s="37">
        <v>2014.0</v>
      </c>
      <c r="B77" s="91">
        <f>(Road_Policing_stats!C77/Road_Policing_stats!H77)*1000</f>
        <v>3.229000732</v>
      </c>
    </row>
    <row r="78" ht="14.25" customHeight="1">
      <c r="A78" s="37">
        <v>2014.0</v>
      </c>
      <c r="B78" s="91">
        <f>(Road_Policing_stats!C78/Road_Policing_stats!H78)*1000</f>
        <v>3.013734016</v>
      </c>
    </row>
    <row r="79" ht="14.25" customHeight="1">
      <c r="A79" s="37">
        <v>2014.0</v>
      </c>
      <c r="B79" s="91">
        <f>(Road_Policing_stats!C79/Road_Policing_stats!H79)*1000</f>
        <v>3.874800878</v>
      </c>
    </row>
    <row r="80" ht="14.25" customHeight="1">
      <c r="A80" s="37">
        <v>2014.0</v>
      </c>
      <c r="B80" s="91">
        <f>(Road_Policing_stats!C80/Road_Policing_stats!H80)*1000</f>
        <v>3.874800878</v>
      </c>
    </row>
    <row r="81" ht="14.25" customHeight="1">
      <c r="A81" s="37">
        <v>2014.0</v>
      </c>
      <c r="B81" s="91">
        <f>(Road_Policing_stats!C81/Road_Policing_stats!H81)*1000</f>
        <v>3.874800878</v>
      </c>
    </row>
    <row r="82" ht="14.25" customHeight="1">
      <c r="A82" s="37">
        <v>2014.0</v>
      </c>
      <c r="B82" s="91">
        <f>(Road_Policing_stats!C82/Road_Policing_stats!H82)*1000</f>
        <v>3.229000732</v>
      </c>
    </row>
    <row r="83" ht="14.25" customHeight="1">
      <c r="A83" s="37">
        <v>2014.0</v>
      </c>
      <c r="B83" s="91">
        <f>(Road_Policing_stats!C83/Road_Policing_stats!H83)*1000</f>
        <v>2.36793387</v>
      </c>
    </row>
    <row r="84" ht="14.25" customHeight="1">
      <c r="A84" s="37">
        <v>2014.0</v>
      </c>
      <c r="B84" s="91">
        <f>(Road_Policing_stats!C84/Road_Policing_stats!H84)*1000</f>
        <v>3.659534163</v>
      </c>
    </row>
    <row r="85" ht="14.25" customHeight="1">
      <c r="A85" s="37">
        <v>2014.0</v>
      </c>
      <c r="B85" s="91">
        <f>(Road_Policing_stats!C85/Road_Policing_stats!H85)*1000</f>
        <v>4.305334309</v>
      </c>
    </row>
    <row r="86" ht="14.25" customHeight="1">
      <c r="A86" s="37">
        <v>2014.0</v>
      </c>
      <c r="B86" s="91">
        <f>(Road_Policing_stats!C86/Road_Policing_stats!H86)*1000</f>
        <v>3.659534163</v>
      </c>
    </row>
    <row r="87" ht="14.25" customHeight="1">
      <c r="A87" s="37">
        <v>2015.0</v>
      </c>
      <c r="B87" s="91">
        <f>(Road_Policing_stats!C87/Road_Policing_stats!H87)*1000</f>
        <v>2.55983617</v>
      </c>
    </row>
    <row r="88" ht="14.25" customHeight="1">
      <c r="A88" s="37">
        <v>2015.0</v>
      </c>
      <c r="B88" s="91">
        <f>(Road_Policing_stats!C88/Road_Policing_stats!H88)*1000</f>
        <v>2.773155851</v>
      </c>
    </row>
    <row r="89" ht="14.25" customHeight="1">
      <c r="A89" s="37">
        <v>2015.0</v>
      </c>
      <c r="B89" s="91">
        <f>(Road_Policing_stats!C89/Road_Policing_stats!H89)*1000</f>
        <v>2.34651649</v>
      </c>
    </row>
    <row r="90" ht="14.25" customHeight="1">
      <c r="A90" s="37">
        <v>2015.0</v>
      </c>
      <c r="B90" s="91">
        <f>(Road_Policing_stats!C90/Road_Policing_stats!H90)*1000</f>
        <v>1.493237766</v>
      </c>
    </row>
    <row r="91" ht="14.25" customHeight="1">
      <c r="A91" s="37">
        <v>2015.0</v>
      </c>
      <c r="B91" s="91">
        <f>(Road_Policing_stats!C91/Road_Policing_stats!H91)*1000</f>
        <v>2.55983617</v>
      </c>
    </row>
    <row r="92" ht="14.25" customHeight="1">
      <c r="A92" s="37">
        <v>2015.0</v>
      </c>
      <c r="B92" s="91">
        <f>(Road_Policing_stats!C92/Road_Policing_stats!H92)*1000</f>
        <v>2.773155851</v>
      </c>
    </row>
    <row r="93" ht="14.25" customHeight="1">
      <c r="A93" s="37">
        <v>2015.0</v>
      </c>
      <c r="B93" s="91">
        <f>(Road_Policing_stats!C93/Road_Policing_stats!H93)*1000</f>
        <v>4.053073937</v>
      </c>
    </row>
    <row r="94" ht="14.25" customHeight="1">
      <c r="A94" s="37">
        <v>2015.0</v>
      </c>
      <c r="B94" s="91">
        <f>(Road_Policing_stats!C94/Road_Policing_stats!H94)*1000</f>
        <v>2.986475532</v>
      </c>
    </row>
    <row r="95" ht="14.25" customHeight="1">
      <c r="A95" s="37">
        <v>2015.0</v>
      </c>
      <c r="B95" s="91">
        <f>(Road_Policing_stats!C95/Road_Policing_stats!H95)*1000</f>
        <v>3.413114894</v>
      </c>
    </row>
    <row r="96" ht="14.25" customHeight="1">
      <c r="A96" s="37">
        <v>2015.0</v>
      </c>
      <c r="B96" s="91">
        <f>(Road_Policing_stats!C96/Road_Policing_stats!H96)*1000</f>
        <v>2.34651649</v>
      </c>
    </row>
    <row r="97" ht="14.25" customHeight="1">
      <c r="A97" s="37">
        <v>2015.0</v>
      </c>
      <c r="B97" s="91">
        <f>(Road_Policing_stats!C97/Road_Policing_stats!H97)*1000</f>
        <v>2.986475532</v>
      </c>
    </row>
    <row r="98" ht="14.25" customHeight="1">
      <c r="A98" s="37">
        <v>2015.0</v>
      </c>
      <c r="B98" s="91">
        <f>(Road_Policing_stats!C98/Road_Policing_stats!H98)*1000</f>
        <v>4.266393617</v>
      </c>
    </row>
    <row r="99" ht="14.25" customHeight="1">
      <c r="A99" s="37">
        <v>2016.0</v>
      </c>
      <c r="B99" s="91">
        <f>(Road_Policing_stats!C99/Road_Policing_stats!H99)*1000</f>
        <v>3.164824036</v>
      </c>
    </row>
    <row r="100" ht="14.25" customHeight="1">
      <c r="A100" s="37">
        <v>2016.0</v>
      </c>
      <c r="B100" s="91">
        <f>(Road_Policing_stats!C100/Road_Policing_stats!H100)*1000</f>
        <v>1.898894421</v>
      </c>
    </row>
    <row r="101" ht="14.25" customHeight="1">
      <c r="A101" s="37">
        <v>2016.0</v>
      </c>
      <c r="B101" s="91">
        <f>(Road_Policing_stats!C101/Road_Policing_stats!H101)*1000</f>
        <v>3.586800574</v>
      </c>
    </row>
    <row r="102" ht="14.25" customHeight="1">
      <c r="A102" s="37">
        <v>2016.0</v>
      </c>
      <c r="B102" s="91">
        <f>(Road_Policing_stats!C102/Road_Policing_stats!H102)*1000</f>
        <v>2.953835767</v>
      </c>
    </row>
    <row r="103" ht="14.25" customHeight="1">
      <c r="A103" s="37">
        <v>2016.0</v>
      </c>
      <c r="B103" s="91">
        <f>(Road_Policing_stats!C103/Road_Policing_stats!H103)*1000</f>
        <v>4.219765381</v>
      </c>
    </row>
    <row r="104" ht="14.25" customHeight="1">
      <c r="A104" s="37">
        <v>2016.0</v>
      </c>
      <c r="B104" s="91">
        <f>(Road_Policing_stats!C104/Road_Policing_stats!H104)*1000</f>
        <v>2.32087096</v>
      </c>
    </row>
    <row r="105" ht="14.25" customHeight="1">
      <c r="A105" s="37">
        <v>2016.0</v>
      </c>
      <c r="B105" s="91">
        <f>(Road_Policing_stats!C105/Road_Policing_stats!H105)*1000</f>
        <v>4.008777112</v>
      </c>
    </row>
    <row r="106" ht="14.25" customHeight="1">
      <c r="A106" s="37">
        <v>2016.0</v>
      </c>
      <c r="B106" s="91">
        <f>(Road_Policing_stats!C106/Road_Policing_stats!H106)*1000</f>
        <v>2.742847498</v>
      </c>
    </row>
    <row r="107" ht="14.25" customHeight="1">
      <c r="A107" s="37">
        <v>2016.0</v>
      </c>
      <c r="B107" s="91">
        <f>(Road_Policing_stats!C107/Road_Policing_stats!H107)*1000</f>
        <v>3.586800574</v>
      </c>
    </row>
    <row r="108" ht="14.25" customHeight="1">
      <c r="A108" s="37">
        <v>2016.0</v>
      </c>
      <c r="B108" s="91">
        <f>(Road_Policing_stats!C108/Road_Policing_stats!H108)*1000</f>
        <v>4.219765381</v>
      </c>
    </row>
    <row r="109" ht="14.25" customHeight="1">
      <c r="A109" s="37">
        <v>2016.0</v>
      </c>
      <c r="B109" s="91">
        <f>(Road_Policing_stats!C109/Road_Policing_stats!H109)*1000</f>
        <v>1.898894421</v>
      </c>
    </row>
    <row r="110" ht="14.25" customHeight="1">
      <c r="A110" s="37">
        <v>2016.0</v>
      </c>
      <c r="B110" s="91">
        <f>(Road_Policing_stats!C110/Road_Policing_stats!H110)*1000</f>
        <v>3.797788843</v>
      </c>
    </row>
    <row r="111" ht="14.25" customHeight="1">
      <c r="A111" s="37">
        <v>2017.0</v>
      </c>
      <c r="B111" s="91">
        <f>(Road_Policing_stats!C111/Road_Policing_stats!H111)*1000</f>
        <v>3.533642354</v>
      </c>
    </row>
    <row r="112" ht="14.25" customHeight="1">
      <c r="A112" s="37">
        <v>2017.0</v>
      </c>
      <c r="B112" s="91">
        <f>(Road_Policing_stats!C112/Road_Policing_stats!H112)*1000</f>
        <v>2.286474464</v>
      </c>
    </row>
    <row r="113" ht="14.25" customHeight="1">
      <c r="A113" s="37">
        <v>2017.0</v>
      </c>
      <c r="B113" s="91">
        <f>(Road_Policing_stats!C113/Road_Policing_stats!H113)*1000</f>
        <v>4.157226299</v>
      </c>
    </row>
    <row r="114" ht="14.25" customHeight="1">
      <c r="A114" s="37">
        <v>2017.0</v>
      </c>
      <c r="B114" s="91">
        <f>(Road_Policing_stats!C114/Road_Policing_stats!H114)*1000</f>
        <v>1.455029205</v>
      </c>
    </row>
    <row r="115" ht="14.25" customHeight="1">
      <c r="A115" s="37">
        <v>2017.0</v>
      </c>
      <c r="B115" s="91">
        <f>(Road_Policing_stats!C115/Road_Policing_stats!H115)*1000</f>
        <v>1.662890519</v>
      </c>
    </row>
    <row r="116" ht="14.25" customHeight="1">
      <c r="A116" s="37">
        <v>2017.0</v>
      </c>
      <c r="B116" s="91">
        <f>(Road_Policing_stats!C116/Road_Policing_stats!H116)*1000</f>
        <v>2.702197094</v>
      </c>
    </row>
    <row r="117" ht="14.25" customHeight="1">
      <c r="A117" s="37">
        <v>2017.0</v>
      </c>
      <c r="B117" s="91">
        <f>(Road_Policing_stats!C117/Road_Policing_stats!H117)*1000</f>
        <v>3.325781039</v>
      </c>
    </row>
    <row r="118" ht="14.25" customHeight="1">
      <c r="A118" s="37">
        <v>2017.0</v>
      </c>
      <c r="B118" s="91">
        <f>(Road_Policing_stats!C118/Road_Policing_stats!H118)*1000</f>
        <v>2.078613149</v>
      </c>
    </row>
    <row r="119" ht="14.25" customHeight="1">
      <c r="A119" s="37">
        <v>2017.0</v>
      </c>
      <c r="B119" s="91">
        <f>(Road_Policing_stats!C119/Road_Policing_stats!H119)*1000</f>
        <v>2.702197094</v>
      </c>
    </row>
    <row r="120" ht="14.25" customHeight="1">
      <c r="A120" s="37">
        <v>2017.0</v>
      </c>
      <c r="B120" s="91">
        <f>(Road_Policing_stats!C120/Road_Policing_stats!H120)*1000</f>
        <v>2.078613149</v>
      </c>
    </row>
    <row r="121" ht="14.25" customHeight="1">
      <c r="A121" s="37">
        <v>2017.0</v>
      </c>
      <c r="B121" s="91">
        <f>(Road_Policing_stats!C121/Road_Policing_stats!H121)*1000</f>
        <v>2.910058409</v>
      </c>
    </row>
    <row r="122" ht="14.25" customHeight="1">
      <c r="A122" s="37">
        <v>2017.0</v>
      </c>
      <c r="B122" s="91">
        <f>(Road_Policing_stats!C122/Road_Policing_stats!H122)*1000</f>
        <v>3.325781039</v>
      </c>
    </row>
    <row r="123" ht="14.25" customHeight="1">
      <c r="A123" s="37">
        <v>2018.0</v>
      </c>
    </row>
    <row r="124" ht="14.25" customHeight="1">
      <c r="A124" s="37">
        <v>2018.0</v>
      </c>
    </row>
    <row r="125" ht="14.25" customHeight="1">
      <c r="A125" s="37">
        <v>2018.0</v>
      </c>
    </row>
    <row r="126" ht="14.25" customHeight="1">
      <c r="A126" s="37">
        <v>2018.0</v>
      </c>
    </row>
    <row r="127" ht="14.25" customHeight="1">
      <c r="A127" s="37">
        <v>2018.0</v>
      </c>
    </row>
    <row r="128" ht="14.25" customHeight="1">
      <c r="A128" s="37">
        <v>2018.0</v>
      </c>
    </row>
    <row r="129" ht="14.25" customHeight="1">
      <c r="A129" s="37">
        <v>2018.0</v>
      </c>
    </row>
    <row r="130" ht="14.25" customHeight="1">
      <c r="A130" s="37">
        <v>2018.0</v>
      </c>
    </row>
    <row r="131" ht="14.25" customHeight="1">
      <c r="A131" s="37">
        <v>2018.0</v>
      </c>
    </row>
    <row r="132" ht="14.25" customHeight="1">
      <c r="A132" s="37">
        <v>2018.0</v>
      </c>
    </row>
    <row r="133" ht="14.25" customHeight="1">
      <c r="A133" s="37">
        <v>2018.0</v>
      </c>
    </row>
    <row r="134" ht="14.25" customHeight="1">
      <c r="A134" s="37">
        <v>2018.0</v>
      </c>
    </row>
    <row r="135" ht="14.25" customHeight="1">
      <c r="A135" s="37">
        <v>2019.0</v>
      </c>
    </row>
    <row r="136" ht="14.25" customHeight="1">
      <c r="A136" s="37">
        <v>2019.0</v>
      </c>
    </row>
    <row r="137" ht="14.25" customHeight="1">
      <c r="A137" s="37">
        <v>2019.0</v>
      </c>
    </row>
    <row r="138" ht="14.25" customHeight="1">
      <c r="A138" s="37">
        <v>2019.0</v>
      </c>
    </row>
    <row r="139" ht="14.25" customHeight="1">
      <c r="A139" s="37">
        <v>2019.0</v>
      </c>
    </row>
    <row r="140" ht="14.25" customHeight="1">
      <c r="A140" s="37">
        <v>2019.0</v>
      </c>
    </row>
    <row r="141" ht="14.25" customHeight="1">
      <c r="A141" s="37">
        <v>2019.0</v>
      </c>
    </row>
    <row r="142" ht="14.25" customHeight="1">
      <c r="A142" s="37">
        <v>2019.0</v>
      </c>
    </row>
    <row r="143" ht="14.25" customHeight="1">
      <c r="A143" s="37">
        <v>2019.0</v>
      </c>
    </row>
    <row r="144" ht="14.25" customHeight="1">
      <c r="A144" s="37">
        <v>2019.0</v>
      </c>
    </row>
    <row r="145" ht="14.25" customHeight="1">
      <c r="A145" s="37">
        <v>2019.0</v>
      </c>
    </row>
    <row r="146" ht="14.25" customHeight="1">
      <c r="A146" s="37">
        <v>2019.0</v>
      </c>
    </row>
    <row r="147" ht="14.25" customHeight="1">
      <c r="A147" s="37">
        <v>2020.0</v>
      </c>
    </row>
    <row r="148" ht="14.25" customHeight="1">
      <c r="A148" s="37">
        <v>2020.0</v>
      </c>
    </row>
    <row r="149" ht="14.25" customHeight="1">
      <c r="A149" s="37">
        <v>2020.0</v>
      </c>
    </row>
    <row r="150" ht="14.25" customHeight="1">
      <c r="A150" s="37">
        <v>2020.0</v>
      </c>
    </row>
    <row r="151" ht="14.25" customHeight="1">
      <c r="A151" s="37">
        <v>2020.0</v>
      </c>
    </row>
    <row r="152" ht="14.25" customHeight="1">
      <c r="A152" s="37">
        <v>2020.0</v>
      </c>
    </row>
    <row r="153" ht="14.25" customHeight="1">
      <c r="A153" s="37">
        <v>2020.0</v>
      </c>
    </row>
    <row r="154" ht="14.25" customHeight="1">
      <c r="A154" s="37">
        <v>2020.0</v>
      </c>
    </row>
    <row r="155" ht="14.25" customHeight="1">
      <c r="A155" s="37">
        <v>2020.0</v>
      </c>
    </row>
    <row r="156" ht="14.25" customHeight="1">
      <c r="A156" s="37">
        <v>2020.0</v>
      </c>
    </row>
    <row r="157" ht="14.25" customHeight="1">
      <c r="A157" s="37">
        <v>2020.0</v>
      </c>
    </row>
    <row r="158" ht="14.25" customHeight="1">
      <c r="A158" s="37">
        <v>2020.0</v>
      </c>
    </row>
    <row r="159" ht="14.25" customHeight="1">
      <c r="A159" s="37">
        <v>2021.0</v>
      </c>
    </row>
    <row r="160" ht="14.25" customHeight="1">
      <c r="A160" s="37">
        <v>2021.0</v>
      </c>
    </row>
    <row r="161" ht="14.25" customHeight="1">
      <c r="A161" s="37">
        <v>2021.0</v>
      </c>
    </row>
    <row r="162" ht="14.25" customHeight="1">
      <c r="A162" s="37">
        <v>2021.0</v>
      </c>
    </row>
    <row r="163" ht="14.25" customHeight="1">
      <c r="A163" s="37">
        <v>2021.0</v>
      </c>
    </row>
    <row r="164" ht="14.25" customHeight="1">
      <c r="A164" s="37">
        <v>2021.0</v>
      </c>
    </row>
    <row r="165" ht="14.25" customHeight="1">
      <c r="A165" s="37">
        <v>2021.0</v>
      </c>
    </row>
    <row r="166" ht="14.25" customHeight="1">
      <c r="A166" s="37">
        <v>2021.0</v>
      </c>
    </row>
    <row r="167" ht="14.25" customHeight="1">
      <c r="A167" s="37">
        <v>2021.0</v>
      </c>
    </row>
    <row r="168" ht="14.25" customHeight="1">
      <c r="A168" s="37">
        <v>2021.0</v>
      </c>
    </row>
    <row r="169" ht="14.25" customHeight="1">
      <c r="A169" s="37">
        <v>2021.0</v>
      </c>
    </row>
    <row r="170" ht="14.25" customHeight="1">
      <c r="A170" s="37">
        <v>2021.0</v>
      </c>
    </row>
    <row r="171" ht="14.25" customHeight="1">
      <c r="A171" s="37">
        <v>2022.0</v>
      </c>
    </row>
    <row r="172" ht="14.25" customHeight="1">
      <c r="A172" s="37">
        <v>2022.0</v>
      </c>
    </row>
    <row r="173" ht="14.25" customHeight="1">
      <c r="A173" s="37">
        <v>2022.0</v>
      </c>
    </row>
    <row r="174" ht="14.25" customHeight="1">
      <c r="A174" s="37">
        <v>2022.0</v>
      </c>
    </row>
    <row r="175" ht="14.25" customHeight="1">
      <c r="A175" s="37">
        <v>2022.0</v>
      </c>
    </row>
    <row r="176" ht="14.25" customHeight="1">
      <c r="A176" s="37">
        <v>2022.0</v>
      </c>
    </row>
    <row r="177" ht="14.25" customHeight="1">
      <c r="A177" s="37">
        <v>2022.0</v>
      </c>
    </row>
    <row r="178" ht="14.25" customHeight="1">
      <c r="A178" s="37">
        <v>2022.0</v>
      </c>
    </row>
    <row r="179" ht="14.25" customHeight="1">
      <c r="A179" s="37">
        <v>2022.0</v>
      </c>
    </row>
    <row r="180" ht="14.25" customHeight="1">
      <c r="A180" s="37">
        <v>2022.0</v>
      </c>
    </row>
    <row r="181" ht="14.25" customHeight="1">
      <c r="A181" s="37">
        <v>2022.0</v>
      </c>
    </row>
    <row r="182" ht="14.25" customHeight="1">
      <c r="A182" s="37">
        <v>2022.0</v>
      </c>
    </row>
    <row r="183" ht="14.25" customHeight="1">
      <c r="A183" s="52">
        <v>2023.0</v>
      </c>
    </row>
    <row r="184" ht="14.25" customHeight="1">
      <c r="A184" s="58">
        <v>2023.0</v>
      </c>
    </row>
    <row r="185" ht="14.25" customHeight="1">
      <c r="A185" s="58">
        <v>2023.0</v>
      </c>
    </row>
    <row r="186" ht="14.25" customHeight="1">
      <c r="A186" s="58">
        <v>2023.0</v>
      </c>
    </row>
    <row r="187" ht="14.25" customHeight="1">
      <c r="A187" s="58">
        <v>2023.0</v>
      </c>
    </row>
    <row r="188" ht="14.25" customHeight="1">
      <c r="A188" s="58">
        <v>2023.0</v>
      </c>
    </row>
    <row r="189" ht="14.25" customHeight="1">
      <c r="A189" s="64">
        <v>2023.0</v>
      </c>
    </row>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G4:H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32.0"/>
    <col customWidth="1" min="3" max="3" width="24.14"/>
    <col customWidth="1" min="4" max="4" width="21.29"/>
    <col customWidth="1" min="5" max="5" width="8.71"/>
    <col customWidth="1" min="6" max="6" width="15.14"/>
    <col customWidth="1" min="7" max="7" width="19.71"/>
    <col customWidth="1" min="8" max="26" width="8.71"/>
  </cols>
  <sheetData>
    <row r="1" ht="14.25" customHeight="1">
      <c r="I1" s="100"/>
      <c r="J1" s="100"/>
      <c r="K1" s="100"/>
    </row>
    <row r="2" ht="14.25" customHeight="1">
      <c r="A2" s="66" t="s">
        <v>182</v>
      </c>
      <c r="I2" s="101">
        <v>5.57</v>
      </c>
      <c r="J2" s="102">
        <v>4.12</v>
      </c>
      <c r="K2" s="102">
        <v>2.46</v>
      </c>
    </row>
    <row r="3" ht="14.25" customHeight="1">
      <c r="I3" s="103">
        <v>7.13</v>
      </c>
      <c r="J3" s="104">
        <v>3.03</v>
      </c>
      <c r="K3" s="104">
        <v>2.05</v>
      </c>
    </row>
    <row r="4" ht="14.25" customHeight="1">
      <c r="A4" s="66" t="s">
        <v>183</v>
      </c>
      <c r="I4" s="103">
        <v>4.46</v>
      </c>
      <c r="J4" s="104">
        <v>3.25</v>
      </c>
      <c r="K4" s="104">
        <v>2.46</v>
      </c>
    </row>
    <row r="5" ht="14.25" customHeight="1">
      <c r="A5" s="105" t="s">
        <v>184</v>
      </c>
      <c r="B5" s="105" t="s">
        <v>185</v>
      </c>
      <c r="C5" s="105" t="s">
        <v>186</v>
      </c>
      <c r="D5" s="105" t="s">
        <v>187</v>
      </c>
      <c r="E5" s="105" t="s">
        <v>188</v>
      </c>
      <c r="I5" s="103">
        <v>4.24</v>
      </c>
      <c r="J5" s="104">
        <v>2.6</v>
      </c>
      <c r="K5" s="104">
        <v>3.48</v>
      </c>
    </row>
    <row r="6" ht="14.25" customHeight="1">
      <c r="A6" s="66" t="s">
        <v>189</v>
      </c>
      <c r="B6" s="66">
        <v>60.0</v>
      </c>
      <c r="C6" s="66">
        <v>237.15000000000012</v>
      </c>
      <c r="D6" s="66">
        <v>3.952500000000002</v>
      </c>
      <c r="E6" s="66">
        <v>1.7966902542372747</v>
      </c>
      <c r="I6" s="103">
        <v>4.24</v>
      </c>
      <c r="J6" s="104">
        <v>3.68</v>
      </c>
      <c r="K6" s="104">
        <v>0.82</v>
      </c>
    </row>
    <row r="7" ht="14.25" customHeight="1">
      <c r="A7" s="66" t="s">
        <v>190</v>
      </c>
      <c r="B7" s="66">
        <v>60.0</v>
      </c>
      <c r="C7" s="66">
        <v>187.24999999999997</v>
      </c>
      <c r="D7" s="66">
        <v>3.1208333333333327</v>
      </c>
      <c r="E7" s="66">
        <v>0.5501196327683647</v>
      </c>
      <c r="I7" s="103">
        <v>6.24</v>
      </c>
      <c r="J7" s="104">
        <v>2.82</v>
      </c>
      <c r="K7" s="104">
        <v>3.48</v>
      </c>
    </row>
    <row r="8" ht="14.25" customHeight="1">
      <c r="A8" s="106" t="s">
        <v>191</v>
      </c>
      <c r="B8" s="106">
        <v>67.0</v>
      </c>
      <c r="C8" s="106">
        <v>161.15</v>
      </c>
      <c r="D8" s="106">
        <v>2.405223880597015</v>
      </c>
      <c r="E8" s="106">
        <v>0.6497071460877403</v>
      </c>
      <c r="I8" s="103">
        <v>5.8</v>
      </c>
      <c r="J8" s="104">
        <v>3.9</v>
      </c>
      <c r="K8" s="104">
        <v>1.64</v>
      </c>
    </row>
    <row r="9" ht="14.25" customHeight="1">
      <c r="I9" s="103">
        <v>6.24</v>
      </c>
      <c r="J9" s="104">
        <v>3.9</v>
      </c>
      <c r="K9" s="104">
        <v>2.46</v>
      </c>
    </row>
    <row r="10" ht="14.25" customHeight="1">
      <c r="I10" s="103">
        <v>4.24</v>
      </c>
      <c r="J10" s="104">
        <v>3.68</v>
      </c>
      <c r="K10" s="104">
        <v>2.05</v>
      </c>
    </row>
    <row r="11" ht="14.25" customHeight="1">
      <c r="A11" s="66" t="s">
        <v>192</v>
      </c>
      <c r="I11" s="103">
        <v>4.91</v>
      </c>
      <c r="J11" s="104">
        <v>2.82</v>
      </c>
      <c r="K11" s="104">
        <v>1.64</v>
      </c>
    </row>
    <row r="12" ht="14.25" customHeight="1">
      <c r="A12" s="105" t="s">
        <v>193</v>
      </c>
      <c r="B12" s="105" t="s">
        <v>194</v>
      </c>
      <c r="C12" s="105" t="s">
        <v>195</v>
      </c>
      <c r="D12" s="105" t="s">
        <v>196</v>
      </c>
      <c r="E12" s="105" t="s">
        <v>197</v>
      </c>
      <c r="F12" s="105" t="s">
        <v>123</v>
      </c>
      <c r="G12" s="105" t="s">
        <v>198</v>
      </c>
      <c r="I12" s="103">
        <v>4.91</v>
      </c>
      <c r="J12" s="104">
        <v>3.47</v>
      </c>
      <c r="K12" s="104">
        <v>2.25</v>
      </c>
    </row>
    <row r="13" ht="14.25" customHeight="1">
      <c r="A13" s="66" t="s">
        <v>199</v>
      </c>
      <c r="B13" s="66">
        <v>75.79023700348523</v>
      </c>
      <c r="C13" s="66">
        <v>2.0</v>
      </c>
      <c r="D13" s="66">
        <v>37.895118501742616</v>
      </c>
      <c r="E13" s="66">
        <v>38.45046547581547</v>
      </c>
      <c r="F13" s="66">
        <v>1.1155315838242165E-14</v>
      </c>
      <c r="G13" s="66">
        <v>3.0450399865959015</v>
      </c>
      <c r="I13" s="103">
        <v>4.24</v>
      </c>
      <c r="J13" s="104">
        <v>3.47</v>
      </c>
      <c r="K13" s="104">
        <v>3.07</v>
      </c>
    </row>
    <row r="14" ht="14.25" customHeight="1">
      <c r="A14" s="66" t="s">
        <v>200</v>
      </c>
      <c r="B14" s="66">
        <v>181.34245497512438</v>
      </c>
      <c r="C14" s="66">
        <v>184.0</v>
      </c>
      <c r="D14" s="66">
        <v>0.9855568205169803</v>
      </c>
      <c r="I14" s="103">
        <v>3.97</v>
      </c>
      <c r="J14" s="104">
        <v>3.44</v>
      </c>
      <c r="K14" s="104">
        <v>3.03</v>
      </c>
    </row>
    <row r="15" ht="14.25" customHeight="1">
      <c r="I15" s="103">
        <v>3.31</v>
      </c>
      <c r="J15" s="104">
        <v>2.8</v>
      </c>
      <c r="K15" s="104">
        <v>2.82</v>
      </c>
    </row>
    <row r="16" ht="14.25" customHeight="1">
      <c r="A16" s="106" t="s">
        <v>143</v>
      </c>
      <c r="B16" s="106">
        <v>257.1326919786096</v>
      </c>
      <c r="C16" s="106">
        <v>186.0</v>
      </c>
      <c r="D16" s="106"/>
      <c r="E16" s="106"/>
      <c r="F16" s="106"/>
      <c r="G16" s="106"/>
      <c r="I16" s="103">
        <v>5.29</v>
      </c>
      <c r="J16" s="104">
        <v>3.23</v>
      </c>
      <c r="K16" s="104">
        <v>2.22</v>
      </c>
    </row>
    <row r="17" ht="14.25" customHeight="1">
      <c r="I17" s="103">
        <v>4.41</v>
      </c>
      <c r="J17" s="104">
        <v>3.01</v>
      </c>
      <c r="K17" s="104">
        <v>1.82</v>
      </c>
    </row>
    <row r="18" ht="14.25" customHeight="1">
      <c r="I18" s="103">
        <v>6.18</v>
      </c>
      <c r="J18" s="104">
        <v>3.87</v>
      </c>
      <c r="K18" s="104">
        <v>2.22</v>
      </c>
    </row>
    <row r="19" ht="14.25" customHeight="1">
      <c r="I19" s="103">
        <v>3.31</v>
      </c>
      <c r="J19" s="104">
        <v>3.87</v>
      </c>
      <c r="K19" s="104">
        <v>2.22</v>
      </c>
    </row>
    <row r="20" ht="14.25" customHeight="1">
      <c r="I20" s="103">
        <v>4.19</v>
      </c>
      <c r="J20" s="104">
        <v>3.87</v>
      </c>
      <c r="K20" s="104">
        <v>1.61</v>
      </c>
    </row>
    <row r="21" ht="14.25" customHeight="1">
      <c r="I21" s="103">
        <v>4.41</v>
      </c>
      <c r="J21" s="104">
        <v>3.23</v>
      </c>
      <c r="K21" s="104">
        <v>1.61</v>
      </c>
    </row>
    <row r="22" ht="14.25" customHeight="1">
      <c r="I22" s="103">
        <v>3.09</v>
      </c>
      <c r="J22" s="104">
        <v>2.37</v>
      </c>
      <c r="K22" s="104">
        <v>3.63</v>
      </c>
    </row>
    <row r="23" ht="14.25" customHeight="1">
      <c r="I23" s="103">
        <v>4.85</v>
      </c>
      <c r="J23" s="104">
        <v>3.66</v>
      </c>
      <c r="K23" s="104">
        <v>2.02</v>
      </c>
    </row>
    <row r="24" ht="14.25" customHeight="1">
      <c r="I24" s="103">
        <v>5.51</v>
      </c>
      <c r="J24" s="104">
        <v>4.31</v>
      </c>
      <c r="K24" s="104">
        <v>2.22</v>
      </c>
    </row>
    <row r="25" ht="14.25" customHeight="1">
      <c r="I25" s="103">
        <v>3.97</v>
      </c>
      <c r="J25" s="104">
        <v>3.66</v>
      </c>
      <c r="K25" s="104">
        <v>3.03</v>
      </c>
    </row>
    <row r="26" ht="14.25" customHeight="1">
      <c r="I26" s="103">
        <v>3.29</v>
      </c>
      <c r="J26" s="104">
        <v>2.56</v>
      </c>
      <c r="K26" s="104">
        <v>1.79</v>
      </c>
    </row>
    <row r="27" ht="14.25" customHeight="1">
      <c r="I27" s="103">
        <v>3.07</v>
      </c>
      <c r="J27" s="104">
        <v>2.77</v>
      </c>
      <c r="K27" s="104">
        <v>3.78</v>
      </c>
    </row>
    <row r="28" ht="14.25" customHeight="1">
      <c r="I28" s="103">
        <v>2.63</v>
      </c>
      <c r="J28" s="104">
        <v>2.35</v>
      </c>
      <c r="K28" s="104">
        <v>3.38</v>
      </c>
    </row>
    <row r="29" ht="14.25" customHeight="1">
      <c r="I29" s="103">
        <v>4.17</v>
      </c>
      <c r="J29" s="104">
        <v>1.49</v>
      </c>
      <c r="K29" s="104">
        <v>1.39</v>
      </c>
    </row>
    <row r="30" ht="14.25" customHeight="1">
      <c r="I30" s="103">
        <v>6.15</v>
      </c>
      <c r="J30" s="104">
        <v>2.56</v>
      </c>
      <c r="K30" s="104">
        <v>1.19</v>
      </c>
    </row>
    <row r="31" ht="14.25" customHeight="1">
      <c r="I31" s="103">
        <v>2.42</v>
      </c>
      <c r="J31" s="104">
        <v>2.77</v>
      </c>
      <c r="K31" s="104">
        <v>2.39</v>
      </c>
    </row>
    <row r="32" ht="14.25" customHeight="1">
      <c r="I32" s="103">
        <v>4.61</v>
      </c>
      <c r="J32" s="104">
        <v>4.05</v>
      </c>
      <c r="K32" s="104">
        <v>1.99</v>
      </c>
    </row>
    <row r="33" ht="14.25" customHeight="1">
      <c r="I33" s="103">
        <v>4.17</v>
      </c>
      <c r="J33" s="104">
        <v>2.99</v>
      </c>
      <c r="K33" s="104">
        <v>3.18</v>
      </c>
    </row>
    <row r="34" ht="14.25" customHeight="1">
      <c r="I34" s="103">
        <v>2.85</v>
      </c>
      <c r="J34" s="104">
        <v>3.41</v>
      </c>
      <c r="K34" s="104">
        <v>3.58</v>
      </c>
    </row>
    <row r="35" ht="14.25" customHeight="1">
      <c r="I35" s="103">
        <v>7.9</v>
      </c>
      <c r="J35" s="104">
        <v>2.35</v>
      </c>
      <c r="K35" s="104">
        <v>2.78</v>
      </c>
    </row>
    <row r="36" ht="14.25" customHeight="1">
      <c r="I36" s="103">
        <v>3.07</v>
      </c>
      <c r="J36" s="104">
        <v>2.99</v>
      </c>
      <c r="K36" s="104">
        <v>2.19</v>
      </c>
    </row>
    <row r="37" ht="14.25" customHeight="1">
      <c r="I37" s="103">
        <v>2.2</v>
      </c>
      <c r="J37" s="104">
        <v>4.27</v>
      </c>
      <c r="K37" s="104">
        <v>1.59</v>
      </c>
    </row>
    <row r="38" ht="14.25" customHeight="1">
      <c r="I38" s="103">
        <v>4.59</v>
      </c>
      <c r="J38" s="104">
        <v>3.16</v>
      </c>
      <c r="K38" s="104">
        <v>0.79</v>
      </c>
    </row>
    <row r="39" ht="14.25" customHeight="1">
      <c r="I39" s="103">
        <v>3.93</v>
      </c>
      <c r="J39" s="104">
        <v>1.9</v>
      </c>
      <c r="K39" s="104">
        <v>0.99</v>
      </c>
    </row>
    <row r="40" ht="14.25" customHeight="1">
      <c r="I40" s="103">
        <v>3.28</v>
      </c>
      <c r="J40" s="104">
        <v>3.59</v>
      </c>
      <c r="K40" s="104">
        <v>1.77</v>
      </c>
    </row>
    <row r="41" ht="14.25" customHeight="1">
      <c r="I41" s="103">
        <v>1.75</v>
      </c>
      <c r="J41" s="104">
        <v>2.95</v>
      </c>
      <c r="K41" s="104">
        <v>3.55</v>
      </c>
    </row>
    <row r="42" ht="14.25" customHeight="1">
      <c r="I42" s="103">
        <v>2.4</v>
      </c>
      <c r="J42" s="104">
        <v>4.22</v>
      </c>
      <c r="K42" s="104">
        <v>1.38</v>
      </c>
    </row>
    <row r="43" ht="14.25" customHeight="1">
      <c r="I43" s="103">
        <v>3.28</v>
      </c>
      <c r="J43" s="104">
        <v>2.32</v>
      </c>
      <c r="K43" s="104">
        <v>1.77</v>
      </c>
    </row>
    <row r="44" ht="14.25" customHeight="1">
      <c r="I44" s="103">
        <v>3.93</v>
      </c>
      <c r="J44" s="104">
        <v>4.01</v>
      </c>
      <c r="K44" s="104">
        <v>3.35</v>
      </c>
    </row>
    <row r="45" ht="14.25" customHeight="1">
      <c r="I45" s="103">
        <v>3.5</v>
      </c>
      <c r="J45" s="104">
        <v>2.74</v>
      </c>
      <c r="K45" s="104">
        <v>4.14</v>
      </c>
    </row>
    <row r="46" ht="14.25" customHeight="1">
      <c r="I46" s="103">
        <v>2.84</v>
      </c>
      <c r="J46" s="104">
        <v>3.59</v>
      </c>
      <c r="K46" s="104">
        <v>2.17</v>
      </c>
    </row>
    <row r="47" ht="14.25" customHeight="1">
      <c r="I47" s="103">
        <v>3.28</v>
      </c>
      <c r="J47" s="104">
        <v>4.22</v>
      </c>
      <c r="K47" s="104">
        <v>2.36</v>
      </c>
    </row>
    <row r="48" ht="14.25" customHeight="1">
      <c r="I48" s="103">
        <v>3.93</v>
      </c>
      <c r="J48" s="104">
        <v>1.9</v>
      </c>
      <c r="K48" s="104">
        <v>0.59</v>
      </c>
    </row>
    <row r="49" ht="14.25" customHeight="1">
      <c r="I49" s="103">
        <v>3.93</v>
      </c>
      <c r="J49" s="104">
        <v>3.8</v>
      </c>
      <c r="K49" s="104">
        <v>3.74</v>
      </c>
    </row>
    <row r="50" ht="14.25" customHeight="1">
      <c r="I50" s="103">
        <v>2.18</v>
      </c>
      <c r="J50" s="104">
        <v>3.53</v>
      </c>
      <c r="K50" s="104">
        <v>2.7</v>
      </c>
    </row>
    <row r="51" ht="14.25" customHeight="1">
      <c r="I51" s="103">
        <v>2.83</v>
      </c>
      <c r="J51" s="104">
        <v>2.29</v>
      </c>
      <c r="K51" s="104">
        <v>2.51</v>
      </c>
    </row>
    <row r="52" ht="14.25" customHeight="1">
      <c r="I52" s="103">
        <v>2.61</v>
      </c>
      <c r="J52" s="104">
        <v>4.16</v>
      </c>
      <c r="K52" s="104">
        <v>3.09</v>
      </c>
    </row>
    <row r="53" ht="14.25" customHeight="1">
      <c r="I53" s="103">
        <v>3.48</v>
      </c>
      <c r="J53" s="104">
        <v>1.46</v>
      </c>
      <c r="K53" s="104">
        <v>1.74</v>
      </c>
    </row>
    <row r="54" ht="14.25" customHeight="1">
      <c r="I54" s="103">
        <v>2.83</v>
      </c>
      <c r="J54" s="104">
        <v>1.66</v>
      </c>
      <c r="K54" s="104">
        <v>2.31</v>
      </c>
    </row>
    <row r="55" ht="14.25" customHeight="1">
      <c r="I55" s="103">
        <v>5.66</v>
      </c>
      <c r="J55" s="104">
        <v>2.7</v>
      </c>
      <c r="K55" s="104">
        <v>2.51</v>
      </c>
    </row>
    <row r="56" ht="14.25" customHeight="1">
      <c r="I56" s="103">
        <v>3.27</v>
      </c>
      <c r="J56" s="104">
        <v>3.33</v>
      </c>
      <c r="K56" s="104">
        <v>2.31</v>
      </c>
    </row>
    <row r="57" ht="14.25" customHeight="1">
      <c r="I57" s="103">
        <v>2.61</v>
      </c>
      <c r="J57" s="104">
        <v>2.08</v>
      </c>
      <c r="K57" s="104">
        <v>2.31</v>
      </c>
    </row>
    <row r="58" ht="14.25" customHeight="1">
      <c r="I58" s="103">
        <v>2.18</v>
      </c>
      <c r="J58" s="104">
        <v>2.7</v>
      </c>
      <c r="K58" s="104">
        <v>1.93</v>
      </c>
    </row>
    <row r="59" ht="14.25" customHeight="1">
      <c r="I59" s="103">
        <v>3.27</v>
      </c>
      <c r="J59" s="104">
        <v>2.08</v>
      </c>
      <c r="K59" s="104">
        <v>2.31</v>
      </c>
    </row>
    <row r="60" ht="14.25" customHeight="1">
      <c r="I60" s="103">
        <v>1.74</v>
      </c>
      <c r="J60" s="104">
        <v>2.91</v>
      </c>
      <c r="K60" s="104">
        <v>3.28</v>
      </c>
    </row>
    <row r="61" ht="14.25" customHeight="1">
      <c r="I61" s="103">
        <v>2.61</v>
      </c>
      <c r="J61" s="104">
        <v>3.33</v>
      </c>
      <c r="K61" s="104">
        <v>2.89</v>
      </c>
    </row>
    <row r="62" ht="14.25" customHeight="1">
      <c r="I62" s="107"/>
      <c r="J62" s="108"/>
      <c r="K62" s="104">
        <v>3.41</v>
      </c>
    </row>
    <row r="63" ht="14.25" customHeight="1">
      <c r="I63" s="107"/>
      <c r="J63" s="108"/>
      <c r="K63" s="104">
        <v>2.46</v>
      </c>
    </row>
    <row r="64" ht="14.25" customHeight="1">
      <c r="I64" s="107"/>
      <c r="J64" s="108"/>
      <c r="K64" s="104">
        <v>2.27</v>
      </c>
    </row>
    <row r="65" ht="14.25" customHeight="1">
      <c r="I65" s="107"/>
      <c r="J65" s="108"/>
      <c r="K65" s="104">
        <v>2.08</v>
      </c>
    </row>
    <row r="66" ht="14.25" customHeight="1">
      <c r="I66" s="107"/>
      <c r="J66" s="108"/>
      <c r="K66" s="104">
        <v>3.79</v>
      </c>
    </row>
    <row r="67" ht="14.25" customHeight="1">
      <c r="I67" s="107"/>
      <c r="J67" s="108"/>
      <c r="K67" s="104">
        <v>1.89</v>
      </c>
    </row>
    <row r="68" ht="14.25" customHeight="1">
      <c r="I68" s="107"/>
      <c r="J68" s="108"/>
      <c r="K68" s="104">
        <v>3.22</v>
      </c>
    </row>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3.71"/>
    <col customWidth="1" min="3" max="3" width="15.29"/>
    <col customWidth="1" min="4" max="4" width="12.29"/>
    <col customWidth="1" min="5" max="5" width="13.71"/>
    <col customWidth="1" min="6" max="6" width="13.14"/>
    <col customWidth="1" min="7" max="7" width="12.71"/>
    <col customWidth="1" min="8" max="8" width="12.43"/>
    <col customWidth="1" min="9" max="9" width="11.71"/>
    <col customWidth="1" min="10" max="26" width="8.71"/>
  </cols>
  <sheetData>
    <row r="1" ht="14.25" customHeight="1">
      <c r="A1" s="109" t="s">
        <v>201</v>
      </c>
    </row>
    <row r="2" ht="14.25" customHeight="1"/>
    <row r="3" ht="14.25" customHeight="1">
      <c r="A3" s="105" t="s">
        <v>202</v>
      </c>
      <c r="B3" s="110"/>
    </row>
    <row r="4" ht="14.25" customHeight="1">
      <c r="A4" s="66" t="s">
        <v>203</v>
      </c>
      <c r="B4" s="66">
        <v>0.2594851644205858</v>
      </c>
    </row>
    <row r="5" ht="14.25" customHeight="1">
      <c r="A5" s="66" t="s">
        <v>204</v>
      </c>
      <c r="B5" s="66">
        <v>0.06733255055437842</v>
      </c>
    </row>
    <row r="6" ht="14.25" customHeight="1">
      <c r="A6" s="66" t="s">
        <v>205</v>
      </c>
      <c r="B6" s="66">
        <v>0.06220800412885303</v>
      </c>
    </row>
    <row r="7" ht="14.25" customHeight="1">
      <c r="A7" s="66" t="s">
        <v>121</v>
      </c>
      <c r="B7" s="66">
        <v>1.1411444046286587</v>
      </c>
    </row>
    <row r="8" ht="14.25" customHeight="1">
      <c r="A8" s="106" t="s">
        <v>206</v>
      </c>
      <c r="B8" s="106">
        <v>184.0</v>
      </c>
    </row>
    <row r="9" ht="14.25" customHeight="1"/>
    <row r="10" ht="14.25" customHeight="1">
      <c r="A10" s="66" t="s">
        <v>192</v>
      </c>
    </row>
    <row r="11" ht="14.25" customHeight="1">
      <c r="A11" s="105"/>
      <c r="B11" s="105" t="s">
        <v>195</v>
      </c>
      <c r="C11" s="105" t="s">
        <v>194</v>
      </c>
      <c r="D11" s="105" t="s">
        <v>196</v>
      </c>
      <c r="E11" s="105" t="s">
        <v>197</v>
      </c>
      <c r="F11" s="105" t="s">
        <v>207</v>
      </c>
    </row>
    <row r="12" ht="14.25" customHeight="1">
      <c r="A12" s="66" t="s">
        <v>208</v>
      </c>
      <c r="B12" s="66">
        <v>1.0</v>
      </c>
      <c r="C12" s="66">
        <v>17.110032880713334</v>
      </c>
      <c r="D12" s="66">
        <v>17.110032880713334</v>
      </c>
      <c r="E12" s="66">
        <v>13.139221496559115</v>
      </c>
      <c r="F12" s="66">
        <v>3.751654294989566E-4</v>
      </c>
    </row>
    <row r="13" ht="14.25" customHeight="1">
      <c r="A13" s="66" t="s">
        <v>209</v>
      </c>
      <c r="B13" s="66">
        <v>182.0</v>
      </c>
      <c r="C13" s="66">
        <v>237.00232050318388</v>
      </c>
      <c r="D13" s="66">
        <v>1.302210552215296</v>
      </c>
    </row>
    <row r="14" ht="14.25" customHeight="1">
      <c r="A14" s="106" t="s">
        <v>143</v>
      </c>
      <c r="B14" s="106">
        <v>183.0</v>
      </c>
      <c r="C14" s="106">
        <v>254.11235338389722</v>
      </c>
      <c r="D14" s="106"/>
      <c r="E14" s="106"/>
      <c r="F14" s="106"/>
    </row>
    <row r="15" ht="14.25" customHeight="1"/>
    <row r="16" ht="14.25" customHeight="1">
      <c r="A16" s="105"/>
      <c r="B16" s="105" t="s">
        <v>210</v>
      </c>
      <c r="C16" s="105" t="s">
        <v>121</v>
      </c>
      <c r="D16" s="105" t="s">
        <v>211</v>
      </c>
      <c r="E16" s="105" t="s">
        <v>123</v>
      </c>
      <c r="F16" s="105" t="s">
        <v>212</v>
      </c>
      <c r="G16" s="105" t="s">
        <v>213</v>
      </c>
      <c r="H16" s="105" t="s">
        <v>214</v>
      </c>
      <c r="I16" s="105" t="s">
        <v>215</v>
      </c>
    </row>
    <row r="17" ht="14.25" customHeight="1">
      <c r="A17" s="66" t="s">
        <v>216</v>
      </c>
      <c r="B17" s="66">
        <v>2.3479527914636753</v>
      </c>
      <c r="C17" s="66">
        <v>0.231164395938496</v>
      </c>
      <c r="D17" s="66">
        <v>10.157069309619704</v>
      </c>
      <c r="E17" s="66">
        <v>1.7402529245573147E-19</v>
      </c>
      <c r="F17" s="66">
        <v>1.8918460025904573</v>
      </c>
      <c r="G17" s="66">
        <v>2.8040595803368933</v>
      </c>
      <c r="H17" s="66">
        <v>1.8918460025904573</v>
      </c>
      <c r="I17" s="66">
        <v>2.8040595803368933</v>
      </c>
    </row>
    <row r="18" ht="14.25" customHeight="1">
      <c r="A18" s="111" t="s">
        <v>217</v>
      </c>
      <c r="B18" s="106">
        <v>0.008282673170320437</v>
      </c>
      <c r="C18" s="106">
        <v>0.0022849973868120724</v>
      </c>
      <c r="D18" s="106">
        <v>3.6248064081491393</v>
      </c>
      <c r="E18" s="106">
        <v>3.7516542949896553E-4</v>
      </c>
      <c r="F18" s="106">
        <v>0.0037741812096473964</v>
      </c>
      <c r="G18" s="106">
        <v>0.012791165130993478</v>
      </c>
      <c r="H18" s="106">
        <v>0.0037741812096473964</v>
      </c>
      <c r="I18" s="106">
        <v>0.012791165130993478</v>
      </c>
    </row>
    <row r="19" ht="14.25" customHeight="1"/>
    <row r="20" ht="14.25" customHeight="1"/>
    <row r="21" ht="14.25" customHeight="1"/>
    <row r="22" ht="14.25" customHeight="1">
      <c r="A22" s="66" t="s">
        <v>218</v>
      </c>
      <c r="F22" s="66" t="s">
        <v>219</v>
      </c>
    </row>
    <row r="23" ht="14.25" customHeight="1"/>
    <row r="24" ht="14.25" customHeight="1">
      <c r="A24" s="105" t="s">
        <v>220</v>
      </c>
      <c r="B24" s="112" t="s">
        <v>221</v>
      </c>
      <c r="C24" s="105" t="s">
        <v>222</v>
      </c>
      <c r="D24" s="112" t="s">
        <v>223</v>
      </c>
      <c r="F24" s="105" t="s">
        <v>224</v>
      </c>
      <c r="G24" s="112" t="s">
        <v>225</v>
      </c>
    </row>
    <row r="25" ht="14.25" customHeight="1">
      <c r="A25" s="66">
        <v>1.0</v>
      </c>
      <c r="B25" s="66">
        <v>4.696966252177504</v>
      </c>
      <c r="C25" s="66">
        <v>0.87704547554317</v>
      </c>
      <c r="D25" s="66">
        <v>0.7706751546291055</v>
      </c>
      <c r="F25" s="66">
        <v>0.2717391304347826</v>
      </c>
      <c r="G25" s="66">
        <v>0.5911679508148264</v>
      </c>
    </row>
    <row r="26" ht="14.25" customHeight="1">
      <c r="A26" s="66">
        <v>2.0</v>
      </c>
      <c r="B26" s="66">
        <v>4.761601056521045</v>
      </c>
      <c r="C26" s="66">
        <v>2.3731339549614185</v>
      </c>
      <c r="D26" s="66">
        <v>2.0853141925882372</v>
      </c>
      <c r="F26" s="66">
        <v>0.8152173913043478</v>
      </c>
      <c r="G26" s="66">
        <v>0.7882239344197687</v>
      </c>
    </row>
    <row r="27" ht="14.25" customHeight="1">
      <c r="A27" s="66">
        <v>3.0</v>
      </c>
      <c r="B27" s="66">
        <v>3.984136695703025</v>
      </c>
      <c r="C27" s="66">
        <v>0.47507268647351486</v>
      </c>
      <c r="D27" s="66">
        <v>0.4174546546532171</v>
      </c>
      <c r="F27" s="66">
        <v>1.358695652173913</v>
      </c>
      <c r="G27" s="66">
        <v>0.8188499252799444</v>
      </c>
    </row>
    <row r="28" ht="14.25" customHeight="1">
      <c r="A28" s="66">
        <v>4.0</v>
      </c>
      <c r="B28" s="66">
        <v>3.7200573522422724</v>
      </c>
      <c r="C28" s="66">
        <v>0.5161915608254395</v>
      </c>
      <c r="D28" s="66">
        <v>0.4535865266404918</v>
      </c>
      <c r="F28" s="66">
        <v>1.902173913043478</v>
      </c>
      <c r="G28" s="66">
        <v>0.9852799180247108</v>
      </c>
    </row>
    <row r="29" ht="14.25" customHeight="1">
      <c r="A29" s="66">
        <v>5.0</v>
      </c>
      <c r="B29" s="66">
        <v>3.8105460783232292</v>
      </c>
      <c r="C29" s="66">
        <v>0.42570283474448267</v>
      </c>
      <c r="D29" s="66">
        <v>0.37407250495143113</v>
      </c>
      <c r="F29" s="66">
        <v>2.4456521739130435</v>
      </c>
      <c r="G29" s="66">
        <v>1.192866657388815</v>
      </c>
    </row>
    <row r="30" ht="14.25" customHeight="1">
      <c r="A30" s="66">
        <v>6.0</v>
      </c>
      <c r="B30" s="66">
        <v>3.4873720566055253</v>
      </c>
      <c r="C30" s="66">
        <v>2.755521078441631</v>
      </c>
      <c r="D30" s="66">
        <v>2.421324426645691</v>
      </c>
      <c r="F30" s="66">
        <v>2.989130434782609</v>
      </c>
      <c r="G30" s="66">
        <v>1.3793918852345952</v>
      </c>
    </row>
    <row r="31" ht="14.25" customHeight="1">
      <c r="A31" s="66">
        <v>7.0</v>
      </c>
      <c r="B31" s="66">
        <v>3.478138513127876</v>
      </c>
      <c r="C31" s="66">
        <v>2.3188336837016252</v>
      </c>
      <c r="D31" s="66">
        <v>2.0375995972605243</v>
      </c>
      <c r="F31" s="66">
        <v>3.532608695652174</v>
      </c>
      <c r="G31" s="66">
        <v>1.3916777669536173</v>
      </c>
    </row>
    <row r="32" ht="14.25" customHeight="1">
      <c r="A32" s="66">
        <v>8.0</v>
      </c>
      <c r="B32" s="66">
        <v>3.4762918044323463</v>
      </c>
      <c r="C32" s="66">
        <v>2.76660133061481</v>
      </c>
      <c r="D32" s="66">
        <v>2.43106083746476</v>
      </c>
      <c r="F32" s="66">
        <v>4.076086956521738</v>
      </c>
      <c r="G32" s="66">
        <v>1.455029204514748</v>
      </c>
    </row>
    <row r="33" ht="14.25" customHeight="1">
      <c r="A33" s="66">
        <v>9.0</v>
      </c>
      <c r="B33" s="66">
        <v>3.2897742261838427</v>
      </c>
      <c r="C33" s="66">
        <v>0.9464746868838692</v>
      </c>
      <c r="D33" s="66">
        <v>0.8316838134476601</v>
      </c>
      <c r="F33" s="66">
        <v>4.619565217391304</v>
      </c>
      <c r="G33" s="66">
        <v>1.4932377661163019</v>
      </c>
    </row>
    <row r="34" ht="14.25" customHeight="1">
      <c r="A34" s="66">
        <v>10.0</v>
      </c>
      <c r="B34" s="66">
        <v>3.4670582609546976</v>
      </c>
      <c r="C34" s="66">
        <v>1.438072059439496</v>
      </c>
      <c r="D34" s="66">
        <v>1.2636589979441466</v>
      </c>
      <c r="F34" s="66">
        <v>5.163043478260869</v>
      </c>
      <c r="G34" s="66">
        <v>1.59048887651842</v>
      </c>
    </row>
    <row r="35" ht="14.25" customHeight="1">
      <c r="A35" s="66">
        <v>11.0</v>
      </c>
      <c r="B35" s="66">
        <v>3.478138513127876</v>
      </c>
      <c r="C35" s="66">
        <v>1.4269918072663175</v>
      </c>
      <c r="D35" s="66">
        <v>1.2539225871250779</v>
      </c>
      <c r="F35" s="66">
        <v>5.706521739130435</v>
      </c>
      <c r="G35" s="66">
        <v>1.6133911465160835</v>
      </c>
    </row>
    <row r="36" ht="14.25" customHeight="1">
      <c r="A36" s="66">
        <v>12.0</v>
      </c>
      <c r="B36" s="66">
        <v>3.3193215653123187</v>
      </c>
      <c r="C36" s="66">
        <v>0.9169273477553932</v>
      </c>
      <c r="D36" s="66">
        <v>0.8057200512634768</v>
      </c>
      <c r="F36" s="66">
        <v>6.249999999999999</v>
      </c>
      <c r="G36" s="66">
        <v>1.6133911465160835</v>
      </c>
    </row>
    <row r="37" ht="14.25" customHeight="1">
      <c r="A37" s="66">
        <v>13.0</v>
      </c>
      <c r="B37" s="66">
        <v>3.4606161259863617</v>
      </c>
      <c r="C37" s="66">
        <v>0.5099137191629746</v>
      </c>
      <c r="D37" s="66">
        <v>0.44807007768901547</v>
      </c>
      <c r="F37" s="66">
        <v>6.7934782608695645</v>
      </c>
      <c r="G37" s="66">
        <v>1.6376998505598888</v>
      </c>
    </row>
    <row r="38" ht="14.25" customHeight="1">
      <c r="A38" s="66">
        <v>14.0</v>
      </c>
      <c r="B38" s="66">
        <v>3.3308967552948827</v>
      </c>
      <c r="C38" s="66">
        <v>-0.022121884337102493</v>
      </c>
      <c r="D38" s="66">
        <v>-0.019438885562490398</v>
      </c>
      <c r="F38" s="66">
        <v>7.33695652173913</v>
      </c>
      <c r="G38" s="66">
        <v>1.6376998505598888</v>
      </c>
    </row>
    <row r="39" ht="14.25" customHeight="1">
      <c r="A39" s="66">
        <v>15.0</v>
      </c>
      <c r="B39" s="66">
        <v>3.4752323931065283</v>
      </c>
      <c r="C39" s="66">
        <v>1.81880740042592</v>
      </c>
      <c r="D39" s="66">
        <v>1.5982177819179826</v>
      </c>
      <c r="F39" s="66">
        <v>7.8804347826086945</v>
      </c>
      <c r="G39" s="66">
        <v>1.6628905194454262</v>
      </c>
    </row>
    <row r="40" ht="14.25" customHeight="1">
      <c r="A40" s="66">
        <v>16.0</v>
      </c>
      <c r="B40" s="66">
        <v>3.389361823775549</v>
      </c>
      <c r="C40" s="66">
        <v>1.0223380041681578</v>
      </c>
      <c r="D40" s="66">
        <v>0.8983462333666922</v>
      </c>
      <c r="F40" s="66">
        <v>8.423913043478262</v>
      </c>
      <c r="G40" s="66">
        <v>1.736111111111111</v>
      </c>
    </row>
    <row r="41" ht="14.25" customHeight="1">
      <c r="A41" s="66">
        <v>17.0</v>
      </c>
      <c r="B41" s="66">
        <v>3.50081086056682</v>
      </c>
      <c r="C41" s="66">
        <v>2.6755688985543697</v>
      </c>
      <c r="D41" s="66">
        <v>2.3510690518495454</v>
      </c>
      <c r="F41" s="66">
        <v>8.967391304347826</v>
      </c>
      <c r="G41" s="66">
        <v>1.741515553910791</v>
      </c>
    </row>
    <row r="42" ht="14.25" customHeight="1">
      <c r="A42" s="66">
        <v>18.0</v>
      </c>
      <c r="B42" s="66">
        <v>3.4587890925963407</v>
      </c>
      <c r="C42" s="66">
        <v>-0.15001422163856049</v>
      </c>
      <c r="D42" s="66">
        <v>-0.1318201127327654</v>
      </c>
      <c r="F42" s="66">
        <v>9.51086956521739</v>
      </c>
      <c r="G42" s="66">
        <v>1.748672102122451</v>
      </c>
    </row>
    <row r="43" ht="14.25" customHeight="1">
      <c r="A43" s="66">
        <v>19.0</v>
      </c>
      <c r="B43" s="66">
        <v>3.3345508220749247</v>
      </c>
      <c r="C43" s="66">
        <v>0.8565640144715969</v>
      </c>
      <c r="D43" s="66">
        <v>0.7526777375982624</v>
      </c>
      <c r="F43" s="66">
        <v>10.054347826086957</v>
      </c>
      <c r="G43" s="66">
        <v>1.7735038524444797</v>
      </c>
    </row>
    <row r="44" ht="14.25" customHeight="1">
      <c r="A44" s="66">
        <v>20.0</v>
      </c>
      <c r="B44" s="66">
        <v>3.4094591910657783</v>
      </c>
      <c r="C44" s="66">
        <v>1.0022406368779286</v>
      </c>
      <c r="D44" s="66">
        <v>0.8806863262399347</v>
      </c>
      <c r="F44" s="66">
        <v>10.597826086956522</v>
      </c>
      <c r="G44" s="66">
        <v>1.7735038524444797</v>
      </c>
    </row>
    <row r="45" ht="14.25" customHeight="1">
      <c r="A45" s="66">
        <v>21.0</v>
      </c>
      <c r="B45" s="66">
        <v>3.155501549852883</v>
      </c>
      <c r="C45" s="66">
        <v>-0.06731167029228802</v>
      </c>
      <c r="D45" s="66">
        <v>-0.05914793857037464</v>
      </c>
      <c r="F45" s="66">
        <v>11.141304347826088</v>
      </c>
      <c r="G45" s="66">
        <v>1.7892999860832226</v>
      </c>
    </row>
    <row r="46" ht="14.25" customHeight="1">
      <c r="A46" s="66">
        <v>22.0</v>
      </c>
      <c r="B46" s="66">
        <v>3.3290697219048617</v>
      </c>
      <c r="C46" s="66">
        <v>1.523800088833216</v>
      </c>
      <c r="D46" s="66">
        <v>1.3389897124297738</v>
      </c>
      <c r="F46" s="66">
        <v>11.684782608695652</v>
      </c>
      <c r="G46" s="66">
        <v>1.8150650398305939</v>
      </c>
    </row>
    <row r="47" ht="14.25" customHeight="1">
      <c r="A47" s="66">
        <v>23.0</v>
      </c>
      <c r="B47" s="66">
        <v>3.230409918843737</v>
      </c>
      <c r="C47" s="66">
        <v>2.2842148660858967</v>
      </c>
      <c r="D47" s="66">
        <v>2.0071794384853425</v>
      </c>
      <c r="F47" s="66">
        <v>12.228260869565217</v>
      </c>
      <c r="G47" s="66">
        <v>1.8933656467737048</v>
      </c>
    </row>
    <row r="48" ht="14.25" customHeight="1">
      <c r="A48" s="66">
        <v>24.0</v>
      </c>
      <c r="B48" s="66">
        <v>3.1427123161227373</v>
      </c>
      <c r="C48" s="66">
        <v>0.827817529026599</v>
      </c>
      <c r="D48" s="66">
        <v>0.7274176995122708</v>
      </c>
      <c r="F48" s="66">
        <v>12.771739130434783</v>
      </c>
      <c r="G48" s="66">
        <v>1.8988944214701662</v>
      </c>
    </row>
    <row r="49" ht="14.25" customHeight="1">
      <c r="A49" s="66">
        <v>25.0</v>
      </c>
      <c r="B49" s="66">
        <v>3.2153531388428904</v>
      </c>
      <c r="C49" s="66">
        <v>0.07787598208448276</v>
      </c>
      <c r="D49" s="66">
        <v>0.06843098357891025</v>
      </c>
      <c r="F49" s="66">
        <v>13.315217391304348</v>
      </c>
      <c r="G49" s="66">
        <v>1.9290123456790123</v>
      </c>
    </row>
    <row r="50" ht="14.25" customHeight="1">
      <c r="A50" s="66">
        <v>26.0</v>
      </c>
      <c r="B50" s="66">
        <v>3.1298860186608715</v>
      </c>
      <c r="C50" s="66">
        <v>-0.05620550579532324</v>
      </c>
      <c r="D50" s="66">
        <v>-0.04938875814049589</v>
      </c>
      <c r="F50" s="66">
        <v>13.858695652173912</v>
      </c>
      <c r="G50" s="66">
        <v>1.988111095648025</v>
      </c>
    </row>
    <row r="51" ht="14.25" customHeight="1">
      <c r="A51" s="66">
        <v>27.0</v>
      </c>
      <c r="B51" s="66">
        <v>3.3153678539495086</v>
      </c>
      <c r="C51" s="66">
        <v>-0.6807845572076099</v>
      </c>
      <c r="D51" s="66">
        <v>-0.598217262987587</v>
      </c>
      <c r="F51" s="66">
        <v>14.402173913043478</v>
      </c>
      <c r="G51" s="66">
        <v>2.0167389331451044</v>
      </c>
    </row>
    <row r="52" ht="14.25" customHeight="1">
      <c r="A52" s="66">
        <v>28.0</v>
      </c>
      <c r="B52" s="66">
        <v>3.1971686451871415</v>
      </c>
      <c r="C52" s="66">
        <v>0.9742549079875307</v>
      </c>
      <c r="D52" s="66">
        <v>0.8560947782057141</v>
      </c>
      <c r="F52" s="66">
        <v>14.945652173913043</v>
      </c>
      <c r="G52" s="66">
        <v>2.047124813199861</v>
      </c>
    </row>
    <row r="53" ht="14.25" customHeight="1">
      <c r="A53" s="66">
        <v>29.0</v>
      </c>
      <c r="B53" s="66">
        <v>3.362647537454455</v>
      </c>
      <c r="C53" s="66">
        <v>2.7847134882766413</v>
      </c>
      <c r="D53" s="66">
        <v>2.4469763062699026</v>
      </c>
      <c r="F53" s="66">
        <v>15.489130434782608</v>
      </c>
      <c r="G53" s="66">
        <v>2.047124813199861</v>
      </c>
    </row>
    <row r="54" ht="14.25" customHeight="1">
      <c r="A54" s="66">
        <v>30.0</v>
      </c>
      <c r="B54" s="66">
        <v>3.206260892015016</v>
      </c>
      <c r="C54" s="66">
        <v>-0.7912262033349422</v>
      </c>
      <c r="D54" s="66">
        <v>-0.6952642634911377</v>
      </c>
      <c r="F54" s="66">
        <v>16.032608695652172</v>
      </c>
      <c r="G54" s="66">
        <v>2.0786131493067828</v>
      </c>
    </row>
    <row r="55" ht="14.25" customHeight="1">
      <c r="A55" s="66">
        <v>31.0</v>
      </c>
      <c r="B55" s="66">
        <v>3.3753766830134793</v>
      </c>
      <c r="C55" s="66">
        <v>1.2351440862848437</v>
      </c>
      <c r="D55" s="66">
        <v>1.0853426489627254</v>
      </c>
      <c r="F55" s="66">
        <v>16.57608695652174</v>
      </c>
      <c r="G55" s="66">
        <v>2.0786131493067828</v>
      </c>
    </row>
    <row r="56" ht="14.25" customHeight="1">
      <c r="A56" s="66">
        <v>32.0</v>
      </c>
      <c r="B56" s="66">
        <v>3.308094056487209</v>
      </c>
      <c r="C56" s="66">
        <v>0.8633294966874634</v>
      </c>
      <c r="D56" s="66">
        <v>0.7586226848082394</v>
      </c>
      <c r="F56" s="66">
        <v>17.1195652173913</v>
      </c>
      <c r="G56" s="66">
        <v>2.0827022114510756</v>
      </c>
    </row>
    <row r="57" ht="14.25" customHeight="1">
      <c r="A57" s="66">
        <v>33.0</v>
      </c>
      <c r="B57" s="66">
        <v>3.258995923616687</v>
      </c>
      <c r="C57" s="66">
        <v>-0.40486401881296397</v>
      </c>
      <c r="D57" s="66">
        <v>-0.3557610739730495</v>
      </c>
      <c r="F57" s="66">
        <v>17.663043478260867</v>
      </c>
      <c r="G57" s="66">
        <v>2.167615819654364</v>
      </c>
    </row>
    <row r="58" ht="14.25" customHeight="1">
      <c r="A58" s="66">
        <v>34.0</v>
      </c>
      <c r="B58" s="66">
        <v>3.291728012197035</v>
      </c>
      <c r="C58" s="66">
        <v>4.61202187802866</v>
      </c>
      <c r="D58" s="66">
        <v>4.052664055762068</v>
      </c>
      <c r="F58" s="66">
        <v>18.206521739130434</v>
      </c>
      <c r="G58" s="66">
        <v>2.176894442388489</v>
      </c>
    </row>
    <row r="59" ht="14.25" customHeight="1">
      <c r="A59" s="66">
        <v>35.0</v>
      </c>
      <c r="B59" s="66">
        <v>3.3262785501429577</v>
      </c>
      <c r="C59" s="66">
        <v>-0.2525980372774095</v>
      </c>
      <c r="D59" s="66">
        <v>-0.22196230054913954</v>
      </c>
      <c r="F59" s="66">
        <v>18.749999999999996</v>
      </c>
      <c r="G59" s="66">
        <v>2.176894442388489</v>
      </c>
    </row>
    <row r="60" ht="14.25" customHeight="1">
      <c r="A60" s="66">
        <v>36.0</v>
      </c>
      <c r="B60" s="66">
        <v>2.917127442888611</v>
      </c>
      <c r="C60" s="66">
        <v>-0.7216413622703621</v>
      </c>
      <c r="D60" s="66">
        <v>-0.6341188501200983</v>
      </c>
      <c r="F60" s="66">
        <v>19.293478260869563</v>
      </c>
      <c r="G60" s="66">
        <v>2.1869222052128277</v>
      </c>
    </row>
    <row r="61" ht="14.25" customHeight="1">
      <c r="A61" s="66">
        <v>37.0</v>
      </c>
      <c r="B61" s="66">
        <v>3.088430906102478</v>
      </c>
      <c r="C61" s="66">
        <v>1.5018333619689548</v>
      </c>
      <c r="D61" s="66">
        <v>1.319687166444544</v>
      </c>
      <c r="F61" s="66">
        <v>19.83695652173913</v>
      </c>
      <c r="G61" s="66">
        <v>2.195486080618249</v>
      </c>
    </row>
    <row r="62" ht="14.25" customHeight="1">
      <c r="A62" s="66">
        <v>38.0</v>
      </c>
      <c r="B62" s="66">
        <v>3.1264505648003142</v>
      </c>
      <c r="C62" s="66">
        <v>0.8080616649752006</v>
      </c>
      <c r="D62" s="66">
        <v>0.7100578772371331</v>
      </c>
      <c r="F62" s="66">
        <v>20.380434782608692</v>
      </c>
      <c r="G62" s="66">
        <v>2.218412826459615</v>
      </c>
    </row>
    <row r="63" ht="14.25" customHeight="1">
      <c r="A63" s="66">
        <v>39.0</v>
      </c>
      <c r="B63" s="66">
        <v>3.186195742754056</v>
      </c>
      <c r="C63" s="66">
        <v>0.09256444872553926</v>
      </c>
      <c r="D63" s="66">
        <v>0.08133799537650259</v>
      </c>
      <c r="F63" s="66">
        <v>20.923913043478258</v>
      </c>
      <c r="G63" s="66">
        <v>2.218412826459615</v>
      </c>
    </row>
    <row r="64" ht="14.25" customHeight="1">
      <c r="A64" s="66">
        <v>40.0</v>
      </c>
      <c r="B64" s="66">
        <v>3.166280683436142</v>
      </c>
      <c r="C64" s="66">
        <v>-1.417608581313691</v>
      </c>
      <c r="D64" s="66">
        <v>-1.245677382841364</v>
      </c>
      <c r="F64" s="66">
        <v>21.467391304347824</v>
      </c>
      <c r="G64" s="66">
        <v>2.218412826459615</v>
      </c>
    </row>
    <row r="65" ht="14.25" customHeight="1">
      <c r="A65" s="66">
        <v>41.0</v>
      </c>
      <c r="B65" s="66">
        <v>3.1119668852963764</v>
      </c>
      <c r="C65" s="66">
        <v>-0.7075427448780065</v>
      </c>
      <c r="D65" s="66">
        <v>-0.6217301491440387</v>
      </c>
      <c r="F65" s="66">
        <v>22.01086956521739</v>
      </c>
      <c r="G65" s="66">
        <v>2.218412826459615</v>
      </c>
    </row>
    <row r="66" ht="14.25" customHeight="1">
      <c r="A66" s="66">
        <v>42.0</v>
      </c>
      <c r="B66" s="66">
        <v>3.137313324428267</v>
      </c>
      <c r="C66" s="66">
        <v>0.14144686705132825</v>
      </c>
      <c r="D66" s="66">
        <v>0.12429182884624465</v>
      </c>
      <c r="F66" s="66">
        <v>22.554347826086953</v>
      </c>
      <c r="G66" s="66">
        <v>2.251837294519847</v>
      </c>
    </row>
    <row r="67" ht="14.25" customHeight="1">
      <c r="A67" s="66">
        <v>43.0</v>
      </c>
      <c r="B67" s="66">
        <v>3.374483576305243</v>
      </c>
      <c r="C67" s="66">
        <v>0.5600286534702716</v>
      </c>
      <c r="D67" s="66">
        <v>0.49210694444622</v>
      </c>
      <c r="F67" s="66">
        <v>23.09782608695652</v>
      </c>
      <c r="G67" s="66">
        <v>2.2720387761284457</v>
      </c>
    </row>
    <row r="68" ht="14.25" customHeight="1">
      <c r="A68" s="66">
        <v>44.0</v>
      </c>
      <c r="B68" s="66">
        <v>3.224215401451892</v>
      </c>
      <c r="C68" s="66">
        <v>0.2731288027930101</v>
      </c>
      <c r="D68" s="66">
        <v>0.24000304225479652</v>
      </c>
      <c r="F68" s="66">
        <v>23.641304347826086</v>
      </c>
      <c r="G68" s="66">
        <v>2.286474464237461</v>
      </c>
    </row>
    <row r="69" ht="14.25" customHeight="1">
      <c r="A69" s="66">
        <v>45.0</v>
      </c>
      <c r="B69" s="66">
        <v>3.1101564253583844</v>
      </c>
      <c r="C69" s="66">
        <v>-0.26856425940940154</v>
      </c>
      <c r="D69" s="66">
        <v>-0.23599209838008448</v>
      </c>
      <c r="F69" s="66">
        <v>24.18478260869565</v>
      </c>
      <c r="G69" s="66">
        <v>2.314814814814815</v>
      </c>
    </row>
    <row r="70" ht="14.25" customHeight="1">
      <c r="A70" s="66">
        <v>46.0</v>
      </c>
      <c r="B70" s="66">
        <v>3.173522523188111</v>
      </c>
      <c r="C70" s="66">
        <v>0.10523766829148462</v>
      </c>
      <c r="D70" s="66">
        <v>0.09247417442421356</v>
      </c>
      <c r="F70" s="66">
        <v>24.728260869565215</v>
      </c>
      <c r="G70" s="66">
        <v>2.314814814814815</v>
      </c>
    </row>
    <row r="71" ht="14.25" customHeight="1">
      <c r="A71" s="66">
        <v>47.0</v>
      </c>
      <c r="B71" s="66">
        <v>3.041358947714681</v>
      </c>
      <c r="C71" s="66">
        <v>0.8931532820608337</v>
      </c>
      <c r="D71" s="66">
        <v>0.7848293651289066</v>
      </c>
      <c r="F71" s="66">
        <v>25.27173913043478</v>
      </c>
      <c r="G71" s="66">
        <v>2.314814814814815</v>
      </c>
    </row>
    <row r="72" ht="14.25" customHeight="1">
      <c r="A72" s="66">
        <v>48.0</v>
      </c>
      <c r="B72" s="66">
        <v>3.0232543483347594</v>
      </c>
      <c r="C72" s="66">
        <v>0.9112578814407555</v>
      </c>
      <c r="D72" s="66">
        <v>0.8007381923399222</v>
      </c>
      <c r="F72" s="66">
        <v>25.815217391304344</v>
      </c>
      <c r="G72" s="66">
        <v>2.314814814814815</v>
      </c>
    </row>
    <row r="73" ht="14.25" customHeight="1">
      <c r="A73" s="66">
        <v>49.0</v>
      </c>
      <c r="B73" s="66">
        <v>3.0673699486480484</v>
      </c>
      <c r="C73" s="66">
        <v>-0.8904755062595595</v>
      </c>
      <c r="D73" s="66">
        <v>-0.7824763568331498</v>
      </c>
      <c r="F73" s="66">
        <v>26.35869565217391</v>
      </c>
      <c r="G73" s="66">
        <v>2.3208709595746475</v>
      </c>
    </row>
    <row r="74" ht="14.25" customHeight="1">
      <c r="A74" s="66">
        <v>50.0</v>
      </c>
      <c r="B74" s="66">
        <v>3.0258997867050894</v>
      </c>
      <c r="C74" s="66">
        <v>-0.19593701160005406</v>
      </c>
      <c r="D74" s="66">
        <v>-0.17217326914424494</v>
      </c>
      <c r="F74" s="66">
        <v>26.902173913043477</v>
      </c>
      <c r="G74" s="66">
        <v>2.3465164896113313</v>
      </c>
    </row>
    <row r="75" ht="14.25" customHeight="1">
      <c r="A75" s="66">
        <v>51.0</v>
      </c>
      <c r="B75" s="66">
        <v>3.036718089820644</v>
      </c>
      <c r="C75" s="66">
        <v>-0.4244447589544573</v>
      </c>
      <c r="D75" s="66">
        <v>-0.3729670118144733</v>
      </c>
      <c r="F75" s="66">
        <v>27.44565217391304</v>
      </c>
      <c r="G75" s="66">
        <v>2.3465164896113313</v>
      </c>
    </row>
    <row r="76" ht="14.25" customHeight="1">
      <c r="A76" s="66">
        <v>52.0</v>
      </c>
      <c r="B76" s="66">
        <v>3.011475382551017</v>
      </c>
      <c r="C76" s="66">
        <v>0.4715557252705649</v>
      </c>
      <c r="D76" s="66">
        <v>0.41436423951000073</v>
      </c>
      <c r="F76" s="66">
        <v>27.989130434782606</v>
      </c>
      <c r="G76" s="66">
        <v>2.3646718032593057</v>
      </c>
    </row>
    <row r="77" ht="14.25" customHeight="1">
      <c r="A77" s="66">
        <v>53.0</v>
      </c>
      <c r="B77" s="66">
        <v>3.1286736663028574</v>
      </c>
      <c r="C77" s="66">
        <v>-0.298710891197822</v>
      </c>
      <c r="D77" s="66">
        <v>-0.2624824694759491</v>
      </c>
      <c r="F77" s="66">
        <v>28.532608695652172</v>
      </c>
      <c r="G77" s="66">
        <v>2.367933870065011</v>
      </c>
    </row>
    <row r="78" ht="14.25" customHeight="1">
      <c r="A78" s="66">
        <v>54.0</v>
      </c>
      <c r="B78" s="66">
        <v>3.038521140339903</v>
      </c>
      <c r="C78" s="66">
        <v>2.6214044098701677</v>
      </c>
      <c r="D78" s="66">
        <v>2.3034737710389908</v>
      </c>
      <c r="F78" s="66">
        <v>29.076086956521735</v>
      </c>
      <c r="G78" s="66">
        <v>2.38573331477763</v>
      </c>
    </row>
    <row r="79" ht="14.25" customHeight="1">
      <c r="A79" s="66">
        <v>55.0</v>
      </c>
      <c r="B79" s="66">
        <v>3.018687584628053</v>
      </c>
      <c r="C79" s="66">
        <v>0.24665407895468006</v>
      </c>
      <c r="D79" s="66">
        <v>0.21673924071106052</v>
      </c>
      <c r="F79" s="66">
        <v>29.6195652173913</v>
      </c>
      <c r="G79" s="66">
        <v>2.40442414041837</v>
      </c>
    </row>
    <row r="80" ht="14.25" customHeight="1">
      <c r="A80" s="66">
        <v>56.0</v>
      </c>
      <c r="B80" s="66">
        <v>3.0060662309932398</v>
      </c>
      <c r="C80" s="66">
        <v>-0.39379290012705326</v>
      </c>
      <c r="D80" s="66">
        <v>-0.3460326889085268</v>
      </c>
      <c r="F80" s="66">
        <v>30.163043478260867</v>
      </c>
      <c r="G80" s="66">
        <v>2.4150346886800738</v>
      </c>
    </row>
    <row r="81" ht="14.25" customHeight="1">
      <c r="A81" s="66">
        <v>57.0</v>
      </c>
      <c r="B81" s="66">
        <v>2.9808235237236125</v>
      </c>
      <c r="C81" s="66">
        <v>-0.8039290813351236</v>
      </c>
      <c r="D81" s="66">
        <v>-0.7064265039222413</v>
      </c>
      <c r="F81" s="66">
        <v>30.70652173913043</v>
      </c>
      <c r="G81" s="66">
        <v>2.456549775839833</v>
      </c>
    </row>
    <row r="82" ht="14.25" customHeight="1">
      <c r="A82" s="66">
        <v>58.0</v>
      </c>
      <c r="B82" s="66">
        <v>2.9718082711273173</v>
      </c>
      <c r="C82" s="66">
        <v>0.29353339245541576</v>
      </c>
      <c r="D82" s="66">
        <v>0.2579329110378023</v>
      </c>
      <c r="F82" s="66">
        <v>31.249999999999996</v>
      </c>
      <c r="G82" s="66">
        <v>2.456549775839833</v>
      </c>
    </row>
    <row r="83" ht="14.25" customHeight="1">
      <c r="A83" s="66">
        <v>59.0</v>
      </c>
      <c r="B83" s="66">
        <v>2.885261846202881</v>
      </c>
      <c r="C83" s="66">
        <v>-1.14374629229209</v>
      </c>
      <c r="D83" s="66">
        <v>-1.0050298134458429</v>
      </c>
      <c r="F83" s="66">
        <v>31.793478260869563</v>
      </c>
      <c r="G83" s="66">
        <v>2.456549775839833</v>
      </c>
    </row>
    <row r="84" ht="14.25" customHeight="1">
      <c r="A84" s="66">
        <v>60.0</v>
      </c>
      <c r="B84" s="66">
        <v>2.827564229586591</v>
      </c>
      <c r="C84" s="66">
        <v>-0.2152908987204043</v>
      </c>
      <c r="D84" s="66">
        <v>-0.189179867279778</v>
      </c>
      <c r="F84" s="66">
        <v>32.336956521739125</v>
      </c>
      <c r="G84" s="66">
        <v>2.4613753408058163</v>
      </c>
    </row>
    <row r="85" ht="14.25" customHeight="1">
      <c r="A85" s="66">
        <v>61.0</v>
      </c>
      <c r="B85" s="66">
        <v>2.9438414716696224</v>
      </c>
      <c r="C85" s="66">
        <v>1.1734359244774728</v>
      </c>
      <c r="D85" s="66">
        <v>1.0311186110206556</v>
      </c>
      <c r="F85" s="66">
        <v>32.880434782608695</v>
      </c>
      <c r="G85" s="66">
        <v>2.507716049382716</v>
      </c>
    </row>
    <row r="86" ht="14.25" customHeight="1">
      <c r="A86" s="66">
        <v>62.0</v>
      </c>
      <c r="B86" s="66">
        <v>2.8612785822434974</v>
      </c>
      <c r="C86" s="66">
        <v>0.17250476228594147</v>
      </c>
      <c r="D86" s="66">
        <v>0.15158294302429384</v>
      </c>
      <c r="F86" s="66">
        <v>33.42391304347826</v>
      </c>
      <c r="G86" s="66">
        <v>2.507716049382716</v>
      </c>
    </row>
    <row r="87" ht="14.25" customHeight="1">
      <c r="A87" s="66">
        <v>63.0</v>
      </c>
      <c r="B87" s="66">
        <v>2.8415352825981195</v>
      </c>
      <c r="C87" s="66">
        <v>0.4089468722548508</v>
      </c>
      <c r="D87" s="66">
        <v>0.3593487484955199</v>
      </c>
      <c r="F87" s="66">
        <v>33.96739130434782</v>
      </c>
      <c r="G87" s="66">
        <v>2.559836170485089</v>
      </c>
    </row>
    <row r="88" ht="14.25" customHeight="1">
      <c r="A88" s="66">
        <v>64.0</v>
      </c>
      <c r="B88" s="66">
        <v>2.981533225538071</v>
      </c>
      <c r="C88" s="66">
        <v>-0.3811475016556951</v>
      </c>
      <c r="D88" s="66">
        <v>-0.33492095674181666</v>
      </c>
      <c r="F88" s="66">
        <v>34.51086956521739</v>
      </c>
      <c r="G88" s="66">
        <v>2.559836170485089</v>
      </c>
    </row>
    <row r="89" ht="14.25" customHeight="1">
      <c r="A89" s="66">
        <v>65.0</v>
      </c>
      <c r="B89" s="66">
        <v>3.0353785882072835</v>
      </c>
      <c r="C89" s="66">
        <v>0.6485011872927493</v>
      </c>
      <c r="D89" s="66">
        <v>0.5698493028362903</v>
      </c>
      <c r="F89" s="66">
        <v>35.05434782608695</v>
      </c>
      <c r="G89" s="66">
        <v>2.600385723882376</v>
      </c>
    </row>
    <row r="90" ht="14.25" customHeight="1">
      <c r="A90" s="66">
        <v>66.0</v>
      </c>
      <c r="B90" s="66">
        <v>2.9923022980719134</v>
      </c>
      <c r="C90" s="66">
        <v>-0.17521776386600596</v>
      </c>
      <c r="D90" s="66">
        <v>-0.15396690482619507</v>
      </c>
      <c r="F90" s="66">
        <v>35.597826086956516</v>
      </c>
      <c r="G90" s="66">
        <v>2.6122733308661865</v>
      </c>
    </row>
    <row r="91" ht="14.25" customHeight="1">
      <c r="A91" s="66">
        <v>67.0</v>
      </c>
      <c r="B91" s="66">
        <v>2.8810218818888753</v>
      </c>
      <c r="C91" s="66">
        <v>1.019556703934689</v>
      </c>
      <c r="D91" s="66">
        <v>0.8959022563469474</v>
      </c>
      <c r="F91" s="66">
        <v>36.141304347826086</v>
      </c>
      <c r="G91" s="66">
        <v>2.6122733308661865</v>
      </c>
    </row>
    <row r="92" ht="14.25" customHeight="1">
      <c r="A92" s="66">
        <v>68.0</v>
      </c>
      <c r="B92" s="66">
        <v>2.8325610554865843</v>
      </c>
      <c r="C92" s="66">
        <v>1.0680175303369799</v>
      </c>
      <c r="D92" s="66">
        <v>0.9384856296411428</v>
      </c>
      <c r="F92" s="66">
        <v>36.68478260869565</v>
      </c>
      <c r="G92" s="66">
        <v>2.6122733308661865</v>
      </c>
    </row>
    <row r="93" ht="14.25" customHeight="1">
      <c r="A93" s="66">
        <v>69.0</v>
      </c>
      <c r="B93" s="66">
        <v>2.8451249734427337</v>
      </c>
      <c r="C93" s="66">
        <v>0.838754802057299</v>
      </c>
      <c r="D93" s="66">
        <v>0.7370284720653533</v>
      </c>
      <c r="F93" s="66">
        <v>37.22826086956521</v>
      </c>
      <c r="G93" s="66">
        <v>2.6345832967418987</v>
      </c>
    </row>
    <row r="94" ht="14.25" customHeight="1">
      <c r="A94" s="66">
        <v>70.0</v>
      </c>
      <c r="B94" s="66">
        <v>2.823586828375049</v>
      </c>
      <c r="C94" s="66">
        <v>-0.00650229416914172</v>
      </c>
      <c r="D94" s="66">
        <v>-0.005713679283441634</v>
      </c>
      <c r="F94" s="66">
        <v>37.77173913043478</v>
      </c>
      <c r="G94" s="66">
        <v>2.700617283950617</v>
      </c>
    </row>
    <row r="95" ht="14.25" customHeight="1">
      <c r="A95" s="66">
        <v>71.0</v>
      </c>
      <c r="B95" s="66">
        <v>2.6728198129012553</v>
      </c>
      <c r="C95" s="66">
        <v>0.7943611522752461</v>
      </c>
      <c r="D95" s="66">
        <v>0.6980189977970489</v>
      </c>
      <c r="F95" s="66">
        <v>38.315217391304344</v>
      </c>
      <c r="G95" s="66">
        <v>2.7021970940988176</v>
      </c>
    </row>
    <row r="96" ht="14.25" customHeight="1">
      <c r="A96" s="66">
        <v>72.0</v>
      </c>
      <c r="B96" s="66">
        <v>2.6351280590328066</v>
      </c>
      <c r="C96" s="66">
        <v>0.8320529061436948</v>
      </c>
      <c r="D96" s="66">
        <v>0.7311393992480898</v>
      </c>
      <c r="F96" s="66">
        <v>38.85869565217391</v>
      </c>
      <c r="G96" s="66">
        <v>2.7021970940988176</v>
      </c>
    </row>
    <row r="97" ht="14.25" customHeight="1">
      <c r="A97" s="66">
        <v>73.0</v>
      </c>
      <c r="B97" s="66">
        <v>2.683153755001851</v>
      </c>
      <c r="C97" s="66">
        <v>0.7611136923654369</v>
      </c>
      <c r="D97" s="66">
        <v>0.6688038749539051</v>
      </c>
      <c r="F97" s="66">
        <v>39.40217391304348</v>
      </c>
      <c r="G97" s="66">
        <v>2.742847497679129</v>
      </c>
    </row>
    <row r="98" ht="14.25" customHeight="1">
      <c r="A98" s="66">
        <v>74.0</v>
      </c>
      <c r="B98" s="66">
        <v>2.6617579488185634</v>
      </c>
      <c r="C98" s="66">
        <v>0.13670935216735813</v>
      </c>
      <c r="D98" s="66">
        <v>0.12012889189762158</v>
      </c>
      <c r="F98" s="66">
        <v>39.94565217391304</v>
      </c>
      <c r="G98" s="66">
        <v>2.773155851358846</v>
      </c>
    </row>
    <row r="99" ht="14.25" customHeight="1">
      <c r="A99" s="66">
        <v>75.0</v>
      </c>
      <c r="B99" s="66">
        <v>2.7295113350656415</v>
      </c>
      <c r="C99" s="66">
        <v>0.49948939684119154</v>
      </c>
      <c r="D99" s="66">
        <v>0.43891004386948257</v>
      </c>
      <c r="F99" s="66">
        <v>40.4891304347826</v>
      </c>
      <c r="G99" s="66">
        <v>2.773155851358846</v>
      </c>
    </row>
    <row r="100" ht="14.25" customHeight="1">
      <c r="A100" s="66">
        <v>76.0</v>
      </c>
      <c r="B100" s="66">
        <v>2.7919157697668977</v>
      </c>
      <c r="C100" s="66">
        <v>0.2218182466794798</v>
      </c>
      <c r="D100" s="66">
        <v>0.194915561765361</v>
      </c>
      <c r="F100" s="66">
        <v>41.03260869565217</v>
      </c>
      <c r="G100" s="66">
        <v>2.7833555339072347</v>
      </c>
    </row>
    <row r="101" ht="14.25" customHeight="1">
      <c r="A101" s="66">
        <v>77.0</v>
      </c>
      <c r="B101" s="66">
        <v>2.7063325450337463</v>
      </c>
      <c r="C101" s="66">
        <v>1.1684683332544532</v>
      </c>
      <c r="D101" s="66">
        <v>1.0267535019804843</v>
      </c>
      <c r="F101" s="66">
        <v>41.576086956521735</v>
      </c>
      <c r="G101" s="66">
        <v>2.7984673009859216</v>
      </c>
    </row>
    <row r="102" ht="14.25" customHeight="1">
      <c r="A102" s="66">
        <v>78.0</v>
      </c>
      <c r="B102" s="66">
        <v>2.7437752058545</v>
      </c>
      <c r="C102" s="66">
        <v>1.1310256724336996</v>
      </c>
      <c r="D102" s="66">
        <v>0.993851982934521</v>
      </c>
      <c r="F102" s="66">
        <v>42.1195652173913</v>
      </c>
      <c r="G102" s="66">
        <v>2.8170845342059074</v>
      </c>
    </row>
    <row r="103" ht="14.25" customHeight="1">
      <c r="A103" s="66">
        <v>79.0</v>
      </c>
      <c r="B103" s="66">
        <v>2.6795877873046368</v>
      </c>
      <c r="C103" s="66">
        <v>1.1952130909835628</v>
      </c>
      <c r="D103" s="66">
        <v>1.0502545870133149</v>
      </c>
      <c r="F103" s="66">
        <v>42.66304347826087</v>
      </c>
      <c r="G103" s="66">
        <v>2.8170845342059074</v>
      </c>
    </row>
    <row r="104" ht="14.25" customHeight="1">
      <c r="A104" s="66">
        <v>80.0</v>
      </c>
      <c r="B104" s="66">
        <v>2.688502706547673</v>
      </c>
      <c r="C104" s="66">
        <v>0.54049802535916</v>
      </c>
      <c r="D104" s="66">
        <v>0.4749450409198234</v>
      </c>
      <c r="F104" s="66">
        <v>43.20652173913043</v>
      </c>
      <c r="G104" s="66">
        <v>2.823434506403146</v>
      </c>
    </row>
    <row r="105" ht="14.25" customHeight="1">
      <c r="A105" s="66">
        <v>81.0</v>
      </c>
      <c r="B105" s="66">
        <v>2.7295113350656415</v>
      </c>
      <c r="C105" s="66">
        <v>-0.3615774650006305</v>
      </c>
      <c r="D105" s="66">
        <v>-0.3177244242405817</v>
      </c>
      <c r="F105" s="66">
        <v>43.75</v>
      </c>
      <c r="G105" s="66">
        <v>2.8299627751050354</v>
      </c>
    </row>
    <row r="106" ht="14.25" customHeight="1">
      <c r="A106" s="66">
        <v>82.0</v>
      </c>
      <c r="B106" s="66">
        <v>2.7081155288823537</v>
      </c>
      <c r="C106" s="66">
        <v>0.9514186339453898</v>
      </c>
      <c r="D106" s="66">
        <v>0.8360281459507789</v>
      </c>
      <c r="F106" s="66">
        <v>44.29347826086956</v>
      </c>
      <c r="G106" s="66">
        <v>2.8299627751050354</v>
      </c>
    </row>
    <row r="107" ht="14.25" customHeight="1">
      <c r="A107" s="66">
        <v>83.0</v>
      </c>
      <c r="B107" s="66">
        <v>2.647494078029705</v>
      </c>
      <c r="C107" s="66">
        <v>1.657840231179406</v>
      </c>
      <c r="D107" s="66">
        <v>1.4567731231077445</v>
      </c>
      <c r="F107" s="66">
        <v>44.836956521739125</v>
      </c>
      <c r="G107" s="66">
        <v>2.841592165948983</v>
      </c>
    </row>
    <row r="108" ht="14.25" customHeight="1">
      <c r="A108" s="66">
        <v>84.0</v>
      </c>
      <c r="B108" s="66">
        <v>2.6564089972727416</v>
      </c>
      <c r="C108" s="66">
        <v>1.003125165555002</v>
      </c>
      <c r="D108" s="66">
        <v>0.8814635770142519</v>
      </c>
      <c r="F108" s="66">
        <v>45.380434782608695</v>
      </c>
      <c r="G108" s="66">
        <v>2.8541319048037233</v>
      </c>
    </row>
    <row r="109" ht="14.25" customHeight="1">
      <c r="A109" s="66">
        <v>85.0</v>
      </c>
      <c r="B109" s="66">
        <v>2.6977905165636042</v>
      </c>
      <c r="C109" s="66">
        <v>-0.1379543460785153</v>
      </c>
      <c r="D109" s="66">
        <v>-0.12122288975947602</v>
      </c>
      <c r="F109" s="66">
        <v>45.92391304347826</v>
      </c>
      <c r="G109" s="66">
        <v>2.893518518518518</v>
      </c>
    </row>
    <row r="110" ht="14.25" customHeight="1">
      <c r="A110" s="66">
        <v>86.0</v>
      </c>
      <c r="B110" s="66">
        <v>2.6359505146520004</v>
      </c>
      <c r="C110" s="66">
        <v>0.13720533670684576</v>
      </c>
      <c r="D110" s="66">
        <v>0.12056472216221138</v>
      </c>
      <c r="F110" s="66">
        <v>46.46739130434782</v>
      </c>
      <c r="G110" s="66">
        <v>2.910058409029496</v>
      </c>
    </row>
    <row r="111" ht="14.25" customHeight="1">
      <c r="A111" s="66">
        <v>87.0</v>
      </c>
      <c r="B111" s="66">
        <v>2.7313608033156176</v>
      </c>
      <c r="C111" s="66">
        <v>-0.3848443137042863</v>
      </c>
      <c r="D111" s="66">
        <v>-0.338169409959614</v>
      </c>
      <c r="F111" s="66">
        <v>47.01086956521739</v>
      </c>
      <c r="G111" s="66">
        <v>2.9538357667313697</v>
      </c>
    </row>
    <row r="112" ht="14.25" customHeight="1">
      <c r="A112" s="66">
        <v>88.0</v>
      </c>
      <c r="B112" s="66">
        <v>2.805568805609542</v>
      </c>
      <c r="C112" s="66">
        <v>-1.31233103949324</v>
      </c>
      <c r="D112" s="66">
        <v>-1.153168170851872</v>
      </c>
      <c r="F112" s="66">
        <v>47.55434782608695</v>
      </c>
      <c r="G112" s="66">
        <v>2.9864755322326038</v>
      </c>
    </row>
    <row r="113" ht="14.25" customHeight="1">
      <c r="A113" s="66">
        <v>89.0</v>
      </c>
      <c r="B113" s="66">
        <v>2.8002682340171186</v>
      </c>
      <c r="C113" s="66">
        <v>-0.24043206353202962</v>
      </c>
      <c r="D113" s="66">
        <v>-0.21127184725009307</v>
      </c>
      <c r="F113" s="66">
        <v>48.097826086956516</v>
      </c>
      <c r="G113" s="66">
        <v>2.9864755322326038</v>
      </c>
    </row>
    <row r="114" ht="14.25" customHeight="1">
      <c r="A114" s="66">
        <v>90.0</v>
      </c>
      <c r="B114" s="66">
        <v>2.8126362343994393</v>
      </c>
      <c r="C114" s="66">
        <v>-0.0394803830405932</v>
      </c>
      <c r="D114" s="66">
        <v>-0.03469210109747362</v>
      </c>
      <c r="F114" s="66">
        <v>48.641304347826086</v>
      </c>
      <c r="G114" s="66">
        <v>3.0137340164463775</v>
      </c>
    </row>
    <row r="115" ht="14.25" customHeight="1">
      <c r="A115" s="66">
        <v>91.0</v>
      </c>
      <c r="B115" s="66">
        <v>2.710158516945925</v>
      </c>
      <c r="C115" s="66">
        <v>1.3429154196554656</v>
      </c>
      <c r="D115" s="66">
        <v>1.1800431990779292</v>
      </c>
      <c r="F115" s="66">
        <v>49.18478260869565</v>
      </c>
      <c r="G115" s="66">
        <v>3.025108399717656</v>
      </c>
    </row>
    <row r="116" ht="14.25" customHeight="1">
      <c r="A116" s="66">
        <v>92.0</v>
      </c>
      <c r="B116" s="66">
        <v>2.688956230576232</v>
      </c>
      <c r="C116" s="66">
        <v>0.29751930165637175</v>
      </c>
      <c r="D116" s="66">
        <v>0.26143539896510376</v>
      </c>
      <c r="F116" s="66">
        <v>49.72826086956521</v>
      </c>
      <c r="G116" s="66">
        <v>3.025108399717656</v>
      </c>
    </row>
    <row r="117" ht="14.25" customHeight="1">
      <c r="A117" s="66">
        <v>93.0</v>
      </c>
      <c r="B117" s="66">
        <v>2.7030910881560275</v>
      </c>
      <c r="C117" s="66">
        <v>0.7100238058240906</v>
      </c>
      <c r="D117" s="66">
        <v>0.6239103006659235</v>
      </c>
      <c r="F117" s="66">
        <v>50.27173913043478</v>
      </c>
      <c r="G117" s="66">
        <v>3.033783344529439</v>
      </c>
    </row>
    <row r="118" ht="14.25" customHeight="1">
      <c r="A118" s="66">
        <v>94.0</v>
      </c>
      <c r="B118" s="66">
        <v>2.7172259457358225</v>
      </c>
      <c r="C118" s="66">
        <v>-0.37070945612449124</v>
      </c>
      <c r="D118" s="66">
        <v>-0.32574886409883924</v>
      </c>
      <c r="F118" s="66">
        <v>50.815217391304344</v>
      </c>
      <c r="G118" s="66">
        <v>3.0706872197997916</v>
      </c>
    </row>
    <row r="119" ht="14.25" customHeight="1">
      <c r="A119" s="66">
        <v>95.0</v>
      </c>
      <c r="B119" s="66">
        <v>2.678355087391386</v>
      </c>
      <c r="C119" s="66">
        <v>0.3081204448412178</v>
      </c>
      <c r="D119" s="66">
        <v>0.2707508083606846</v>
      </c>
      <c r="F119" s="66">
        <v>51.35869565217391</v>
      </c>
      <c r="G119" s="66">
        <v>3.073680512865548</v>
      </c>
    </row>
    <row r="120" ht="14.25" customHeight="1">
      <c r="A120" s="66">
        <v>96.0</v>
      </c>
      <c r="B120" s="66">
        <v>2.6394842290469493</v>
      </c>
      <c r="C120" s="66">
        <v>1.626909388428198</v>
      </c>
      <c r="D120" s="66">
        <v>1.4295936521626003</v>
      </c>
      <c r="F120" s="66">
        <v>51.90217391304348</v>
      </c>
      <c r="G120" s="66">
        <v>3.073680512865548</v>
      </c>
    </row>
    <row r="121" ht="14.25" customHeight="1">
      <c r="A121" s="66">
        <v>97.0</v>
      </c>
      <c r="B121" s="66">
        <v>3.153571900991425</v>
      </c>
      <c r="C121" s="66">
        <v>0.011252134792185231</v>
      </c>
      <c r="D121" s="66">
        <v>0.009887447073943716</v>
      </c>
      <c r="F121" s="66">
        <v>52.44565217391304</v>
      </c>
      <c r="G121" s="66">
        <v>3.0864197530864197</v>
      </c>
    </row>
    <row r="122" ht="14.25" customHeight="1">
      <c r="A122" s="66">
        <v>98.0</v>
      </c>
      <c r="B122" s="66">
        <v>3.1046405884821473</v>
      </c>
      <c r="C122" s="66">
        <v>-1.2057461670119811</v>
      </c>
      <c r="D122" s="66">
        <v>-1.059510184611483</v>
      </c>
      <c r="F122" s="66">
        <v>52.9891304347826</v>
      </c>
      <c r="G122" s="66">
        <v>3.088189879560595</v>
      </c>
    </row>
    <row r="123" ht="14.25" customHeight="1">
      <c r="A123" s="66">
        <v>99.0</v>
      </c>
      <c r="B123" s="66">
        <v>3.164057182243413</v>
      </c>
      <c r="C123" s="66">
        <v>0.42274339164467856</v>
      </c>
      <c r="D123" s="66">
        <v>0.37147199068830805</v>
      </c>
      <c r="F123" s="66">
        <v>53.53260869565217</v>
      </c>
      <c r="G123" s="66">
        <v>3.16482403578361</v>
      </c>
    </row>
    <row r="124" ht="14.25" customHeight="1">
      <c r="A124" s="66">
        <v>100.0</v>
      </c>
      <c r="B124" s="66">
        <v>3.0050304165882604</v>
      </c>
      <c r="C124" s="66">
        <v>-0.051194649856890706</v>
      </c>
      <c r="D124" s="66">
        <v>-0.044985631640374536</v>
      </c>
      <c r="F124" s="66">
        <v>54.076086956521735</v>
      </c>
      <c r="G124" s="66">
        <v>3.18097775303684</v>
      </c>
    </row>
    <row r="125" ht="14.25" customHeight="1">
      <c r="A125" s="66">
        <v>101.0</v>
      </c>
      <c r="B125" s="66">
        <v>3.0399813540948872</v>
      </c>
      <c r="C125" s="66">
        <v>1.179784026949926</v>
      </c>
      <c r="D125" s="66">
        <v>1.0366967993711846</v>
      </c>
      <c r="F125" s="66">
        <v>54.6195652173913</v>
      </c>
      <c r="G125" s="66">
        <v>3.218721599515298</v>
      </c>
    </row>
    <row r="126" ht="14.25" customHeight="1">
      <c r="A126" s="66">
        <v>102.0</v>
      </c>
      <c r="B126" s="66">
        <v>2.777849322795186</v>
      </c>
      <c r="C126" s="66">
        <v>-0.4569783632205384</v>
      </c>
      <c r="D126" s="66">
        <v>-0.4015548572541594</v>
      </c>
      <c r="F126" s="66">
        <v>55.16304347826087</v>
      </c>
      <c r="G126" s="66">
        <v>3.229000731906833</v>
      </c>
    </row>
    <row r="127" ht="14.25" customHeight="1">
      <c r="A127" s="66">
        <v>103.0</v>
      </c>
      <c r="B127" s="66">
        <v>2.758626307166541</v>
      </c>
      <c r="C127" s="66">
        <v>1.2501508048260317</v>
      </c>
      <c r="D127" s="66">
        <v>1.0985293142551298</v>
      </c>
      <c r="F127" s="66">
        <v>55.70652173913043</v>
      </c>
      <c r="G127" s="66">
        <v>3.229000731906833</v>
      </c>
    </row>
    <row r="128" ht="14.25" customHeight="1">
      <c r="A128" s="66">
        <v>104.0</v>
      </c>
      <c r="B128" s="66">
        <v>2.8075576196758187</v>
      </c>
      <c r="C128" s="66">
        <v>-0.0647101219966899</v>
      </c>
      <c r="D128" s="66">
        <v>-0.056861912713228</v>
      </c>
      <c r="F128" s="66">
        <v>56.24999999999999</v>
      </c>
      <c r="G128" s="66">
        <v>3.2504821548529703</v>
      </c>
    </row>
    <row r="129" ht="14.25" customHeight="1">
      <c r="A129" s="66">
        <v>105.0</v>
      </c>
      <c r="B129" s="66">
        <v>2.790082150922505</v>
      </c>
      <c r="C129" s="66">
        <v>0.7967184229655864</v>
      </c>
      <c r="D129" s="66">
        <v>0.7000903726623665</v>
      </c>
      <c r="F129" s="66">
        <v>56.79347826086956</v>
      </c>
      <c r="G129" s="66">
        <v>3.265341663582733</v>
      </c>
    </row>
    <row r="130" ht="14.25" customHeight="1">
      <c r="A130" s="66">
        <v>106.0</v>
      </c>
      <c r="B130" s="66">
        <v>3.127859034818382</v>
      </c>
      <c r="C130" s="66">
        <v>0.4057833190031488</v>
      </c>
      <c r="D130" s="66">
        <v>0.35656887908233703</v>
      </c>
      <c r="F130" s="66">
        <v>57.336956521739125</v>
      </c>
      <c r="G130" s="66">
        <v>3.265341663582733</v>
      </c>
    </row>
    <row r="131" ht="14.25" customHeight="1">
      <c r="A131" s="66">
        <v>107.0</v>
      </c>
      <c r="B131" s="66">
        <v>3.112364208791467</v>
      </c>
      <c r="C131" s="66">
        <v>-0.8258897445540061</v>
      </c>
      <c r="D131" s="66">
        <v>-0.7257237216765297</v>
      </c>
      <c r="F131" s="66">
        <v>57.88043478260869</v>
      </c>
      <c r="G131" s="66">
        <v>3.2787601914795954</v>
      </c>
    </row>
    <row r="132" ht="14.25" customHeight="1">
      <c r="A132" s="66">
        <v>108.0</v>
      </c>
      <c r="B132" s="66">
        <v>3.3017454157870914</v>
      </c>
      <c r="C132" s="66">
        <v>0.8554808828264742</v>
      </c>
      <c r="D132" s="66">
        <v>0.7517259709323757</v>
      </c>
      <c r="F132" s="66">
        <v>58.42391304347826</v>
      </c>
      <c r="G132" s="66">
        <v>3.2787601914795954</v>
      </c>
    </row>
    <row r="133" ht="14.25" customHeight="1">
      <c r="A133" s="66">
        <v>109.0</v>
      </c>
      <c r="B133" s="66">
        <v>3.282807295087529</v>
      </c>
      <c r="C133" s="66">
        <v>-1.8277780905727812</v>
      </c>
      <c r="D133" s="66">
        <v>-1.6061004837947357</v>
      </c>
      <c r="F133" s="66">
        <v>58.96739130434782</v>
      </c>
      <c r="G133" s="66">
        <v>3.2787601914795954</v>
      </c>
    </row>
    <row r="134" ht="14.25" customHeight="1">
      <c r="A134" s="66">
        <v>110.0</v>
      </c>
      <c r="B134" s="66">
        <v>3.2397661116794327</v>
      </c>
      <c r="C134" s="66">
        <v>-1.5768755922340065</v>
      </c>
      <c r="D134" s="66">
        <v>-1.385628082880393</v>
      </c>
      <c r="F134" s="66">
        <v>59.510869565217384</v>
      </c>
      <c r="G134" s="66">
        <v>3.279320987654321</v>
      </c>
    </row>
    <row r="135" ht="14.25" customHeight="1">
      <c r="A135" s="66">
        <v>111.0</v>
      </c>
      <c r="B135" s="66">
        <v>3.387827782603284</v>
      </c>
      <c r="C135" s="66">
        <v>-0.6856306885044665</v>
      </c>
      <c r="D135" s="66">
        <v>-0.6024756430724337</v>
      </c>
      <c r="F135" s="66">
        <v>60.05434782608695</v>
      </c>
      <c r="G135" s="66">
        <v>3.293229120927373</v>
      </c>
    </row>
    <row r="136" ht="14.25" customHeight="1">
      <c r="A136" s="66">
        <v>112.0</v>
      </c>
      <c r="B136" s="66">
        <v>3.150240450190592</v>
      </c>
      <c r="C136" s="66">
        <v>0.17554058870026035</v>
      </c>
      <c r="D136" s="66">
        <v>0.15425057663797087</v>
      </c>
      <c r="F136" s="66">
        <v>60.597826086956516</v>
      </c>
      <c r="G136" s="66">
        <v>3.3087748709577802</v>
      </c>
    </row>
    <row r="137" ht="14.25" customHeight="1">
      <c r="A137" s="66">
        <v>113.0</v>
      </c>
      <c r="B137" s="66">
        <v>3.148518802854268</v>
      </c>
      <c r="C137" s="66">
        <v>-1.0699056535474853</v>
      </c>
      <c r="D137" s="66">
        <v>-0.9401447564342135</v>
      </c>
      <c r="F137" s="66">
        <v>61.14130434782608</v>
      </c>
      <c r="G137" s="66">
        <v>3.3087748709577802</v>
      </c>
    </row>
    <row r="138" ht="14.25" customHeight="1">
      <c r="A138" s="66">
        <v>114.0</v>
      </c>
      <c r="B138" s="66">
        <v>2.914374765114224</v>
      </c>
      <c r="C138" s="66">
        <v>-0.2121776710154064</v>
      </c>
      <c r="D138" s="66">
        <v>-0.18644421980213843</v>
      </c>
      <c r="F138" s="66">
        <v>61.68478260869565</v>
      </c>
      <c r="G138" s="66">
        <v>3.3257810388908524</v>
      </c>
    </row>
    <row r="139" ht="14.25" customHeight="1">
      <c r="A139" s="66">
        <v>115.0</v>
      </c>
      <c r="B139" s="66">
        <v>2.9901272479124734</v>
      </c>
      <c r="C139" s="66">
        <v>-0.9115140986056907</v>
      </c>
      <c r="D139" s="66">
        <v>-0.8009633348310601</v>
      </c>
      <c r="F139" s="66">
        <v>62.22826086956521</v>
      </c>
      <c r="G139" s="66">
        <v>3.3257810388908524</v>
      </c>
    </row>
    <row r="140" ht="14.25" customHeight="1">
      <c r="A140" s="66">
        <v>116.0</v>
      </c>
      <c r="B140" s="66">
        <v>2.7628697995177247</v>
      </c>
      <c r="C140" s="66">
        <v>0.14718860951177115</v>
      </c>
      <c r="D140" s="66">
        <v>0.12933719807958097</v>
      </c>
      <c r="F140" s="66">
        <v>62.77173913043478</v>
      </c>
      <c r="G140" s="66">
        <v>3.349951721284017</v>
      </c>
    </row>
    <row r="141" ht="14.25" customHeight="1">
      <c r="A141" s="66">
        <v>117.0</v>
      </c>
      <c r="B141" s="66">
        <v>2.735323442136543</v>
      </c>
      <c r="C141" s="66">
        <v>0.5904575967543093</v>
      </c>
      <c r="D141" s="66">
        <v>0.518845387576666</v>
      </c>
      <c r="F141" s="66">
        <v>63.315217391304344</v>
      </c>
      <c r="G141" s="66">
        <v>3.379788862601642</v>
      </c>
    </row>
    <row r="142" ht="14.25" customHeight="1">
      <c r="A142" s="66">
        <v>118.0</v>
      </c>
      <c r="B142" s="66">
        <v>3.1516513487999336</v>
      </c>
      <c r="C142" s="66">
        <v>-0.6951015729601004</v>
      </c>
      <c r="D142" s="66">
        <v>-0.610797874411464</v>
      </c>
      <c r="F142" s="66">
        <v>63.85869565217391</v>
      </c>
      <c r="G142" s="66">
        <v>3.408058164192669</v>
      </c>
    </row>
    <row r="143" ht="14.25" customHeight="1">
      <c r="A143" s="66">
        <v>119.0</v>
      </c>
      <c r="B143" s="66">
        <v>3.0600907536603597</v>
      </c>
      <c r="C143" s="66">
        <v>-1.0129659404604987</v>
      </c>
      <c r="D143" s="66">
        <v>-0.8901108375422958</v>
      </c>
      <c r="F143" s="66">
        <v>64.40217391304347</v>
      </c>
      <c r="G143" s="66">
        <v>3.413114893980118</v>
      </c>
    </row>
    <row r="144" ht="14.25" customHeight="1">
      <c r="A144" s="66">
        <v>120.0</v>
      </c>
      <c r="B144" s="66">
        <v>3.2262562781729196</v>
      </c>
      <c r="C144" s="66">
        <v>-0.7697065023330865</v>
      </c>
      <c r="D144" s="66">
        <v>-0.6763545269271287</v>
      </c>
      <c r="F144" s="66">
        <v>64.94565217391303</v>
      </c>
      <c r="G144" s="66">
        <v>3.444267447367288</v>
      </c>
    </row>
    <row r="145" ht="14.25" customHeight="1">
      <c r="A145" s="66">
        <v>121.0</v>
      </c>
      <c r="B145" s="66">
        <v>3.3500326382690098</v>
      </c>
      <c r="C145" s="66">
        <v>0.13007954417075362</v>
      </c>
      <c r="D145" s="66">
        <v>0.11430316399020594</v>
      </c>
      <c r="F145" s="66">
        <v>65.48913043478261</v>
      </c>
      <c r="G145" s="66">
        <v>3.4671809651765013</v>
      </c>
    </row>
    <row r="146" ht="14.25" customHeight="1">
      <c r="A146" s="66">
        <v>122.0</v>
      </c>
      <c r="B146" s="66">
        <v>3.424637567641996</v>
      </c>
      <c r="C146" s="66">
        <v>-2.6057876423620514</v>
      </c>
      <c r="D146" s="66">
        <v>-2.289751045080373</v>
      </c>
      <c r="F146" s="66">
        <v>66.03260869565217</v>
      </c>
      <c r="G146" s="66">
        <v>3.4671809651765013</v>
      </c>
    </row>
    <row r="147" ht="14.25" customHeight="1">
      <c r="A147" s="66">
        <v>123.0</v>
      </c>
      <c r="B147" s="66">
        <v>3.2872966749326356</v>
      </c>
      <c r="C147" s="66">
        <v>0.19281550750712784</v>
      </c>
      <c r="D147" s="66">
        <v>0.16943034906019636</v>
      </c>
      <c r="F147" s="66">
        <v>66.57608695652173</v>
      </c>
      <c r="G147" s="66">
        <v>3.4801121824397634</v>
      </c>
    </row>
    <row r="148" ht="14.25" customHeight="1">
      <c r="A148" s="66">
        <v>124.0</v>
      </c>
      <c r="B148" s="66">
        <v>3.2923833746626117</v>
      </c>
      <c r="C148" s="66">
        <v>-1.654683524102723</v>
      </c>
      <c r="D148" s="66">
        <v>-1.453999269547945</v>
      </c>
      <c r="F148" s="66">
        <v>67.1195652173913</v>
      </c>
      <c r="G148" s="66">
        <v>3.4801121824397634</v>
      </c>
    </row>
    <row r="149" ht="14.25" customHeight="1">
      <c r="A149" s="66">
        <v>125.0</v>
      </c>
      <c r="B149" s="66">
        <v>3.265254309436071</v>
      </c>
      <c r="C149" s="66">
        <v>-0.808704533596238</v>
      </c>
      <c r="D149" s="66">
        <v>-0.7106227771057714</v>
      </c>
      <c r="F149" s="66">
        <v>67.66304347826086</v>
      </c>
      <c r="G149" s="66">
        <v>3.483031107821582</v>
      </c>
    </row>
    <row r="150" ht="14.25" customHeight="1">
      <c r="A150" s="66">
        <v>126.0</v>
      </c>
      <c r="B150" s="66">
        <v>3.392421802685479</v>
      </c>
      <c r="C150" s="66">
        <v>-1.3452969894856182</v>
      </c>
      <c r="D150" s="66">
        <v>-1.1821359260211657</v>
      </c>
      <c r="F150" s="66">
        <v>68.20652173913042</v>
      </c>
      <c r="G150" s="66">
        <v>3.497344204244902</v>
      </c>
    </row>
    <row r="151" ht="14.25" customHeight="1">
      <c r="A151" s="66">
        <v>127.0</v>
      </c>
      <c r="B151" s="66">
        <v>3.3466415051156924</v>
      </c>
      <c r="C151" s="66">
        <v>-1.7089416545558036</v>
      </c>
      <c r="D151" s="66">
        <v>-1.501676835013883</v>
      </c>
      <c r="F151" s="66">
        <v>68.75</v>
      </c>
      <c r="G151" s="66">
        <v>3.5336423538215307</v>
      </c>
    </row>
    <row r="152" ht="14.25" customHeight="1">
      <c r="A152" s="66">
        <v>128.0</v>
      </c>
      <c r="B152" s="66">
        <v>3.3229035730424696</v>
      </c>
      <c r="C152" s="66">
        <v>-1.0710662785226228</v>
      </c>
      <c r="D152" s="66">
        <v>-0.941164617840632</v>
      </c>
      <c r="F152" s="66">
        <v>69.29347826086956</v>
      </c>
      <c r="G152" s="66">
        <v>3.5470077048889594</v>
      </c>
    </row>
    <row r="153" ht="14.25" customHeight="1">
      <c r="A153" s="66">
        <v>129.0</v>
      </c>
      <c r="B153" s="66">
        <v>3.2432119439395075</v>
      </c>
      <c r="C153" s="66">
        <v>-0.17252472413971587</v>
      </c>
      <c r="D153" s="66">
        <v>-0.15160048385333094</v>
      </c>
      <c r="F153" s="66">
        <v>69.83695652173913</v>
      </c>
      <c r="G153" s="66">
        <v>3.578599972166445</v>
      </c>
    </row>
    <row r="154" ht="14.25" customHeight="1">
      <c r="A154" s="66">
        <v>130.0</v>
      </c>
      <c r="B154" s="66">
        <v>3.181481865173446</v>
      </c>
      <c r="C154" s="66">
        <v>-0.15637346545578978</v>
      </c>
      <c r="D154" s="66">
        <v>-0.1374080911772493</v>
      </c>
      <c r="F154" s="66">
        <v>70.38043478260869</v>
      </c>
      <c r="G154" s="66">
        <v>3.5868005738880915</v>
      </c>
    </row>
    <row r="155" ht="14.25" customHeight="1">
      <c r="A155" s="66">
        <v>131.0</v>
      </c>
      <c r="B155" s="66">
        <v>3.32847697236074</v>
      </c>
      <c r="C155" s="66">
        <v>-0.5050424659575943</v>
      </c>
      <c r="D155" s="66">
        <v>-0.4437896225450345</v>
      </c>
      <c r="F155" s="66">
        <v>70.92391304347825</v>
      </c>
      <c r="G155" s="66">
        <v>3.5868005738880915</v>
      </c>
    </row>
    <row r="156" ht="14.25" customHeight="1">
      <c r="A156" s="66">
        <v>132.0</v>
      </c>
      <c r="B156" s="66">
        <v>3.2700130092748845</v>
      </c>
      <c r="C156" s="66">
        <v>-1.0516001828152697</v>
      </c>
      <c r="D156" s="66">
        <v>-0.9240594200628334</v>
      </c>
      <c r="F156" s="66">
        <v>71.46739130434783</v>
      </c>
      <c r="G156" s="66">
        <v>3.6301300796611877</v>
      </c>
    </row>
    <row r="157" ht="14.25" customHeight="1">
      <c r="A157" s="66">
        <v>133.0</v>
      </c>
      <c r="B157" s="66">
        <v>3.2800354029467456</v>
      </c>
      <c r="C157" s="66">
        <v>-1.4649703631161517</v>
      </c>
      <c r="D157" s="66">
        <v>-1.2872950064788569</v>
      </c>
      <c r="F157" s="66">
        <v>72.01086956521739</v>
      </c>
      <c r="G157" s="66">
        <v>3.6595341628277436</v>
      </c>
    </row>
    <row r="158" ht="14.25" customHeight="1">
      <c r="A158" s="66">
        <v>134.0</v>
      </c>
      <c r="B158" s="66">
        <v>3.3501921586497723</v>
      </c>
      <c r="C158" s="66">
        <v>-1.1317793321901575</v>
      </c>
      <c r="D158" s="66">
        <v>-0.9945142369059997</v>
      </c>
      <c r="F158" s="66">
        <v>72.55434782608695</v>
      </c>
      <c r="G158" s="66">
        <v>3.6595341628277436</v>
      </c>
    </row>
    <row r="159" ht="14.25" customHeight="1">
      <c r="A159" s="66">
        <v>135.0</v>
      </c>
      <c r="B159" s="66">
        <v>3.4236897122434193</v>
      </c>
      <c r="C159" s="66">
        <v>-1.2052768857838045</v>
      </c>
      <c r="D159" s="66">
        <v>-1.0590978190122355</v>
      </c>
      <c r="F159" s="66">
        <v>73.09782608695652</v>
      </c>
      <c r="G159" s="66">
        <v>3.6838797755000328</v>
      </c>
    </row>
    <row r="160" ht="14.25" customHeight="1">
      <c r="A160" s="66">
        <v>136.0</v>
      </c>
      <c r="B160" s="66">
        <v>3.333488169196671</v>
      </c>
      <c r="C160" s="66">
        <v>-1.7200970226805874</v>
      </c>
      <c r="D160" s="66">
        <v>-1.511479251529615</v>
      </c>
      <c r="F160" s="66">
        <v>73.64130434782608</v>
      </c>
      <c r="G160" s="66">
        <v>3.6838797755000328</v>
      </c>
    </row>
    <row r="161" ht="14.25" customHeight="1">
      <c r="A161" s="66">
        <v>137.0</v>
      </c>
      <c r="B161" s="66">
        <v>3.2583202166577134</v>
      </c>
      <c r="C161" s="66">
        <v>-1.64492907014163</v>
      </c>
      <c r="D161" s="66">
        <v>-1.4454278607391462</v>
      </c>
      <c r="F161" s="66">
        <v>74.18478260869564</v>
      </c>
      <c r="G161" s="66">
        <v>3.7440636884939016</v>
      </c>
    </row>
    <row r="162" ht="14.25" customHeight="1">
      <c r="A162" s="66">
        <v>138.0</v>
      </c>
      <c r="B162" s="66">
        <v>3.087939524236077</v>
      </c>
      <c r="C162" s="66">
        <v>0.5421905554251105</v>
      </c>
      <c r="D162" s="66">
        <v>0.47643229660571923</v>
      </c>
      <c r="F162" s="66">
        <v>74.72826086956522</v>
      </c>
      <c r="G162" s="66">
        <v>3.7774110817312474</v>
      </c>
    </row>
    <row r="163" ht="14.25" customHeight="1">
      <c r="A163" s="66">
        <v>139.0</v>
      </c>
      <c r="B163" s="66">
        <v>2.9392740181034727</v>
      </c>
      <c r="C163" s="66">
        <v>-0.9225350849583682</v>
      </c>
      <c r="D163" s="66">
        <v>-0.810647667740086</v>
      </c>
      <c r="F163" s="66">
        <v>75.27173913043478</v>
      </c>
      <c r="G163" s="66">
        <v>3.7867312935474096</v>
      </c>
    </row>
    <row r="164" ht="14.25" customHeight="1">
      <c r="A164" s="66">
        <v>140.0</v>
      </c>
      <c r="B164" s="66">
        <v>2.8841508529082374</v>
      </c>
      <c r="C164" s="66">
        <v>-0.6657380264486226</v>
      </c>
      <c r="D164" s="66">
        <v>-0.5849956140050956</v>
      </c>
      <c r="F164" s="66">
        <v>75.81521739130434</v>
      </c>
      <c r="G164" s="66">
        <v>3.8748008782881995</v>
      </c>
    </row>
    <row r="165" ht="14.25" customHeight="1">
      <c r="A165" s="66">
        <v>141.0</v>
      </c>
      <c r="B165" s="66">
        <v>2.7087589636506704</v>
      </c>
      <c r="C165" s="66">
        <v>0.31634943606698585</v>
      </c>
      <c r="D165" s="66">
        <v>0.27798176646058553</v>
      </c>
      <c r="F165" s="66">
        <v>76.3586956521739</v>
      </c>
      <c r="G165" s="66">
        <v>3.8748008782881995</v>
      </c>
    </row>
    <row r="166" ht="14.25" customHeight="1">
      <c r="A166" s="66">
        <v>142.0</v>
      </c>
      <c r="B166" s="66">
        <v>3.2371640107668496</v>
      </c>
      <c r="C166" s="66">
        <v>-1.447864024683627</v>
      </c>
      <c r="D166" s="66">
        <v>-1.2722633685715303</v>
      </c>
      <c r="F166" s="66">
        <v>76.90217391304347</v>
      </c>
      <c r="G166" s="66">
        <v>3.8748008782881995</v>
      </c>
    </row>
    <row r="167" ht="14.25" customHeight="1">
      <c r="A167" s="66">
        <v>143.0</v>
      </c>
      <c r="B167" s="66">
        <v>3.075788641337755</v>
      </c>
      <c r="C167" s="66">
        <v>0.7016224403934923</v>
      </c>
      <c r="D167" s="66">
        <v>0.6165278743461114</v>
      </c>
      <c r="F167" s="66">
        <v>77.44565217391303</v>
      </c>
      <c r="G167" s="66">
        <v>3.900578585823564</v>
      </c>
    </row>
    <row r="168" ht="14.25" customHeight="1">
      <c r="A168" s="66">
        <v>144.0</v>
      </c>
      <c r="B168" s="66">
        <v>3.2058769493469232</v>
      </c>
      <c r="C168" s="66">
        <v>0.1739119132547189</v>
      </c>
      <c r="D168" s="66">
        <v>0.15281943112062363</v>
      </c>
      <c r="F168" s="66">
        <v>77.98913043478261</v>
      </c>
      <c r="G168" s="66">
        <v>3.900578585823564</v>
      </c>
    </row>
    <row r="169" ht="14.25" customHeight="1">
      <c r="A169" s="66">
        <v>145.0</v>
      </c>
      <c r="B169" s="66">
        <v>3.1350693892913</v>
      </c>
      <c r="C169" s="66">
        <v>-1.7433916223376829</v>
      </c>
      <c r="D169" s="66">
        <v>-1.5319486224953984</v>
      </c>
      <c r="F169" s="66">
        <v>78.53260869565217</v>
      </c>
      <c r="G169" s="66">
        <v>3.934512229775515</v>
      </c>
    </row>
    <row r="170" ht="14.25" customHeight="1">
      <c r="A170" s="66">
        <v>146.0</v>
      </c>
      <c r="B170" s="66">
        <v>3.0971955780987575</v>
      </c>
      <c r="C170" s="66">
        <v>-1.9043289207099425</v>
      </c>
      <c r="D170" s="66">
        <v>-1.6733670332474948</v>
      </c>
      <c r="F170" s="66">
        <v>79.07608695652173</v>
      </c>
      <c r="G170" s="66">
        <v>3.934512229775515</v>
      </c>
    </row>
    <row r="171" ht="14.25" customHeight="1">
      <c r="A171" s="66">
        <v>147.0</v>
      </c>
      <c r="B171" s="66">
        <v>3.2371640107668496</v>
      </c>
      <c r="C171" s="66">
        <v>-0.8514306959892197</v>
      </c>
      <c r="D171" s="66">
        <v>-0.7481670011250865</v>
      </c>
      <c r="F171" s="66">
        <v>79.6195652173913</v>
      </c>
      <c r="G171" s="66">
        <v>3.934512229775515</v>
      </c>
    </row>
    <row r="172" ht="14.25" customHeight="1">
      <c r="A172" s="66">
        <v>148.0</v>
      </c>
      <c r="B172" s="66">
        <v>3.3063248833793186</v>
      </c>
      <c r="C172" s="66">
        <v>-1.3182137877312936</v>
      </c>
      <c r="D172" s="66">
        <v>-1.1583374443210706</v>
      </c>
      <c r="F172" s="66">
        <v>80.16304347826086</v>
      </c>
      <c r="G172" s="66">
        <v>3.934512229775515</v>
      </c>
    </row>
    <row r="173" ht="14.25" customHeight="1">
      <c r="A173" s="66">
        <v>149.0</v>
      </c>
      <c r="B173" s="66">
        <v>3.2717444470730843</v>
      </c>
      <c r="C173" s="66">
        <v>-0.09076669403624438</v>
      </c>
      <c r="D173" s="66">
        <v>-0.07975827697900505</v>
      </c>
      <c r="F173" s="66">
        <v>80.70652173913042</v>
      </c>
      <c r="G173" s="66">
        <v>3.9705298451493363</v>
      </c>
    </row>
    <row r="174" ht="14.25" customHeight="1">
      <c r="A174" s="66">
        <v>150.0</v>
      </c>
      <c r="B174" s="66">
        <v>3.457820128149489</v>
      </c>
      <c r="C174" s="66">
        <v>0.12077984401695607</v>
      </c>
      <c r="D174" s="66">
        <v>0.10613135528257471</v>
      </c>
      <c r="F174" s="66">
        <v>81.25</v>
      </c>
      <c r="G174" s="66">
        <v>3.9705298451493363</v>
      </c>
    </row>
    <row r="175" ht="14.25" customHeight="1">
      <c r="A175" s="66">
        <v>151.0</v>
      </c>
      <c r="B175" s="66">
        <v>3.2849179466183163</v>
      </c>
      <c r="C175" s="66">
        <v>-0.5015624127110816</v>
      </c>
      <c r="D175" s="66">
        <v>-0.44073163906679735</v>
      </c>
      <c r="F175" s="66">
        <v>81.79347826086956</v>
      </c>
      <c r="G175" s="66">
        <v>4.008777111992573</v>
      </c>
    </row>
    <row r="176" ht="14.25" customHeight="1">
      <c r="A176" s="66">
        <v>152.0</v>
      </c>
      <c r="B176" s="66">
        <v>3.260217634971006</v>
      </c>
      <c r="C176" s="66">
        <v>-1.0732954297581783</v>
      </c>
      <c r="D176" s="66">
        <v>-0.9431234119066858</v>
      </c>
      <c r="F176" s="66">
        <v>82.33695652173913</v>
      </c>
      <c r="G176" s="66">
        <v>4.053073936601391</v>
      </c>
    </row>
    <row r="177" ht="14.25" customHeight="1">
      <c r="A177" s="66">
        <v>153.0</v>
      </c>
      <c r="B177" s="66">
        <v>3.2931513838340867</v>
      </c>
      <c r="C177" s="66">
        <v>-1.7026625073156667</v>
      </c>
      <c r="D177" s="66">
        <v>-1.4961592388285376</v>
      </c>
      <c r="F177" s="66">
        <v>82.88043478260869</v>
      </c>
      <c r="G177" s="66">
        <v>4.117277396147095</v>
      </c>
    </row>
    <row r="178" ht="14.25" customHeight="1">
      <c r="A178" s="66">
        <v>154.0</v>
      </c>
      <c r="B178" s="66">
        <v>3.061202476258842</v>
      </c>
      <c r="C178" s="66">
        <v>-2.2729785418390733</v>
      </c>
      <c r="D178" s="66">
        <v>-1.9973058844133367</v>
      </c>
      <c r="F178" s="66">
        <v>83.42391304347825</v>
      </c>
      <c r="G178" s="66">
        <v>4.138175655703786</v>
      </c>
    </row>
    <row r="179" ht="14.25" customHeight="1">
      <c r="A179" s="66">
        <v>155.0</v>
      </c>
      <c r="B179" s="66">
        <v>3.268485565432723</v>
      </c>
      <c r="C179" s="66">
        <v>-2.2832056474080122</v>
      </c>
      <c r="D179" s="66">
        <v>-2.006292620432776</v>
      </c>
      <c r="F179" s="66">
        <v>83.96739130434781</v>
      </c>
      <c r="G179" s="66">
        <v>4.1572262986135655</v>
      </c>
    </row>
    <row r="180" ht="14.25" customHeight="1">
      <c r="A180" s="66">
        <v>156.0</v>
      </c>
      <c r="B180" s="66">
        <v>3.364782433631613</v>
      </c>
      <c r="C180" s="66">
        <v>-1.591278581187133</v>
      </c>
      <c r="D180" s="66">
        <v>-1.398284240455002</v>
      </c>
      <c r="F180" s="66">
        <v>84.51086956521739</v>
      </c>
      <c r="G180" s="66">
        <v>4.171423553174672</v>
      </c>
    </row>
    <row r="181" ht="14.25" customHeight="1">
      <c r="A181" s="66">
        <v>157.0</v>
      </c>
      <c r="B181" s="66">
        <v>3.330507277154042</v>
      </c>
      <c r="C181" s="66">
        <v>0.21650042773491762</v>
      </c>
      <c r="D181" s="66">
        <v>0.19024270151846004</v>
      </c>
      <c r="F181" s="66">
        <v>85.05434782608695</v>
      </c>
      <c r="G181" s="66">
        <v>4.171423553174672</v>
      </c>
    </row>
    <row r="182" ht="14.25" customHeight="1">
      <c r="A182" s="66">
        <v>158.0</v>
      </c>
      <c r="B182" s="66">
        <v>3.364782433631613</v>
      </c>
      <c r="C182" s="66">
        <v>-1.9853905483970176</v>
      </c>
      <c r="D182" s="66">
        <v>-1.7445972991735956</v>
      </c>
      <c r="F182" s="66">
        <v>85.59782608695652</v>
      </c>
      <c r="G182" s="66">
        <v>4.191114836546522</v>
      </c>
    </row>
    <row r="183" ht="14.25" customHeight="1">
      <c r="A183" s="66">
        <v>159.0</v>
      </c>
      <c r="B183" s="66">
        <v>3.42353984473602</v>
      </c>
      <c r="C183" s="66">
        <v>-1.6500359922915404</v>
      </c>
      <c r="D183" s="66">
        <v>-1.4499154022946437</v>
      </c>
      <c r="F183" s="66">
        <v>86.14130434782608</v>
      </c>
      <c r="G183" s="66">
        <v>4.219765381044813</v>
      </c>
    </row>
    <row r="184" ht="14.25" customHeight="1">
      <c r="A184" s="66">
        <v>160.0</v>
      </c>
      <c r="B184" s="66">
        <v>3.3729431851738916</v>
      </c>
      <c r="C184" s="66">
        <v>-0.02299146388987472</v>
      </c>
      <c r="D184" s="66">
        <v>-0.020203000280578417</v>
      </c>
      <c r="F184" s="66">
        <v>86.68478260869564</v>
      </c>
      <c r="G184" s="66">
        <v>4.236248913067712</v>
      </c>
    </row>
    <row r="185" ht="14.25" customHeight="1">
      <c r="A185" s="66">
        <v>161.0</v>
      </c>
      <c r="B185" s="66">
        <v>3.283174918208825</v>
      </c>
      <c r="C185" s="66">
        <v>0.8550007374949611</v>
      </c>
      <c r="D185" s="66">
        <v>0.7513040588560617</v>
      </c>
      <c r="F185" s="66">
        <v>87.22826086956522</v>
      </c>
      <c r="G185" s="66">
        <v>4.236248913067712</v>
      </c>
    </row>
    <row r="186" ht="14.25" customHeight="1">
      <c r="A186" s="66">
        <v>162.0</v>
      </c>
      <c r="B186" s="66">
        <v>3.186878050009935</v>
      </c>
      <c r="C186" s="66">
        <v>-1.019262230355571</v>
      </c>
      <c r="D186" s="66">
        <v>-0.8956434972774928</v>
      </c>
      <c r="F186" s="66">
        <v>87.77173913043478</v>
      </c>
      <c r="G186" s="66">
        <v>4.236248913067712</v>
      </c>
    </row>
    <row r="187" ht="14.25" customHeight="1">
      <c r="A187" s="66">
        <v>163.0</v>
      </c>
      <c r="B187" s="66">
        <v>3.275014166666546</v>
      </c>
      <c r="C187" s="66">
        <v>-0.9103423634072403</v>
      </c>
      <c r="D187" s="66">
        <v>-0.7999337106776593</v>
      </c>
      <c r="F187" s="66">
        <v>88.31521739130434</v>
      </c>
      <c r="G187" s="66">
        <v>4.236248913067712</v>
      </c>
    </row>
    <row r="188" ht="14.25" customHeight="1">
      <c r="A188" s="66">
        <v>164.0</v>
      </c>
      <c r="B188" s="66">
        <v>3.242371160497431</v>
      </c>
      <c r="C188" s="66">
        <v>-2.6512032096826044</v>
      </c>
      <c r="D188" s="66">
        <v>-2.3296584961115285</v>
      </c>
      <c r="F188" s="66">
        <v>88.8586956521739</v>
      </c>
      <c r="G188" s="66">
        <v>4.266393617475147</v>
      </c>
    </row>
    <row r="189" ht="14.25" customHeight="1">
      <c r="A189" s="66">
        <v>165.0</v>
      </c>
      <c r="B189" s="66">
        <v>3.230946108338241</v>
      </c>
      <c r="C189" s="66">
        <v>0.5131175801556607</v>
      </c>
      <c r="D189" s="66">
        <v>0.4508853662171495</v>
      </c>
      <c r="F189" s="66">
        <v>89.40217391304347</v>
      </c>
      <c r="G189" s="66">
        <v>4.305334309209111</v>
      </c>
    </row>
    <row r="190" ht="14.25" customHeight="1">
      <c r="A190" s="66">
        <v>166.0</v>
      </c>
      <c r="B190" s="66">
        <v>3.2299041012663143</v>
      </c>
      <c r="C190" s="66">
        <v>-0.5292868173156973</v>
      </c>
      <c r="D190" s="66">
        <v>-0.4650935568937258</v>
      </c>
      <c r="F190" s="66">
        <v>89.94565217391303</v>
      </c>
      <c r="G190" s="66">
        <v>4.411699827943707</v>
      </c>
    </row>
    <row r="191" ht="14.25" customHeight="1">
      <c r="A191" s="66">
        <v>167.0</v>
      </c>
      <c r="B191" s="66">
        <v>3.127648876941371</v>
      </c>
      <c r="C191" s="66">
        <v>-0.6199328275586549</v>
      </c>
      <c r="D191" s="66">
        <v>-0.5447457869189</v>
      </c>
      <c r="F191" s="66">
        <v>90.48913043478261</v>
      </c>
      <c r="G191" s="66">
        <v>4.411699827943707</v>
      </c>
    </row>
    <row r="192" ht="14.25" customHeight="1">
      <c r="A192" s="66">
        <v>168.0</v>
      </c>
      <c r="B192" s="66">
        <v>3.2346973149065463</v>
      </c>
      <c r="C192" s="66">
        <v>-0.14827756182012664</v>
      </c>
      <c r="D192" s="66">
        <v>-0.13029407946375987</v>
      </c>
      <c r="F192" s="66">
        <v>91.03260869565217</v>
      </c>
      <c r="G192" s="66">
        <v>4.45920938217654</v>
      </c>
    </row>
    <row r="193" ht="14.25" customHeight="1">
      <c r="A193" s="66">
        <v>169.0</v>
      </c>
      <c r="B193" s="66">
        <v>3.2171221982256966</v>
      </c>
      <c r="C193" s="66">
        <v>-1.4810110871145856</v>
      </c>
      <c r="D193" s="66">
        <v>-1.3013902703991225</v>
      </c>
      <c r="F193" s="66">
        <v>91.57608695652173</v>
      </c>
      <c r="G193" s="66">
        <v>4.590264268071433</v>
      </c>
    </row>
    <row r="194" ht="14.25" customHeight="1">
      <c r="A194" s="66">
        <v>170.0</v>
      </c>
      <c r="B194" s="66">
        <v>3.2299041012663143</v>
      </c>
      <c r="C194" s="66">
        <v>-0.9150892864514995</v>
      </c>
      <c r="D194" s="66">
        <v>-0.8041049147408024</v>
      </c>
      <c r="F194" s="66">
        <v>92.1195652173913</v>
      </c>
      <c r="G194" s="66">
        <v>4.610520769298323</v>
      </c>
    </row>
    <row r="195" ht="14.25" customHeight="1">
      <c r="A195" s="66">
        <v>171.0</v>
      </c>
      <c r="B195" s="66">
        <v>3.2762384997885547</v>
      </c>
      <c r="C195" s="66">
        <v>-0.7685224504058388</v>
      </c>
      <c r="D195" s="66">
        <v>-0.6753140798493357</v>
      </c>
      <c r="F195" s="66">
        <v>92.66304347826086</v>
      </c>
      <c r="G195" s="66">
        <v>4.852869810738078</v>
      </c>
    </row>
    <row r="196" ht="14.25" customHeight="1">
      <c r="A196" s="66">
        <v>172.0</v>
      </c>
      <c r="B196" s="66">
        <v>3.2378927906667005</v>
      </c>
      <c r="C196" s="66">
        <v>-0.9230779758518857</v>
      </c>
      <c r="D196" s="66">
        <v>-0.8111247154359871</v>
      </c>
      <c r="F196" s="66">
        <v>93.20652173913042</v>
      </c>
      <c r="G196" s="66">
        <v>4.905130320394194</v>
      </c>
    </row>
    <row r="197" ht="14.25" customHeight="1">
      <c r="A197" s="66">
        <v>173.0</v>
      </c>
      <c r="B197" s="66">
        <v>3.225110887626083</v>
      </c>
      <c r="C197" s="66">
        <v>-0.9102960728112679</v>
      </c>
      <c r="D197" s="66">
        <v>-0.7998930343236917</v>
      </c>
      <c r="F197" s="66">
        <v>93.75</v>
      </c>
      <c r="G197" s="66">
        <v>4.905130320394194</v>
      </c>
    </row>
    <row r="198" ht="14.25" customHeight="1">
      <c r="A198" s="66">
        <v>174.0</v>
      </c>
      <c r="B198" s="66">
        <v>3.1436262557421433</v>
      </c>
      <c r="C198" s="66">
        <v>-1.214613910063131</v>
      </c>
      <c r="D198" s="66">
        <v>-1.0673024250798846</v>
      </c>
      <c r="F198" s="66">
        <v>94.29347826086956</v>
      </c>
      <c r="G198" s="66">
        <v>5.294039793532448</v>
      </c>
    </row>
    <row r="199" ht="14.25" customHeight="1">
      <c r="A199" s="66">
        <v>175.0</v>
      </c>
      <c r="B199" s="66">
        <v>3.1436262557421433</v>
      </c>
      <c r="C199" s="66">
        <v>-0.8288114409273284</v>
      </c>
      <c r="D199" s="66">
        <v>-0.7282910672328077</v>
      </c>
      <c r="F199" s="66">
        <v>94.83695652173913</v>
      </c>
      <c r="G199" s="66">
        <v>5.514624784929634</v>
      </c>
    </row>
    <row r="200" ht="14.25" customHeight="1">
      <c r="A200" s="66">
        <v>176.0</v>
      </c>
      <c r="B200" s="66">
        <v>2.910356525250865</v>
      </c>
      <c r="C200" s="66">
        <v>0.3689644624034556</v>
      </c>
      <c r="D200" s="66">
        <v>0.32421550768427804</v>
      </c>
      <c r="F200" s="66">
        <v>95.38043478260869</v>
      </c>
      <c r="G200" s="66">
        <v>5.574011727720674</v>
      </c>
    </row>
    <row r="201" ht="14.25" customHeight="1">
      <c r="A201" s="66">
        <v>177.0</v>
      </c>
      <c r="B201" s="66">
        <v>2.7665601160439133</v>
      </c>
      <c r="C201" s="66">
        <v>0.12695840247460488</v>
      </c>
      <c r="D201" s="66">
        <v>0.11156056235052576</v>
      </c>
      <c r="F201" s="66">
        <v>95.92391304347825</v>
      </c>
      <c r="G201" s="66">
        <v>5.659925550210071</v>
      </c>
    </row>
    <row r="202" ht="14.25" customHeight="1">
      <c r="A202" s="66">
        <v>178.0</v>
      </c>
      <c r="B202" s="66">
        <v>3.0834446342537927</v>
      </c>
      <c r="C202" s="66">
        <v>0.32461352993887616</v>
      </c>
      <c r="D202" s="66">
        <v>0.2852435698678081</v>
      </c>
      <c r="F202" s="66">
        <v>96.46739130434781</v>
      </c>
      <c r="G202" s="66">
        <v>5.796972196829501</v>
      </c>
    </row>
    <row r="203" ht="14.25" customHeight="1">
      <c r="A203" s="66">
        <v>179.0</v>
      </c>
      <c r="B203" s="66">
        <v>3.1665599171277297</v>
      </c>
      <c r="C203" s="66">
        <v>-0.7051845763219133</v>
      </c>
      <c r="D203" s="66">
        <v>-0.6196579853084256</v>
      </c>
      <c r="F203" s="66">
        <v>97.01086956521739</v>
      </c>
      <c r="G203" s="66">
        <v>6.147361025731096</v>
      </c>
    </row>
    <row r="204" ht="14.25" customHeight="1">
      <c r="A204" s="66">
        <v>180.0</v>
      </c>
      <c r="B204" s="66">
        <v>3.1649917042433158</v>
      </c>
      <c r="C204" s="66">
        <v>-0.89295292811487</v>
      </c>
      <c r="D204" s="66">
        <v>-0.7846533106225078</v>
      </c>
      <c r="F204" s="66">
        <v>97.55434782608695</v>
      </c>
      <c r="G204" s="66">
        <v>6.17637975912119</v>
      </c>
    </row>
    <row r="205" ht="14.25" customHeight="1">
      <c r="A205" s="66">
        <v>181.0</v>
      </c>
      <c r="B205" s="66">
        <v>3.0740353569473093</v>
      </c>
      <c r="C205" s="66">
        <v>-0.9913331454962337</v>
      </c>
      <c r="D205" s="66">
        <v>-0.8711017233412113</v>
      </c>
      <c r="F205" s="66">
        <v>98.09782608695652</v>
      </c>
      <c r="G205" s="66">
        <v>6.242893135047156</v>
      </c>
    </row>
    <row r="206" ht="14.25" customHeight="1">
      <c r="A206" s="66">
        <v>182.0</v>
      </c>
      <c r="B206" s="66">
        <v>2.9846472225357172</v>
      </c>
      <c r="C206" s="66">
        <v>0.8020840710116923</v>
      </c>
      <c r="D206" s="66">
        <v>0.7048052611749116</v>
      </c>
      <c r="F206" s="66">
        <v>98.64130434782608</v>
      </c>
      <c r="G206" s="66">
        <v>6.242893135047156</v>
      </c>
    </row>
    <row r="207" ht="14.25" customHeight="1">
      <c r="A207" s="66">
        <v>183.0</v>
      </c>
      <c r="B207" s="66">
        <v>2.97366973234482</v>
      </c>
      <c r="C207" s="66">
        <v>-1.0803040855711152</v>
      </c>
      <c r="D207" s="66">
        <v>-0.9492820399972444</v>
      </c>
      <c r="F207" s="66">
        <v>99.18478260869564</v>
      </c>
      <c r="G207" s="66">
        <v>7.134735011482464</v>
      </c>
    </row>
    <row r="208" ht="14.25" customHeight="1">
      <c r="A208" s="106">
        <v>184.0</v>
      </c>
      <c r="B208" s="106">
        <v>2.761960992948944</v>
      </c>
      <c r="C208" s="106">
        <v>0.45676060656635364</v>
      </c>
      <c r="D208" s="106">
        <v>0.40136351068455145</v>
      </c>
      <c r="F208" s="106">
        <v>99.7282608695652</v>
      </c>
      <c r="G208" s="106">
        <v>7.903749890225695</v>
      </c>
    </row>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3:B3"/>
    <mergeCell ref="A1:E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2.43"/>
    <col customWidth="1" min="3" max="3" width="13.86"/>
    <col customWidth="1" min="4" max="4" width="11.14"/>
    <col customWidth="1" min="5" max="5" width="11.29"/>
    <col customWidth="1" min="6" max="6" width="12.86"/>
    <col customWidth="1" min="7" max="7" width="11.71"/>
    <col customWidth="1" min="8" max="9" width="12.71"/>
    <col customWidth="1" min="10" max="26" width="8.71"/>
  </cols>
  <sheetData>
    <row r="1" ht="14.25" customHeight="1">
      <c r="A1" s="109" t="s">
        <v>226</v>
      </c>
    </row>
    <row r="2" ht="14.25" customHeight="1"/>
    <row r="3" ht="14.25" customHeight="1">
      <c r="A3" s="105" t="s">
        <v>202</v>
      </c>
      <c r="B3" s="110"/>
    </row>
    <row r="4" ht="14.25" customHeight="1">
      <c r="A4" s="66" t="s">
        <v>203</v>
      </c>
      <c r="B4" s="66">
        <v>0.5437499301578236</v>
      </c>
    </row>
    <row r="5" ht="14.25" customHeight="1">
      <c r="A5" s="66" t="s">
        <v>204</v>
      </c>
      <c r="B5" s="66">
        <v>0.29566398654663806</v>
      </c>
    </row>
    <row r="6" ht="14.25" customHeight="1">
      <c r="A6" s="66" t="s">
        <v>205</v>
      </c>
      <c r="B6" s="66">
        <v>0.29179400845074044</v>
      </c>
    </row>
    <row r="7" ht="14.25" customHeight="1">
      <c r="A7" s="66" t="s">
        <v>121</v>
      </c>
      <c r="B7" s="66">
        <v>0.9916699256772239</v>
      </c>
    </row>
    <row r="8" ht="14.25" customHeight="1">
      <c r="A8" s="106" t="s">
        <v>206</v>
      </c>
      <c r="B8" s="106">
        <v>184.0</v>
      </c>
    </row>
    <row r="9" ht="14.25" customHeight="1"/>
    <row r="10" ht="14.25" customHeight="1">
      <c r="A10" s="66" t="s">
        <v>192</v>
      </c>
    </row>
    <row r="11" ht="14.25" customHeight="1">
      <c r="A11" s="105"/>
      <c r="B11" s="105" t="s">
        <v>195</v>
      </c>
      <c r="C11" s="105" t="s">
        <v>194</v>
      </c>
      <c r="D11" s="105" t="s">
        <v>196</v>
      </c>
      <c r="E11" s="105" t="s">
        <v>197</v>
      </c>
      <c r="F11" s="105" t="s">
        <v>207</v>
      </c>
    </row>
    <row r="12" ht="14.25" customHeight="1">
      <c r="A12" s="66" t="s">
        <v>208</v>
      </c>
      <c r="B12" s="66">
        <v>1.0</v>
      </c>
      <c r="C12" s="66">
        <v>75.13187143223112</v>
      </c>
      <c r="D12" s="66">
        <v>75.13187143223112</v>
      </c>
      <c r="E12" s="66">
        <v>76.39939535059888</v>
      </c>
      <c r="F12" s="66">
        <v>1.5080843579635799E-15</v>
      </c>
    </row>
    <row r="13" ht="14.25" customHeight="1">
      <c r="A13" s="66" t="s">
        <v>209</v>
      </c>
      <c r="B13" s="66">
        <v>182.0</v>
      </c>
      <c r="C13" s="66">
        <v>178.9804819516661</v>
      </c>
      <c r="D13" s="66">
        <v>0.9834092414926708</v>
      </c>
    </row>
    <row r="14" ht="14.25" customHeight="1">
      <c r="A14" s="106" t="s">
        <v>143</v>
      </c>
      <c r="B14" s="106">
        <v>183.0</v>
      </c>
      <c r="C14" s="106">
        <v>254.11235338389722</v>
      </c>
      <c r="D14" s="106"/>
      <c r="E14" s="106"/>
      <c r="F14" s="106"/>
    </row>
    <row r="15" ht="14.25" customHeight="1"/>
    <row r="16" ht="14.25" customHeight="1">
      <c r="A16" s="105"/>
      <c r="B16" s="105" t="s">
        <v>210</v>
      </c>
      <c r="C16" s="105" t="s">
        <v>121</v>
      </c>
      <c r="D16" s="105" t="s">
        <v>211</v>
      </c>
      <c r="E16" s="105" t="s">
        <v>123</v>
      </c>
      <c r="F16" s="105" t="s">
        <v>212</v>
      </c>
      <c r="G16" s="105" t="s">
        <v>213</v>
      </c>
      <c r="H16" s="105" t="s">
        <v>214</v>
      </c>
      <c r="I16" s="105" t="s">
        <v>215</v>
      </c>
    </row>
    <row r="17" ht="14.25" customHeight="1">
      <c r="A17" s="66" t="s">
        <v>216</v>
      </c>
      <c r="B17" s="66">
        <v>1.9561567858731534</v>
      </c>
      <c r="C17" s="66">
        <v>0.15274724261820088</v>
      </c>
      <c r="D17" s="66">
        <v>12.806494915018936</v>
      </c>
      <c r="E17" s="66">
        <v>3.472870084130868E-27</v>
      </c>
      <c r="F17" s="66">
        <v>1.6547736336062178</v>
      </c>
      <c r="G17" s="66">
        <v>2.257539938140089</v>
      </c>
      <c r="H17" s="66">
        <v>1.6547736336062178</v>
      </c>
      <c r="I17" s="66">
        <v>2.257539938140089</v>
      </c>
    </row>
    <row r="18" ht="14.25" customHeight="1">
      <c r="A18" s="111" t="s">
        <v>227</v>
      </c>
      <c r="B18" s="106">
        <v>0.005129400022236373</v>
      </c>
      <c r="C18" s="106">
        <v>5.868425676553142E-4</v>
      </c>
      <c r="D18" s="106">
        <v>8.740674765176815</v>
      </c>
      <c r="E18" s="106">
        <v>1.508084357963639E-15</v>
      </c>
      <c r="F18" s="106">
        <v>0.003971510296092756</v>
      </c>
      <c r="G18" s="106">
        <v>0.006287289748379989</v>
      </c>
      <c r="H18" s="106">
        <v>0.003971510296092756</v>
      </c>
      <c r="I18" s="106">
        <v>0.006287289748379989</v>
      </c>
    </row>
    <row r="19" ht="14.25" customHeight="1"/>
    <row r="20" ht="14.25" customHeight="1"/>
    <row r="21" ht="14.25" customHeight="1"/>
    <row r="22" ht="14.25" customHeight="1">
      <c r="A22" s="66" t="s">
        <v>218</v>
      </c>
      <c r="F22" s="66" t="s">
        <v>219</v>
      </c>
    </row>
    <row r="23" ht="14.25" customHeight="1"/>
    <row r="24" ht="14.25" customHeight="1">
      <c r="A24" s="105" t="s">
        <v>220</v>
      </c>
      <c r="B24" s="112" t="s">
        <v>221</v>
      </c>
      <c r="C24" s="105" t="s">
        <v>222</v>
      </c>
      <c r="D24" s="112" t="s">
        <v>223</v>
      </c>
      <c r="F24" s="105" t="s">
        <v>224</v>
      </c>
      <c r="G24" s="112" t="s">
        <v>225</v>
      </c>
    </row>
    <row r="25" ht="14.25" customHeight="1">
      <c r="A25" s="66">
        <v>1.0</v>
      </c>
      <c r="B25" s="66">
        <v>4.431022819656015</v>
      </c>
      <c r="C25" s="66">
        <v>1.1429889080646598</v>
      </c>
      <c r="D25" s="66">
        <v>1.1557521876172563</v>
      </c>
      <c r="F25" s="66">
        <v>0.2717391304347826</v>
      </c>
      <c r="G25" s="66">
        <v>0.5911679508148264</v>
      </c>
    </row>
    <row r="26" ht="14.25" customHeight="1">
      <c r="A26" s="66">
        <v>2.0</v>
      </c>
      <c r="B26" s="66">
        <v>5.811412515948025</v>
      </c>
      <c r="C26" s="66">
        <v>1.3233224955344385</v>
      </c>
      <c r="D26" s="66">
        <v>1.3380994849081536</v>
      </c>
      <c r="F26" s="66">
        <v>0.8152173913043478</v>
      </c>
      <c r="G26" s="66">
        <v>0.7882239344197687</v>
      </c>
    </row>
    <row r="27" ht="14.25" customHeight="1">
      <c r="A27" s="66">
        <v>3.0</v>
      </c>
      <c r="B27" s="66">
        <v>5.121789494519622</v>
      </c>
      <c r="C27" s="66">
        <v>-0.6625801123430826</v>
      </c>
      <c r="D27" s="66">
        <v>-0.6699788676067225</v>
      </c>
      <c r="F27" s="66">
        <v>1.358695652173913</v>
      </c>
      <c r="G27" s="66">
        <v>0.8188499252799444</v>
      </c>
    </row>
    <row r="28" ht="14.25" customHeight="1">
      <c r="A28" s="66">
        <v>4.0</v>
      </c>
      <c r="B28" s="66">
        <v>5.267033480790613</v>
      </c>
      <c r="C28" s="66">
        <v>-1.0307845677229013</v>
      </c>
      <c r="D28" s="66">
        <v>-1.0422949082900954</v>
      </c>
      <c r="F28" s="66">
        <v>1.902173913043478</v>
      </c>
      <c r="G28" s="66">
        <v>0.9852799180247108</v>
      </c>
    </row>
    <row r="29" ht="14.25" customHeight="1">
      <c r="A29" s="66">
        <v>5.0</v>
      </c>
      <c r="B29" s="66">
        <v>5.715345627390835</v>
      </c>
      <c r="C29" s="66">
        <v>-1.4790967143231235</v>
      </c>
      <c r="D29" s="66">
        <v>-1.4956131693097234</v>
      </c>
      <c r="F29" s="66">
        <v>2.4456521739130435</v>
      </c>
      <c r="G29" s="66">
        <v>1.192866657388815</v>
      </c>
    </row>
    <row r="30" ht="14.25" customHeight="1">
      <c r="A30" s="66">
        <v>6.0</v>
      </c>
      <c r="B30" s="66">
        <v>5.174397552539037</v>
      </c>
      <c r="C30" s="66">
        <v>1.0684955825081195</v>
      </c>
      <c r="D30" s="66">
        <v>1.0804270262203397</v>
      </c>
      <c r="F30" s="66">
        <v>2.989130434782609</v>
      </c>
      <c r="G30" s="66">
        <v>1.3793918852345952</v>
      </c>
    </row>
    <row r="31" ht="14.25" customHeight="1">
      <c r="A31" s="66">
        <v>7.0</v>
      </c>
      <c r="B31" s="66">
        <v>4.747814821207702</v>
      </c>
      <c r="C31" s="66">
        <v>1.0491573756217996</v>
      </c>
      <c r="D31" s="66">
        <v>1.0608728776579506</v>
      </c>
      <c r="F31" s="66">
        <v>3.532608695652174</v>
      </c>
      <c r="G31" s="66">
        <v>1.3916777669536173</v>
      </c>
    </row>
    <row r="32" ht="14.25" customHeight="1">
      <c r="A32" s="66">
        <v>8.0</v>
      </c>
      <c r="B32" s="66">
        <v>4.323519396746778</v>
      </c>
      <c r="C32" s="66">
        <v>1.9193737383003784</v>
      </c>
      <c r="D32" s="66">
        <v>1.9408065828494296</v>
      </c>
      <c r="F32" s="66">
        <v>4.076086956521738</v>
      </c>
      <c r="G32" s="66">
        <v>1.455029204514748</v>
      </c>
    </row>
    <row r="33" ht="14.25" customHeight="1">
      <c r="A33" s="66">
        <v>9.0</v>
      </c>
      <c r="B33" s="66">
        <v>4.226308854754382</v>
      </c>
      <c r="C33" s="66">
        <v>0.009940058313329558</v>
      </c>
      <c r="D33" s="66">
        <v>0.010051054791184231</v>
      </c>
      <c r="F33" s="66">
        <v>4.619565217391304</v>
      </c>
      <c r="G33" s="66">
        <v>1.4932377661163019</v>
      </c>
    </row>
    <row r="34" ht="14.25" customHeight="1">
      <c r="A34" s="66">
        <v>10.0</v>
      </c>
      <c r="B34" s="66">
        <v>4.05361718603848</v>
      </c>
      <c r="C34" s="66">
        <v>0.8515131343557139</v>
      </c>
      <c r="D34" s="66">
        <v>0.8610216257328451</v>
      </c>
      <c r="F34" s="66">
        <v>5.163043478260869</v>
      </c>
      <c r="G34" s="66">
        <v>1.59048887651842</v>
      </c>
    </row>
    <row r="35" ht="14.25" customHeight="1">
      <c r="A35" s="66">
        <v>11.0</v>
      </c>
      <c r="B35" s="66">
        <v>3.885500131063397</v>
      </c>
      <c r="C35" s="66">
        <v>1.0196301893307966</v>
      </c>
      <c r="D35" s="66">
        <v>1.0310159736152051</v>
      </c>
      <c r="F35" s="66">
        <v>5.706521739130435</v>
      </c>
      <c r="G35" s="66">
        <v>1.6133911465160835</v>
      </c>
    </row>
    <row r="36" ht="14.25" customHeight="1">
      <c r="A36" s="66">
        <v>12.0</v>
      </c>
      <c r="B36" s="66">
        <v>3.5675644760765044</v>
      </c>
      <c r="C36" s="66">
        <v>0.6686844369912075</v>
      </c>
      <c r="D36" s="66">
        <v>0.6761513566975766</v>
      </c>
      <c r="F36" s="66">
        <v>6.249999999999999</v>
      </c>
      <c r="G36" s="66">
        <v>1.6133911465160835</v>
      </c>
    </row>
    <row r="37" ht="14.25" customHeight="1">
      <c r="A37" s="66">
        <v>13.0</v>
      </c>
      <c r="B37" s="66">
        <v>3.870601758217077</v>
      </c>
      <c r="C37" s="66">
        <v>0.09992808693225941</v>
      </c>
      <c r="D37" s="66">
        <v>0.10104394212531823</v>
      </c>
      <c r="F37" s="66">
        <v>6.7934782608695645</v>
      </c>
      <c r="G37" s="66">
        <v>1.6376998505598888</v>
      </c>
    </row>
    <row r="38" ht="14.25" customHeight="1">
      <c r="A38" s="66">
        <v>14.0</v>
      </c>
      <c r="B38" s="66">
        <v>4.06408289903907</v>
      </c>
      <c r="C38" s="66">
        <v>-0.7553080280812896</v>
      </c>
      <c r="D38" s="66">
        <v>-0.7637422372347668</v>
      </c>
      <c r="F38" s="66">
        <v>7.33695652173913</v>
      </c>
      <c r="G38" s="66">
        <v>1.6376998505598888</v>
      </c>
    </row>
    <row r="39" ht="14.25" customHeight="1">
      <c r="A39" s="66">
        <v>15.0</v>
      </c>
      <c r="B39" s="66">
        <v>4.019955621307738</v>
      </c>
      <c r="C39" s="66">
        <v>1.2740841722247103</v>
      </c>
      <c r="D39" s="66">
        <v>1.2883113378156492</v>
      </c>
      <c r="F39" s="66">
        <v>7.8804347826086945</v>
      </c>
      <c r="G39" s="66">
        <v>1.6628905194454262</v>
      </c>
    </row>
    <row r="40" ht="14.25" customHeight="1">
      <c r="A40" s="66">
        <v>16.0</v>
      </c>
      <c r="B40" s="66">
        <v>4.026744433266404</v>
      </c>
      <c r="C40" s="66">
        <v>0.384955394677303</v>
      </c>
      <c r="D40" s="66">
        <v>0.38925403072081965</v>
      </c>
      <c r="F40" s="66">
        <v>8.423913043478262</v>
      </c>
      <c r="G40" s="66">
        <v>1.736111111111111</v>
      </c>
    </row>
    <row r="41" ht="14.25" customHeight="1">
      <c r="A41" s="66">
        <v>17.0</v>
      </c>
      <c r="B41" s="66">
        <v>4.187412982954842</v>
      </c>
      <c r="C41" s="66">
        <v>1.9889667761663476</v>
      </c>
      <c r="D41" s="66">
        <v>2.011176737090659</v>
      </c>
      <c r="F41" s="66">
        <v>8.967391304347826</v>
      </c>
      <c r="G41" s="66">
        <v>1.741515553910791</v>
      </c>
    </row>
    <row r="42" ht="14.25" customHeight="1">
      <c r="A42" s="66">
        <v>18.0</v>
      </c>
      <c r="B42" s="66">
        <v>4.294902505633726</v>
      </c>
      <c r="C42" s="66">
        <v>-0.9861276346759462</v>
      </c>
      <c r="D42" s="66">
        <v>-0.9971393099311515</v>
      </c>
      <c r="F42" s="66">
        <v>9.51086956521739</v>
      </c>
      <c r="G42" s="66">
        <v>1.748672102122451</v>
      </c>
    </row>
    <row r="43" ht="14.25" customHeight="1">
      <c r="A43" s="66">
        <v>19.0</v>
      </c>
      <c r="B43" s="66">
        <v>3.986011561514405</v>
      </c>
      <c r="C43" s="66">
        <v>0.20510327503211645</v>
      </c>
      <c r="D43" s="66">
        <v>0.20739357760453642</v>
      </c>
      <c r="F43" s="66">
        <v>10.054347826086957</v>
      </c>
      <c r="G43" s="66">
        <v>1.7735038524444797</v>
      </c>
    </row>
    <row r="44" ht="14.25" customHeight="1">
      <c r="A44" s="66">
        <v>20.0</v>
      </c>
      <c r="B44" s="66">
        <v>4.121787800687733</v>
      </c>
      <c r="C44" s="66">
        <v>0.28991202725597365</v>
      </c>
      <c r="D44" s="66">
        <v>0.2931493537281905</v>
      </c>
      <c r="F44" s="66">
        <v>10.597826086956522</v>
      </c>
      <c r="G44" s="66">
        <v>1.7735038524444797</v>
      </c>
    </row>
    <row r="45" ht="14.25" customHeight="1">
      <c r="A45" s="66">
        <v>21.0</v>
      </c>
      <c r="B45" s="66">
        <v>4.190807388934175</v>
      </c>
      <c r="C45" s="66">
        <v>-1.1026175093735802</v>
      </c>
      <c r="D45" s="66">
        <v>-1.1149299783856823</v>
      </c>
      <c r="F45" s="66">
        <v>11.141304347826088</v>
      </c>
      <c r="G45" s="66">
        <v>1.7892999860832226</v>
      </c>
    </row>
    <row r="46" ht="14.25" customHeight="1">
      <c r="A46" s="66">
        <v>22.0</v>
      </c>
      <c r="B46" s="66">
        <v>3.5967863425508657</v>
      </c>
      <c r="C46" s="66">
        <v>1.256083468187212</v>
      </c>
      <c r="D46" s="66">
        <v>1.2701096274375354</v>
      </c>
      <c r="F46" s="66">
        <v>11.684782608695652</v>
      </c>
      <c r="G46" s="66">
        <v>1.8150650398305939</v>
      </c>
    </row>
    <row r="47" ht="14.25" customHeight="1">
      <c r="A47" s="66">
        <v>23.0</v>
      </c>
      <c r="B47" s="66">
        <v>3.2845009924522115</v>
      </c>
      <c r="C47" s="66">
        <v>2.230123792477422</v>
      </c>
      <c r="D47" s="66">
        <v>2.2550266530384064</v>
      </c>
      <c r="F47" s="66">
        <v>12.228260869565217</v>
      </c>
      <c r="G47" s="66">
        <v>1.8933656467737048</v>
      </c>
    </row>
    <row r="48" ht="14.25" customHeight="1">
      <c r="A48" s="66">
        <v>24.0</v>
      </c>
      <c r="B48" s="66">
        <v>3.0174743887446667</v>
      </c>
      <c r="C48" s="66">
        <v>0.9530554564046696</v>
      </c>
      <c r="D48" s="66">
        <v>0.9636978284639197</v>
      </c>
      <c r="F48" s="66">
        <v>12.771739130434783</v>
      </c>
      <c r="G48" s="66">
        <v>1.8988944214701662</v>
      </c>
    </row>
    <row r="49" ht="14.25" customHeight="1">
      <c r="A49" s="66">
        <v>25.0</v>
      </c>
      <c r="B49" s="66">
        <v>3.2185738897914318</v>
      </c>
      <c r="C49" s="66">
        <v>0.07465523113594141</v>
      </c>
      <c r="D49" s="66">
        <v>0.0754888749082726</v>
      </c>
      <c r="F49" s="66">
        <v>13.315217391304348</v>
      </c>
      <c r="G49" s="66">
        <v>1.9290123456790123</v>
      </c>
    </row>
    <row r="50" ht="14.25" customHeight="1">
      <c r="A50" s="66">
        <v>26.0</v>
      </c>
      <c r="B50" s="66">
        <v>3.748991780911422</v>
      </c>
      <c r="C50" s="66">
        <v>-0.6753112680458737</v>
      </c>
      <c r="D50" s="66">
        <v>-0.682852186805691</v>
      </c>
      <c r="F50" s="66">
        <v>13.858695652173912</v>
      </c>
      <c r="G50" s="66">
        <v>1.988111095648025</v>
      </c>
    </row>
    <row r="51" ht="14.25" customHeight="1">
      <c r="A51" s="66">
        <v>27.0</v>
      </c>
      <c r="B51" s="66">
        <v>3.717459507129342</v>
      </c>
      <c r="C51" s="66">
        <v>-1.0828762103874432</v>
      </c>
      <c r="D51" s="66">
        <v>-1.0949682365624245</v>
      </c>
      <c r="F51" s="66">
        <v>14.402173913043478</v>
      </c>
      <c r="G51" s="66">
        <v>2.0167389331451044</v>
      </c>
    </row>
    <row r="52" ht="14.25" customHeight="1">
      <c r="A52" s="66">
        <v>28.0</v>
      </c>
      <c r="B52" s="66">
        <v>3.858228586513628</v>
      </c>
      <c r="C52" s="66">
        <v>0.3131949666610443</v>
      </c>
      <c r="D52" s="66">
        <v>0.31669228398910965</v>
      </c>
      <c r="F52" s="66">
        <v>14.945652173913043</v>
      </c>
      <c r="G52" s="66">
        <v>2.047124813199861</v>
      </c>
    </row>
    <row r="53" ht="14.25" customHeight="1">
      <c r="A53" s="66">
        <v>29.0</v>
      </c>
      <c r="B53" s="66">
        <v>3.905526997186748</v>
      </c>
      <c r="C53" s="66">
        <v>2.2418340285443485</v>
      </c>
      <c r="D53" s="66">
        <v>2.266867652418515</v>
      </c>
      <c r="F53" s="66">
        <v>15.489130434782608</v>
      </c>
      <c r="G53" s="66">
        <v>2.047124813199861</v>
      </c>
    </row>
    <row r="54" ht="14.25" customHeight="1">
      <c r="A54" s="66">
        <v>30.0</v>
      </c>
      <c r="B54" s="66">
        <v>3.948320797319571</v>
      </c>
      <c r="C54" s="66">
        <v>-1.5332861086394973</v>
      </c>
      <c r="D54" s="66">
        <v>-1.5504076739500607</v>
      </c>
      <c r="F54" s="66">
        <v>16.032608695652172</v>
      </c>
      <c r="G54" s="66">
        <v>2.0786131493067828</v>
      </c>
    </row>
    <row r="55" ht="14.25" customHeight="1">
      <c r="A55" s="66">
        <v>31.0</v>
      </c>
      <c r="B55" s="66">
        <v>3.64876419638981</v>
      </c>
      <c r="C55" s="66">
        <v>0.9617565729085129</v>
      </c>
      <c r="D55" s="66">
        <v>0.9724961067001077</v>
      </c>
      <c r="F55" s="66">
        <v>16.57608695652174</v>
      </c>
      <c r="G55" s="66">
        <v>2.0786131493067828</v>
      </c>
    </row>
    <row r="56" ht="14.25" customHeight="1">
      <c r="A56" s="66">
        <v>32.0</v>
      </c>
      <c r="B56" s="66">
        <v>4.082332960893411</v>
      </c>
      <c r="C56" s="66">
        <v>0.08909059228126104</v>
      </c>
      <c r="D56" s="66">
        <v>0.0900854296998651</v>
      </c>
      <c r="F56" s="66">
        <v>17.1195652173913</v>
      </c>
      <c r="G56" s="66">
        <v>2.0827022114510756</v>
      </c>
    </row>
    <row r="57" ht="14.25" customHeight="1">
      <c r="A57" s="66">
        <v>33.0</v>
      </c>
      <c r="B57" s="66">
        <v>3.7748932915181306</v>
      </c>
      <c r="C57" s="66">
        <v>-0.9207613867144073</v>
      </c>
      <c r="D57" s="66">
        <v>-0.9310431443911035</v>
      </c>
      <c r="F57" s="66">
        <v>17.663043478260867</v>
      </c>
      <c r="G57" s="66">
        <v>2.167615819654364</v>
      </c>
    </row>
    <row r="58" ht="14.25" customHeight="1">
      <c r="A58" s="66">
        <v>34.0</v>
      </c>
      <c r="B58" s="66">
        <v>3.5406535434226782</v>
      </c>
      <c r="C58" s="66">
        <v>4.363096346803017</v>
      </c>
      <c r="D58" s="66">
        <v>4.411817220641986</v>
      </c>
      <c r="F58" s="66">
        <v>18.206521739130434</v>
      </c>
      <c r="G58" s="66">
        <v>2.176894442388489</v>
      </c>
    </row>
    <row r="59" ht="14.25" customHeight="1">
      <c r="A59" s="66">
        <v>35.0</v>
      </c>
      <c r="B59" s="66">
        <v>3.1217247631750427</v>
      </c>
      <c r="C59" s="66">
        <v>-0.04804425030949444</v>
      </c>
      <c r="D59" s="66">
        <v>-0.048580740378005506</v>
      </c>
      <c r="F59" s="66">
        <v>18.749999999999996</v>
      </c>
      <c r="G59" s="66">
        <v>2.176894442388489</v>
      </c>
    </row>
    <row r="60" ht="14.25" customHeight="1">
      <c r="A60" s="66">
        <v>36.0</v>
      </c>
      <c r="B60" s="66">
        <v>2.484322371722995</v>
      </c>
      <c r="C60" s="66">
        <v>-0.2888362911047464</v>
      </c>
      <c r="D60" s="66">
        <v>-0.2920616052808455</v>
      </c>
      <c r="F60" s="66">
        <v>19.293478260869563</v>
      </c>
      <c r="G60" s="66">
        <v>2.1869222052128277</v>
      </c>
    </row>
    <row r="61" ht="14.25" customHeight="1">
      <c r="A61" s="66">
        <v>37.0</v>
      </c>
      <c r="B61" s="66">
        <v>3.33860235351779</v>
      </c>
      <c r="C61" s="66">
        <v>1.251661914553643</v>
      </c>
      <c r="D61" s="66">
        <v>1.2656387001620317</v>
      </c>
      <c r="F61" s="66">
        <v>19.83695652173913</v>
      </c>
      <c r="G61" s="66">
        <v>2.195486080618249</v>
      </c>
    </row>
    <row r="62" ht="14.25" customHeight="1">
      <c r="A62" s="66">
        <v>38.0</v>
      </c>
      <c r="B62" s="66">
        <v>3.293754159920235</v>
      </c>
      <c r="C62" s="66">
        <v>0.6407580698552797</v>
      </c>
      <c r="D62" s="66">
        <v>0.6479131474885287</v>
      </c>
      <c r="F62" s="66">
        <v>20.380434782608692</v>
      </c>
      <c r="G62" s="66">
        <v>2.218412826459615</v>
      </c>
    </row>
    <row r="63" ht="14.25" customHeight="1">
      <c r="A63" s="66">
        <v>39.0</v>
      </c>
      <c r="B63" s="66">
        <v>3.8913563396076567</v>
      </c>
      <c r="C63" s="66">
        <v>-0.6125961481280613</v>
      </c>
      <c r="D63" s="66">
        <v>-0.6194367533484926</v>
      </c>
      <c r="F63" s="66">
        <v>20.923913043478258</v>
      </c>
      <c r="G63" s="66">
        <v>2.218412826459615</v>
      </c>
    </row>
    <row r="64" ht="14.25" customHeight="1">
      <c r="A64" s="66">
        <v>40.0</v>
      </c>
      <c r="B64" s="66">
        <v>3.946295376764662</v>
      </c>
      <c r="C64" s="66">
        <v>-2.197623274642211</v>
      </c>
      <c r="D64" s="66">
        <v>-2.2221632155004682</v>
      </c>
      <c r="F64" s="66">
        <v>21.467391304347824</v>
      </c>
      <c r="G64" s="66">
        <v>2.218412826459615</v>
      </c>
    </row>
    <row r="65" ht="14.25" customHeight="1">
      <c r="A65" s="66">
        <v>41.0</v>
      </c>
      <c r="B65" s="66">
        <v>3.09866451777087</v>
      </c>
      <c r="C65" s="66">
        <v>-0.6942403773525001</v>
      </c>
      <c r="D65" s="66">
        <v>-0.7019926695666505</v>
      </c>
      <c r="F65" s="66">
        <v>22.01086956521739</v>
      </c>
      <c r="G65" s="66">
        <v>2.218412826459615</v>
      </c>
    </row>
    <row r="66" ht="14.25" customHeight="1">
      <c r="A66" s="66">
        <v>42.0</v>
      </c>
      <c r="B66" s="66">
        <v>3.539298019866849</v>
      </c>
      <c r="C66" s="66">
        <v>-0.2605378283872537</v>
      </c>
      <c r="D66" s="66">
        <v>-0.26344714545434883</v>
      </c>
      <c r="F66" s="66">
        <v>22.554347826086953</v>
      </c>
      <c r="G66" s="66">
        <v>2.251837294519847</v>
      </c>
    </row>
    <row r="67" ht="14.25" customHeight="1">
      <c r="A67" s="66">
        <v>43.0</v>
      </c>
      <c r="B67" s="66">
        <v>3.624509587702204</v>
      </c>
      <c r="C67" s="66">
        <v>0.31000264207331085</v>
      </c>
      <c r="D67" s="66">
        <v>0.31346431204657826</v>
      </c>
      <c r="F67" s="66">
        <v>23.09782608695652</v>
      </c>
      <c r="G67" s="66">
        <v>2.2720387761284457</v>
      </c>
    </row>
    <row r="68" ht="14.25" customHeight="1">
      <c r="A68" s="66">
        <v>44.0</v>
      </c>
      <c r="B68" s="66">
        <v>3.6346004312616538</v>
      </c>
      <c r="C68" s="66">
        <v>-0.13725622701675189</v>
      </c>
      <c r="D68" s="66">
        <v>-0.13878890995303314</v>
      </c>
      <c r="F68" s="66">
        <v>23.641304347826086</v>
      </c>
      <c r="G68" s="66">
        <v>2.286474464237461</v>
      </c>
    </row>
    <row r="69" ht="14.25" customHeight="1">
      <c r="A69" s="66">
        <v>45.0</v>
      </c>
      <c r="B69" s="66">
        <v>3.5168739230680717</v>
      </c>
      <c r="C69" s="66">
        <v>-0.6752817571190888</v>
      </c>
      <c r="D69" s="66">
        <v>-0.6828223463427174</v>
      </c>
      <c r="F69" s="66">
        <v>24.18478260869565</v>
      </c>
      <c r="G69" s="66">
        <v>2.314814814814815</v>
      </c>
    </row>
    <row r="70" ht="14.25" customHeight="1">
      <c r="A70" s="66">
        <v>46.0</v>
      </c>
      <c r="B70" s="66">
        <v>3.3868141616351615</v>
      </c>
      <c r="C70" s="66">
        <v>-0.10805397015556606</v>
      </c>
      <c r="D70" s="66">
        <v>-0.10926056369127987</v>
      </c>
      <c r="F70" s="66">
        <v>24.728260869565215</v>
      </c>
      <c r="G70" s="66">
        <v>2.314814814814815</v>
      </c>
    </row>
    <row r="71" ht="14.25" customHeight="1">
      <c r="A71" s="66">
        <v>47.0</v>
      </c>
      <c r="B71" s="66">
        <v>3.1109977710101977</v>
      </c>
      <c r="C71" s="66">
        <v>0.8235144587653171</v>
      </c>
      <c r="D71" s="66">
        <v>0.8327103006310305</v>
      </c>
      <c r="F71" s="66">
        <v>25.27173913043478</v>
      </c>
      <c r="G71" s="66">
        <v>2.314814814814815</v>
      </c>
    </row>
    <row r="72" ht="14.25" customHeight="1">
      <c r="A72" s="66">
        <v>48.0</v>
      </c>
      <c r="B72" s="66">
        <v>2.720818486711468</v>
      </c>
      <c r="C72" s="66">
        <v>1.2136937430640469</v>
      </c>
      <c r="D72" s="66">
        <v>1.2272465539659416</v>
      </c>
      <c r="F72" s="66">
        <v>25.815217391304344</v>
      </c>
      <c r="G72" s="66">
        <v>2.314814814814815</v>
      </c>
    </row>
    <row r="73" ht="14.25" customHeight="1">
      <c r="A73" s="66">
        <v>49.0</v>
      </c>
      <c r="B73" s="66">
        <v>3.1531693952811235</v>
      </c>
      <c r="C73" s="66">
        <v>-0.9762749528926347</v>
      </c>
      <c r="D73" s="66">
        <v>-0.9871766073671868</v>
      </c>
      <c r="F73" s="66">
        <v>26.35869565217391</v>
      </c>
      <c r="G73" s="66">
        <v>2.3208709595746475</v>
      </c>
    </row>
    <row r="74" ht="14.25" customHeight="1">
      <c r="A74" s="66">
        <v>50.0</v>
      </c>
      <c r="B74" s="66">
        <v>3.2972128902565228</v>
      </c>
      <c r="C74" s="66">
        <v>-0.4672501151514874</v>
      </c>
      <c r="D74" s="66">
        <v>-0.4724677019527094</v>
      </c>
      <c r="F74" s="66">
        <v>26.902173913043477</v>
      </c>
      <c r="G74" s="66">
        <v>2.3465164896113313</v>
      </c>
    </row>
    <row r="75" ht="14.25" customHeight="1">
      <c r="A75" s="66">
        <v>51.0</v>
      </c>
      <c r="B75" s="66">
        <v>3.393241886906789</v>
      </c>
      <c r="C75" s="66">
        <v>-0.7809685560406026</v>
      </c>
      <c r="D75" s="66">
        <v>-0.7896893055878675</v>
      </c>
      <c r="F75" s="66">
        <v>27.44565217391304</v>
      </c>
      <c r="G75" s="66">
        <v>2.3465164896113313</v>
      </c>
    </row>
    <row r="76" ht="14.25" customHeight="1">
      <c r="A76" s="66">
        <v>52.0</v>
      </c>
      <c r="B76" s="66">
        <v>3.3474606210618942</v>
      </c>
      <c r="C76" s="66">
        <v>0.13557048675968764</v>
      </c>
      <c r="D76" s="66">
        <v>0.13708434573888395</v>
      </c>
      <c r="F76" s="66">
        <v>27.989130434782606</v>
      </c>
      <c r="G76" s="66">
        <v>2.3646718032593057</v>
      </c>
    </row>
    <row r="77" ht="14.25" customHeight="1">
      <c r="A77" s="66">
        <v>53.0</v>
      </c>
      <c r="B77" s="66">
        <v>3.8555210103162105</v>
      </c>
      <c r="C77" s="66">
        <v>-1.0255582352111752</v>
      </c>
      <c r="D77" s="66">
        <v>-1.0370102155069691</v>
      </c>
      <c r="F77" s="66">
        <v>28.532608695652172</v>
      </c>
      <c r="G77" s="66">
        <v>2.367933870065011</v>
      </c>
    </row>
    <row r="78" ht="14.25" customHeight="1">
      <c r="A78" s="66">
        <v>54.0</v>
      </c>
      <c r="B78" s="66">
        <v>3.226866067129002</v>
      </c>
      <c r="C78" s="66">
        <v>2.4330594830810686</v>
      </c>
      <c r="D78" s="66">
        <v>2.4602284417048583</v>
      </c>
      <c r="F78" s="66">
        <v>29.076086956521735</v>
      </c>
      <c r="G78" s="66">
        <v>2.38573331477763</v>
      </c>
    </row>
    <row r="79" ht="14.25" customHeight="1">
      <c r="A79" s="66">
        <v>55.0</v>
      </c>
      <c r="B79" s="66">
        <v>3.2603645543325834</v>
      </c>
      <c r="C79" s="66">
        <v>0.004977109250149603</v>
      </c>
      <c r="D79" s="66">
        <v>0.005032686549522555</v>
      </c>
      <c r="F79" s="66">
        <v>29.6195652173913</v>
      </c>
      <c r="G79" s="66">
        <v>2.40442414041837</v>
      </c>
    </row>
    <row r="80" ht="14.25" customHeight="1">
      <c r="A80" s="66">
        <v>56.0</v>
      </c>
      <c r="B80" s="66">
        <v>3.5116032083594426</v>
      </c>
      <c r="C80" s="66">
        <v>-0.8993298774932561</v>
      </c>
      <c r="D80" s="66">
        <v>-0.9093723184613703</v>
      </c>
      <c r="F80" s="66">
        <v>30.163043478260867</v>
      </c>
      <c r="G80" s="66">
        <v>2.4150346886800738</v>
      </c>
    </row>
    <row r="81" ht="14.25" customHeight="1">
      <c r="A81" s="66">
        <v>57.0</v>
      </c>
      <c r="B81" s="66">
        <v>3.1755017200835107</v>
      </c>
      <c r="C81" s="66">
        <v>-0.9986072776950219</v>
      </c>
      <c r="D81" s="66">
        <v>-1.0097583079093568</v>
      </c>
      <c r="F81" s="66">
        <v>30.70652173913043</v>
      </c>
      <c r="G81" s="66">
        <v>2.456549775839833</v>
      </c>
    </row>
    <row r="82" ht="14.25" customHeight="1">
      <c r="A82" s="66">
        <v>58.0</v>
      </c>
      <c r="B82" s="66">
        <v>3.164335557682317</v>
      </c>
      <c r="C82" s="66">
        <v>0.10100610590041592</v>
      </c>
      <c r="D82" s="66">
        <v>0.10213399888085527</v>
      </c>
      <c r="F82" s="66">
        <v>31.249999999999996</v>
      </c>
      <c r="G82" s="66">
        <v>2.456549775839833</v>
      </c>
    </row>
    <row r="83" ht="14.25" customHeight="1">
      <c r="A83" s="66">
        <v>59.0</v>
      </c>
      <c r="B83" s="66">
        <v>2.991260040463814</v>
      </c>
      <c r="C83" s="66">
        <v>-1.2497444865530232</v>
      </c>
      <c r="D83" s="66">
        <v>-1.2636998610441026</v>
      </c>
      <c r="F83" s="66">
        <v>31.793478260869563</v>
      </c>
      <c r="G83" s="66">
        <v>2.456549775839833</v>
      </c>
    </row>
    <row r="84" ht="14.25" customHeight="1">
      <c r="A84" s="66">
        <v>60.0</v>
      </c>
      <c r="B84" s="66">
        <v>2.5446135444160642</v>
      </c>
      <c r="C84" s="66">
        <v>0.06765978645012227</v>
      </c>
      <c r="D84" s="66">
        <v>0.06841531501460685</v>
      </c>
      <c r="F84" s="66">
        <v>32.336956521739125</v>
      </c>
      <c r="G84" s="66">
        <v>2.4613753408058163</v>
      </c>
    </row>
    <row r="85" ht="14.25" customHeight="1">
      <c r="A85" s="66">
        <v>61.0</v>
      </c>
      <c r="B85" s="66">
        <v>2.772023389622367</v>
      </c>
      <c r="C85" s="66">
        <v>1.345254006524728</v>
      </c>
      <c r="D85" s="66">
        <v>1.3602758959178614</v>
      </c>
      <c r="F85" s="66">
        <v>32.880434782608695</v>
      </c>
      <c r="G85" s="66">
        <v>2.507716049382716</v>
      </c>
    </row>
    <row r="86" ht="14.25" customHeight="1">
      <c r="A86" s="66">
        <v>62.0</v>
      </c>
      <c r="B86" s="66">
        <v>2.917634459228835</v>
      </c>
      <c r="C86" s="66">
        <v>0.11614888530060385</v>
      </c>
      <c r="D86" s="66">
        <v>0.11744587137138224</v>
      </c>
      <c r="F86" s="66">
        <v>33.42391304347826</v>
      </c>
      <c r="G86" s="66">
        <v>2.507716049382716</v>
      </c>
    </row>
    <row r="87" ht="14.25" customHeight="1">
      <c r="A87" s="66">
        <v>63.0</v>
      </c>
      <c r="B87" s="66">
        <v>2.947645901056122</v>
      </c>
      <c r="C87" s="66">
        <v>0.30283625379684853</v>
      </c>
      <c r="D87" s="66">
        <v>0.3062178997066193</v>
      </c>
      <c r="F87" s="66">
        <v>33.96739130434782</v>
      </c>
      <c r="G87" s="66">
        <v>2.559836170485089</v>
      </c>
    </row>
    <row r="88" ht="14.25" customHeight="1">
      <c r="A88" s="66">
        <v>64.0</v>
      </c>
      <c r="B88" s="66">
        <v>3.165506738024577</v>
      </c>
      <c r="C88" s="66">
        <v>-0.5651210141422012</v>
      </c>
      <c r="D88" s="66">
        <v>-0.5714314843783093</v>
      </c>
      <c r="F88" s="66">
        <v>34.51086956521739</v>
      </c>
      <c r="G88" s="66">
        <v>2.559836170485089</v>
      </c>
    </row>
    <row r="89" ht="14.25" customHeight="1">
      <c r="A89" s="66">
        <v>65.0</v>
      </c>
      <c r="B89" s="66">
        <v>3.4233828307627476</v>
      </c>
      <c r="C89" s="66">
        <v>0.26049694473728513</v>
      </c>
      <c r="D89" s="66">
        <v>0.26340580527374374</v>
      </c>
      <c r="F89" s="66">
        <v>35.05434782608695</v>
      </c>
      <c r="G89" s="66">
        <v>2.600385723882376</v>
      </c>
    </row>
    <row r="90" ht="14.25" customHeight="1">
      <c r="A90" s="66">
        <v>66.0</v>
      </c>
      <c r="B90" s="66">
        <v>3.3044485983360916</v>
      </c>
      <c r="C90" s="66">
        <v>-0.4873640641301842</v>
      </c>
      <c r="D90" s="66">
        <v>-0.4928062549952868</v>
      </c>
      <c r="F90" s="66">
        <v>35.597826086956516</v>
      </c>
      <c r="G90" s="66">
        <v>2.6122733308661865</v>
      </c>
    </row>
    <row r="91" ht="14.25" customHeight="1">
      <c r="A91" s="66">
        <v>67.0</v>
      </c>
      <c r="B91" s="66">
        <v>3.2522064588589616</v>
      </c>
      <c r="C91" s="66">
        <v>0.6483721269646026</v>
      </c>
      <c r="D91" s="66">
        <v>0.6556122275921518</v>
      </c>
      <c r="F91" s="66">
        <v>36.141304347826086</v>
      </c>
      <c r="G91" s="66">
        <v>2.6122733308661865</v>
      </c>
    </row>
    <row r="92" ht="14.25" customHeight="1">
      <c r="A92" s="66">
        <v>68.0</v>
      </c>
      <c r="B92" s="66">
        <v>3.148833714787195</v>
      </c>
      <c r="C92" s="66">
        <v>0.7517448710363692</v>
      </c>
      <c r="D92" s="66">
        <v>0.7601392919039468</v>
      </c>
      <c r="F92" s="66">
        <v>36.68478260869565</v>
      </c>
      <c r="G92" s="66">
        <v>2.6122733308661865</v>
      </c>
    </row>
    <row r="93" ht="14.25" customHeight="1">
      <c r="A93" s="66">
        <v>69.0</v>
      </c>
      <c r="B93" s="66">
        <v>3.223306551914167</v>
      </c>
      <c r="C93" s="66">
        <v>0.46057322358586594</v>
      </c>
      <c r="D93" s="66">
        <v>0.4657162523288311</v>
      </c>
      <c r="F93" s="66">
        <v>37.22826086956521</v>
      </c>
      <c r="G93" s="66">
        <v>2.6345832967418987</v>
      </c>
    </row>
    <row r="94" ht="14.25" customHeight="1">
      <c r="A94" s="66">
        <v>70.0</v>
      </c>
      <c r="B94" s="66">
        <v>3.1232684124898764</v>
      </c>
      <c r="C94" s="66">
        <v>-0.306183878283969</v>
      </c>
      <c r="D94" s="66">
        <v>-0.309602905717624</v>
      </c>
      <c r="F94" s="66">
        <v>37.77173913043478</v>
      </c>
      <c r="G94" s="66">
        <v>2.700617283950617</v>
      </c>
    </row>
    <row r="95" ht="14.25" customHeight="1">
      <c r="A95" s="66">
        <v>71.0</v>
      </c>
      <c r="B95" s="66">
        <v>2.8965152964614846</v>
      </c>
      <c r="C95" s="66">
        <v>0.5706656687150167</v>
      </c>
      <c r="D95" s="66">
        <v>0.5770380537919741</v>
      </c>
      <c r="F95" s="66">
        <v>38.315217391304344</v>
      </c>
      <c r="G95" s="66">
        <v>2.7021970940988176</v>
      </c>
    </row>
    <row r="96" ht="14.25" customHeight="1">
      <c r="A96" s="66">
        <v>72.0</v>
      </c>
      <c r="B96" s="66">
        <v>2.664204506020632</v>
      </c>
      <c r="C96" s="66">
        <v>0.8029764591558695</v>
      </c>
      <c r="D96" s="66">
        <v>0.8119429617614928</v>
      </c>
      <c r="F96" s="66">
        <v>38.85869565217391</v>
      </c>
      <c r="G96" s="66">
        <v>2.7021970940988176</v>
      </c>
    </row>
    <row r="97" ht="14.25" customHeight="1">
      <c r="A97" s="66">
        <v>73.0</v>
      </c>
      <c r="B97" s="66">
        <v>2.9145929203935763</v>
      </c>
      <c r="C97" s="66">
        <v>0.5296745269737118</v>
      </c>
      <c r="D97" s="66">
        <v>0.5355891810984851</v>
      </c>
      <c r="F97" s="66">
        <v>39.40217391304348</v>
      </c>
      <c r="G97" s="66">
        <v>2.742847497679129</v>
      </c>
    </row>
    <row r="98" ht="14.25" customHeight="1">
      <c r="A98" s="66">
        <v>74.0</v>
      </c>
      <c r="B98" s="66">
        <v>2.8880923821119056</v>
      </c>
      <c r="C98" s="66">
        <v>-0.089625081125984</v>
      </c>
      <c r="D98" s="66">
        <v>-0.09062588695818753</v>
      </c>
      <c r="F98" s="66">
        <v>39.94565217391304</v>
      </c>
      <c r="G98" s="66">
        <v>2.773155851358846</v>
      </c>
    </row>
    <row r="99" ht="14.25" customHeight="1">
      <c r="A99" s="66">
        <v>75.0</v>
      </c>
      <c r="B99" s="66">
        <v>3.3253512637594715</v>
      </c>
      <c r="C99" s="66">
        <v>-0.09635053185263853</v>
      </c>
      <c r="D99" s="66">
        <v>-0.09742643798296031</v>
      </c>
      <c r="F99" s="66">
        <v>40.4891304347826</v>
      </c>
      <c r="G99" s="66">
        <v>2.773155851358846</v>
      </c>
    </row>
    <row r="100" ht="14.25" customHeight="1">
      <c r="A100" s="66">
        <v>76.0</v>
      </c>
      <c r="B100" s="66">
        <v>3.3617895038967687</v>
      </c>
      <c r="C100" s="66">
        <v>-0.34805548745039117</v>
      </c>
      <c r="D100" s="66">
        <v>-0.3519420776480742</v>
      </c>
      <c r="F100" s="66">
        <v>41.03260869565217</v>
      </c>
      <c r="G100" s="66">
        <v>2.7833555339072347</v>
      </c>
    </row>
    <row r="101" ht="14.25" customHeight="1">
      <c r="A101" s="66">
        <v>77.0</v>
      </c>
      <c r="B101" s="66">
        <v>3.0813254737490876</v>
      </c>
      <c r="C101" s="66">
        <v>0.7934754045391119</v>
      </c>
      <c r="D101" s="66">
        <v>0.802335812837728</v>
      </c>
      <c r="F101" s="66">
        <v>41.576086956521735</v>
      </c>
      <c r="G101" s="66">
        <v>2.7984673009859216</v>
      </c>
    </row>
    <row r="102" ht="14.25" customHeight="1">
      <c r="A102" s="66">
        <v>78.0</v>
      </c>
      <c r="B102" s="66">
        <v>3.082429662844157</v>
      </c>
      <c r="C102" s="66">
        <v>0.7923712154440423</v>
      </c>
      <c r="D102" s="66">
        <v>0.8012192937244055</v>
      </c>
      <c r="F102" s="66">
        <v>42.1195652173913</v>
      </c>
      <c r="G102" s="66">
        <v>2.8170845342059074</v>
      </c>
    </row>
    <row r="103" ht="14.25" customHeight="1">
      <c r="A103" s="66">
        <v>79.0</v>
      </c>
      <c r="B103" s="66">
        <v>3.202786274206745</v>
      </c>
      <c r="C103" s="66">
        <v>0.6720146040814545</v>
      </c>
      <c r="D103" s="66">
        <v>0.6795187103722513</v>
      </c>
      <c r="F103" s="66">
        <v>42.66304347826087</v>
      </c>
      <c r="G103" s="66">
        <v>2.8170845342059074</v>
      </c>
    </row>
    <row r="104" ht="14.25" customHeight="1">
      <c r="A104" s="66">
        <v>80.0</v>
      </c>
      <c r="B104" s="66">
        <v>3.125493037551872</v>
      </c>
      <c r="C104" s="66">
        <v>0.1035076943549611</v>
      </c>
      <c r="D104" s="66">
        <v>0.1046635215284146</v>
      </c>
      <c r="F104" s="66">
        <v>43.20652173913043</v>
      </c>
      <c r="G104" s="66">
        <v>2.823434506403146</v>
      </c>
    </row>
    <row r="105" ht="14.25" customHeight="1">
      <c r="A105" s="66">
        <v>81.0</v>
      </c>
      <c r="B105" s="66">
        <v>3.181806681400422</v>
      </c>
      <c r="C105" s="66">
        <v>-0.8138728113354112</v>
      </c>
      <c r="D105" s="66">
        <v>-0.8229609889529177</v>
      </c>
      <c r="F105" s="66">
        <v>43.75</v>
      </c>
      <c r="G105" s="66">
        <v>2.8299627751050354</v>
      </c>
    </row>
    <row r="106" ht="14.25" customHeight="1">
      <c r="A106" s="66">
        <v>82.0</v>
      </c>
      <c r="B106" s="66">
        <v>2.8284661709781465</v>
      </c>
      <c r="C106" s="66">
        <v>0.8310679918495971</v>
      </c>
      <c r="D106" s="66">
        <v>0.8403481808631122</v>
      </c>
      <c r="F106" s="66">
        <v>44.29347826086956</v>
      </c>
      <c r="G106" s="66">
        <v>2.8299627751050354</v>
      </c>
    </row>
    <row r="107" ht="14.25" customHeight="1">
      <c r="A107" s="66">
        <v>83.0</v>
      </c>
      <c r="B107" s="66">
        <v>2.6915467231895147</v>
      </c>
      <c r="C107" s="66">
        <v>1.6137875860195963</v>
      </c>
      <c r="D107" s="66">
        <v>1.6318080776915178</v>
      </c>
      <c r="F107" s="66">
        <v>44.836956521739125</v>
      </c>
      <c r="G107" s="66">
        <v>2.841592165948983</v>
      </c>
    </row>
    <row r="108" ht="14.25" customHeight="1">
      <c r="A108" s="66">
        <v>84.0</v>
      </c>
      <c r="B108" s="66">
        <v>2.502730387932611</v>
      </c>
      <c r="C108" s="66">
        <v>1.1568037748951325</v>
      </c>
      <c r="D108" s="66">
        <v>1.1697213192932538</v>
      </c>
      <c r="F108" s="66">
        <v>45.380434782608695</v>
      </c>
      <c r="G108" s="66">
        <v>2.8541319048037233</v>
      </c>
    </row>
    <row r="109" ht="14.25" customHeight="1">
      <c r="A109" s="66">
        <v>85.0</v>
      </c>
      <c r="B109" s="66">
        <v>2.68489530176748</v>
      </c>
      <c r="C109" s="66">
        <v>-0.125059131282391</v>
      </c>
      <c r="D109" s="66">
        <v>-0.12645561434701205</v>
      </c>
      <c r="F109" s="66">
        <v>45.92391304347826</v>
      </c>
      <c r="G109" s="66">
        <v>2.893518518518518</v>
      </c>
    </row>
    <row r="110" ht="14.25" customHeight="1">
      <c r="A110" s="66">
        <v>86.0</v>
      </c>
      <c r="B110" s="66">
        <v>2.8906052732211336</v>
      </c>
      <c r="C110" s="66">
        <v>-0.11744942186228746</v>
      </c>
      <c r="D110" s="66">
        <v>-0.11876093048143707</v>
      </c>
      <c r="F110" s="66">
        <v>46.46739130434782</v>
      </c>
      <c r="G110" s="66">
        <v>2.910058409029496</v>
      </c>
    </row>
    <row r="111" ht="14.25" customHeight="1">
      <c r="A111" s="66">
        <v>87.0</v>
      </c>
      <c r="B111" s="66">
        <v>3.1258586980218546</v>
      </c>
      <c r="C111" s="66">
        <v>-0.7793422084105233</v>
      </c>
      <c r="D111" s="66">
        <v>-0.7880447972133524</v>
      </c>
      <c r="F111" s="66">
        <v>47.01086956521739</v>
      </c>
      <c r="G111" s="66">
        <v>2.9538357667313697</v>
      </c>
    </row>
    <row r="112" ht="14.25" customHeight="1">
      <c r="A112" s="66">
        <v>88.0</v>
      </c>
      <c r="B112" s="66">
        <v>3.3107788319349796</v>
      </c>
      <c r="C112" s="66">
        <v>-1.8175410658186777</v>
      </c>
      <c r="D112" s="66">
        <v>-1.837836787463647</v>
      </c>
      <c r="F112" s="66">
        <v>47.55434782608695</v>
      </c>
      <c r="G112" s="66">
        <v>2.9864755322326038</v>
      </c>
    </row>
    <row r="113" ht="14.25" customHeight="1">
      <c r="A113" s="66">
        <v>89.0</v>
      </c>
      <c r="B113" s="66">
        <v>3.059112377496999</v>
      </c>
      <c r="C113" s="66">
        <v>-0.4992762070119099</v>
      </c>
      <c r="D113" s="66">
        <v>-0.5048514157992313</v>
      </c>
      <c r="F113" s="66">
        <v>48.097826086956516</v>
      </c>
      <c r="G113" s="66">
        <v>2.9864755322326038</v>
      </c>
    </row>
    <row r="114" ht="14.25" customHeight="1">
      <c r="A114" s="66">
        <v>90.0</v>
      </c>
      <c r="B114" s="66">
        <v>3.1236702940702203</v>
      </c>
      <c r="C114" s="66">
        <v>-0.3505144427113742</v>
      </c>
      <c r="D114" s="66">
        <v>-0.35442849103501267</v>
      </c>
      <c r="F114" s="66">
        <v>48.641304347826086</v>
      </c>
      <c r="G114" s="66">
        <v>3.0137340164463775</v>
      </c>
    </row>
    <row r="115" ht="14.25" customHeight="1">
      <c r="A115" s="66">
        <v>91.0</v>
      </c>
      <c r="B115" s="66">
        <v>2.960634199673441</v>
      </c>
      <c r="C115" s="66">
        <v>1.0924397369279495</v>
      </c>
      <c r="D115" s="66">
        <v>1.1046385550078075</v>
      </c>
      <c r="F115" s="66">
        <v>49.18478260869565</v>
      </c>
      <c r="G115" s="66">
        <v>3.025108399717656</v>
      </c>
    </row>
    <row r="116" ht="14.25" customHeight="1">
      <c r="A116" s="66">
        <v>92.0</v>
      </c>
      <c r="B116" s="66">
        <v>3.024097914270845</v>
      </c>
      <c r="C116" s="66">
        <v>-0.03762238203824131</v>
      </c>
      <c r="D116" s="66">
        <v>-0.03804249545841589</v>
      </c>
      <c r="F116" s="66">
        <v>49.72826086956521</v>
      </c>
      <c r="G116" s="66">
        <v>3.025108399717656</v>
      </c>
    </row>
    <row r="117" ht="14.25" customHeight="1">
      <c r="A117" s="66">
        <v>93.0</v>
      </c>
      <c r="B117" s="66">
        <v>3.048170357738826</v>
      </c>
      <c r="C117" s="66">
        <v>0.3649445362412922</v>
      </c>
      <c r="D117" s="66">
        <v>0.3690197193899433</v>
      </c>
      <c r="F117" s="66">
        <v>50.27173913043478</v>
      </c>
      <c r="G117" s="66">
        <v>3.033783344529439</v>
      </c>
    </row>
    <row r="118" ht="14.25" customHeight="1">
      <c r="A118" s="66">
        <v>94.0</v>
      </c>
      <c r="B118" s="66">
        <v>2.876380647535509</v>
      </c>
      <c r="C118" s="66">
        <v>-0.5298641579241776</v>
      </c>
      <c r="D118" s="66">
        <v>-0.5357809295785398</v>
      </c>
      <c r="F118" s="66">
        <v>50.815217391304344</v>
      </c>
      <c r="G118" s="66">
        <v>3.0706872197997916</v>
      </c>
    </row>
    <row r="119" ht="14.25" customHeight="1">
      <c r="A119" s="66">
        <v>95.0</v>
      </c>
      <c r="B119" s="66">
        <v>2.8085401250348356</v>
      </c>
      <c r="C119" s="66">
        <v>0.17793540719776813</v>
      </c>
      <c r="D119" s="66">
        <v>0.17992233754183906</v>
      </c>
      <c r="F119" s="66">
        <v>51.35869565217391</v>
      </c>
      <c r="G119" s="66">
        <v>3.073680512865548</v>
      </c>
    </row>
    <row r="120" ht="14.25" customHeight="1">
      <c r="A120" s="66">
        <v>96.0</v>
      </c>
      <c r="B120" s="66">
        <v>2.4124390097889705</v>
      </c>
      <c r="C120" s="66">
        <v>1.8539546076861768</v>
      </c>
      <c r="D120" s="66">
        <v>1.874656944138233</v>
      </c>
      <c r="F120" s="66">
        <v>51.90217391304348</v>
      </c>
      <c r="G120" s="66">
        <v>3.073680512865548</v>
      </c>
    </row>
    <row r="121" ht="14.25" customHeight="1">
      <c r="A121" s="66">
        <v>97.0</v>
      </c>
      <c r="B121" s="66">
        <v>2.644463481404914</v>
      </c>
      <c r="C121" s="66">
        <v>0.520360554378696</v>
      </c>
      <c r="D121" s="66">
        <v>0.5261712032632289</v>
      </c>
      <c r="F121" s="66">
        <v>52.44565217391304</v>
      </c>
      <c r="G121" s="66">
        <v>3.0864197530864197</v>
      </c>
    </row>
    <row r="122" ht="14.25" customHeight="1">
      <c r="A122" s="66">
        <v>98.0</v>
      </c>
      <c r="B122" s="66">
        <v>2.747276588441891</v>
      </c>
      <c r="C122" s="66">
        <v>-0.8483821669717249</v>
      </c>
      <c r="D122" s="66">
        <v>-0.8578556961443151</v>
      </c>
      <c r="F122" s="66">
        <v>52.9891304347826</v>
      </c>
      <c r="G122" s="66">
        <v>3.088189879560595</v>
      </c>
    </row>
    <row r="123" ht="14.25" customHeight="1">
      <c r="A123" s="66">
        <v>99.0</v>
      </c>
      <c r="B123" s="66">
        <v>3.101170125295485</v>
      </c>
      <c r="C123" s="66">
        <v>0.4856304485926066</v>
      </c>
      <c r="D123" s="66">
        <v>0.4910532808973709</v>
      </c>
      <c r="F123" s="66">
        <v>53.53260869565217</v>
      </c>
      <c r="G123" s="66">
        <v>3.16482403578361</v>
      </c>
    </row>
    <row r="124" ht="14.25" customHeight="1">
      <c r="A124" s="66">
        <v>100.0</v>
      </c>
      <c r="B124" s="66">
        <v>3.007014964114253</v>
      </c>
      <c r="C124" s="66">
        <v>-0.05317919738288346</v>
      </c>
      <c r="D124" s="66">
        <v>-0.05377302725978901</v>
      </c>
      <c r="F124" s="66">
        <v>54.076086956521735</v>
      </c>
      <c r="G124" s="66">
        <v>3.18097775303684</v>
      </c>
    </row>
    <row r="125" ht="14.25" customHeight="1">
      <c r="A125" s="66">
        <v>101.0</v>
      </c>
      <c r="B125" s="66">
        <v>3.0632916121765987</v>
      </c>
      <c r="C125" s="66">
        <v>1.1564737688682145</v>
      </c>
      <c r="D125" s="66">
        <v>1.1693876282269222</v>
      </c>
      <c r="F125" s="66">
        <v>54.6195652173913</v>
      </c>
      <c r="G125" s="66">
        <v>3.218721599515298</v>
      </c>
    </row>
    <row r="126" ht="14.25" customHeight="1">
      <c r="A126" s="66">
        <v>102.0</v>
      </c>
      <c r="B126" s="66">
        <v>2.7948952906484905</v>
      </c>
      <c r="C126" s="66">
        <v>-0.474024331073843</v>
      </c>
      <c r="D126" s="66">
        <v>-0.4793175627137477</v>
      </c>
      <c r="F126" s="66">
        <v>55.16304347826087</v>
      </c>
      <c r="G126" s="66">
        <v>3.229000731906833</v>
      </c>
    </row>
    <row r="127" ht="14.25" customHeight="1">
      <c r="A127" s="66">
        <v>103.0</v>
      </c>
      <c r="B127" s="66">
        <v>2.8251981011435996</v>
      </c>
      <c r="C127" s="66">
        <v>1.1835790108489732</v>
      </c>
      <c r="D127" s="66">
        <v>1.1967955431192903</v>
      </c>
      <c r="F127" s="66">
        <v>55.70652173913043</v>
      </c>
      <c r="G127" s="66">
        <v>3.229000731906833</v>
      </c>
    </row>
    <row r="128" ht="14.25" customHeight="1">
      <c r="A128" s="66">
        <v>104.0</v>
      </c>
      <c r="B128" s="66">
        <v>2.7126448050189094</v>
      </c>
      <c r="C128" s="66">
        <v>0.030202692660219466</v>
      </c>
      <c r="D128" s="66">
        <v>0.030539953509335006</v>
      </c>
      <c r="F128" s="66">
        <v>56.24999999999999</v>
      </c>
      <c r="G128" s="66">
        <v>3.2504821548529703</v>
      </c>
    </row>
    <row r="129" ht="14.25" customHeight="1">
      <c r="A129" s="66">
        <v>105.0</v>
      </c>
      <c r="B129" s="66">
        <v>2.7516055613697636</v>
      </c>
      <c r="C129" s="66">
        <v>0.8351950125183278</v>
      </c>
      <c r="D129" s="66">
        <v>0.8445212862472262</v>
      </c>
      <c r="F129" s="66">
        <v>56.79347826086956</v>
      </c>
      <c r="G129" s="66">
        <v>3.265341663582733</v>
      </c>
    </row>
    <row r="130" ht="14.25" customHeight="1">
      <c r="A130" s="66">
        <v>106.0</v>
      </c>
      <c r="B130" s="66">
        <v>2.8069874449483008</v>
      </c>
      <c r="C130" s="66">
        <v>0.7266549088732299</v>
      </c>
      <c r="D130" s="66">
        <v>0.7347691606168617</v>
      </c>
      <c r="F130" s="66">
        <v>57.336956521739125</v>
      </c>
      <c r="G130" s="66">
        <v>3.265341663582733</v>
      </c>
    </row>
    <row r="131" ht="14.25" customHeight="1">
      <c r="A131" s="66">
        <v>107.0</v>
      </c>
      <c r="B131" s="66">
        <v>2.7963254066140255</v>
      </c>
      <c r="C131" s="66">
        <v>-0.5098509423765645</v>
      </c>
      <c r="D131" s="66">
        <v>-0.5155442348151807</v>
      </c>
      <c r="F131" s="66">
        <v>57.88043478260869</v>
      </c>
      <c r="G131" s="66">
        <v>3.2787601914795954</v>
      </c>
    </row>
    <row r="132" ht="14.25" customHeight="1">
      <c r="A132" s="66">
        <v>108.0</v>
      </c>
      <c r="B132" s="66">
        <v>3.067141180304611</v>
      </c>
      <c r="C132" s="66">
        <v>1.0900851183089544</v>
      </c>
      <c r="D132" s="66">
        <v>1.1022576433465423</v>
      </c>
      <c r="F132" s="66">
        <v>58.42391304347826</v>
      </c>
      <c r="G132" s="66">
        <v>3.2787601914795954</v>
      </c>
    </row>
    <row r="133" ht="14.25" customHeight="1">
      <c r="A133" s="66">
        <v>109.0</v>
      </c>
      <c r="B133" s="66">
        <v>3.3464865846626166</v>
      </c>
      <c r="C133" s="66">
        <v>-1.8914573801478687</v>
      </c>
      <c r="D133" s="66">
        <v>-1.9125784943899355</v>
      </c>
      <c r="F133" s="66">
        <v>58.96739130434782</v>
      </c>
      <c r="G133" s="66">
        <v>3.2787601914795954</v>
      </c>
    </row>
    <row r="134" ht="14.25" customHeight="1">
      <c r="A134" s="66">
        <v>110.0</v>
      </c>
      <c r="B134" s="66">
        <v>3.142841652477964</v>
      </c>
      <c r="C134" s="66">
        <v>-1.4799511330325377</v>
      </c>
      <c r="D134" s="66">
        <v>-1.4964771289558574</v>
      </c>
      <c r="F134" s="66">
        <v>59.510869565217384</v>
      </c>
      <c r="G134" s="66">
        <v>3.279320987654321</v>
      </c>
    </row>
    <row r="135" ht="14.25" customHeight="1">
      <c r="A135" s="66">
        <v>111.0</v>
      </c>
      <c r="B135" s="66">
        <v>3.255859258821279</v>
      </c>
      <c r="C135" s="66">
        <v>-0.5536621647224615</v>
      </c>
      <c r="D135" s="66">
        <v>-0.5598446787750377</v>
      </c>
      <c r="F135" s="66">
        <v>60.05434782608695</v>
      </c>
      <c r="G135" s="66">
        <v>3.293229120927373</v>
      </c>
    </row>
    <row r="136" ht="14.25" customHeight="1">
      <c r="A136" s="66">
        <v>112.0</v>
      </c>
      <c r="B136" s="66">
        <v>3.2100124939838968</v>
      </c>
      <c r="C136" s="66">
        <v>0.11576854490695565</v>
      </c>
      <c r="D136" s="66">
        <v>0.11706128387547869</v>
      </c>
      <c r="F136" s="66">
        <v>60.597826086956516</v>
      </c>
      <c r="G136" s="66">
        <v>3.3087748709577802</v>
      </c>
    </row>
    <row r="137" ht="14.25" customHeight="1">
      <c r="A137" s="66">
        <v>113.0</v>
      </c>
      <c r="B137" s="66">
        <v>3.0703397918048942</v>
      </c>
      <c r="C137" s="66">
        <v>-0.9917266424981115</v>
      </c>
      <c r="D137" s="66">
        <v>-1.002800839534191</v>
      </c>
      <c r="F137" s="66">
        <v>61.14130434782608</v>
      </c>
      <c r="G137" s="66">
        <v>3.3087748709577802</v>
      </c>
    </row>
    <row r="138" ht="14.25" customHeight="1">
      <c r="A138" s="66">
        <v>114.0</v>
      </c>
      <c r="B138" s="66">
        <v>2.761140680110918</v>
      </c>
      <c r="C138" s="66">
        <v>-0.05894358601210037</v>
      </c>
      <c r="D138" s="66">
        <v>-0.05960178440824997</v>
      </c>
      <c r="F138" s="66">
        <v>61.68478260869565</v>
      </c>
      <c r="G138" s="66">
        <v>3.3257810388908524</v>
      </c>
    </row>
    <row r="139" ht="14.25" customHeight="1">
      <c r="A139" s="66">
        <v>115.0</v>
      </c>
      <c r="B139" s="66">
        <v>2.7750013299454754</v>
      </c>
      <c r="C139" s="66">
        <v>-0.6963881806386927</v>
      </c>
      <c r="D139" s="66">
        <v>-0.704164456474707</v>
      </c>
      <c r="F139" s="66">
        <v>62.22826086956521</v>
      </c>
      <c r="G139" s="66">
        <v>3.3257810388908524</v>
      </c>
    </row>
    <row r="140" ht="14.25" customHeight="1">
      <c r="A140" s="66">
        <v>116.0</v>
      </c>
      <c r="B140" s="66">
        <v>2.583084639928525</v>
      </c>
      <c r="C140" s="66">
        <v>0.32697376910097065</v>
      </c>
      <c r="D140" s="66">
        <v>0.33062494855858066</v>
      </c>
      <c r="F140" s="66">
        <v>62.77173913043478</v>
      </c>
      <c r="G140" s="66">
        <v>3.349951721284017</v>
      </c>
    </row>
    <row r="141" ht="14.25" customHeight="1">
      <c r="A141" s="66">
        <v>117.0</v>
      </c>
      <c r="B141" s="66">
        <v>2.362380446409032</v>
      </c>
      <c r="C141" s="66">
        <v>0.9634005924818205</v>
      </c>
      <c r="D141" s="66">
        <v>0.9741584843530572</v>
      </c>
      <c r="F141" s="66">
        <v>63.315217391304344</v>
      </c>
      <c r="G141" s="66">
        <v>3.379788862601642</v>
      </c>
    </row>
    <row r="142" ht="14.25" customHeight="1">
      <c r="A142" s="66">
        <v>118.0</v>
      </c>
      <c r="B142" s="66">
        <v>2.5074341941464233</v>
      </c>
      <c r="C142" s="66">
        <v>-0.050884418306590184</v>
      </c>
      <c r="D142" s="66">
        <v>-0.051452623344395786</v>
      </c>
      <c r="F142" s="66">
        <v>63.85869565217391</v>
      </c>
      <c r="G142" s="66">
        <v>3.408058164192669</v>
      </c>
    </row>
    <row r="143" ht="14.25" customHeight="1">
      <c r="A143" s="66">
        <v>119.0</v>
      </c>
      <c r="B143" s="66">
        <v>2.7111443221559743</v>
      </c>
      <c r="C143" s="66">
        <v>-0.6640195089561134</v>
      </c>
      <c r="D143" s="66">
        <v>-0.671434337360297</v>
      </c>
      <c r="F143" s="66">
        <v>64.40217391304347</v>
      </c>
      <c r="G143" s="66">
        <v>3.413114893980118</v>
      </c>
    </row>
    <row r="144" ht="14.25" customHeight="1">
      <c r="A144" s="66">
        <v>120.0</v>
      </c>
      <c r="B144" s="66">
        <v>2.712194374362209</v>
      </c>
      <c r="C144" s="66">
        <v>-0.25564459852237587</v>
      </c>
      <c r="D144" s="66">
        <v>-0.2584992749361454</v>
      </c>
      <c r="F144" s="66">
        <v>64.94565217391303</v>
      </c>
      <c r="G144" s="66">
        <v>3.444267447367288</v>
      </c>
    </row>
    <row r="145" ht="14.25" customHeight="1">
      <c r="A145" s="66">
        <v>121.0</v>
      </c>
      <c r="B145" s="66">
        <v>3.0093591487266576</v>
      </c>
      <c r="C145" s="66">
        <v>0.47075303371310584</v>
      </c>
      <c r="D145" s="66">
        <v>0.4760097361422543</v>
      </c>
      <c r="F145" s="66">
        <v>65.48913043478261</v>
      </c>
      <c r="G145" s="66">
        <v>3.4671809651765013</v>
      </c>
    </row>
    <row r="146" ht="14.25" customHeight="1">
      <c r="A146" s="66">
        <v>122.0</v>
      </c>
      <c r="B146" s="66">
        <v>3.1574165098057643</v>
      </c>
      <c r="C146" s="66">
        <v>-2.33856658452582</v>
      </c>
      <c r="D146" s="66">
        <v>-2.3646803804341308</v>
      </c>
      <c r="F146" s="66">
        <v>66.03260869565217</v>
      </c>
      <c r="G146" s="66">
        <v>3.4671809651765013</v>
      </c>
    </row>
    <row r="147" ht="14.25" customHeight="1">
      <c r="A147" s="66">
        <v>123.0</v>
      </c>
      <c r="B147" s="66">
        <v>3.1868179715803384</v>
      </c>
      <c r="C147" s="66">
        <v>0.293294210859425</v>
      </c>
      <c r="D147" s="66">
        <v>0.296569304762738</v>
      </c>
      <c r="F147" s="66">
        <v>66.57608695652173</v>
      </c>
      <c r="G147" s="66">
        <v>3.4801121824397634</v>
      </c>
    </row>
    <row r="148" ht="14.25" customHeight="1">
      <c r="A148" s="66">
        <v>124.0</v>
      </c>
      <c r="B148" s="66">
        <v>3.262421730429244</v>
      </c>
      <c r="C148" s="66">
        <v>-1.6247218798693552</v>
      </c>
      <c r="D148" s="66">
        <v>-1.6428644702319377</v>
      </c>
      <c r="F148" s="66">
        <v>67.1195652173913</v>
      </c>
      <c r="G148" s="66">
        <v>3.4801121824397634</v>
      </c>
    </row>
    <row r="149" ht="14.25" customHeight="1">
      <c r="A149" s="66">
        <v>125.0</v>
      </c>
      <c r="B149" s="66">
        <v>2.9946584178393705</v>
      </c>
      <c r="C149" s="66">
        <v>-0.5381086419995373</v>
      </c>
      <c r="D149" s="66">
        <v>-0.5441174763627135</v>
      </c>
      <c r="F149" s="66">
        <v>67.66304347826086</v>
      </c>
      <c r="G149" s="66">
        <v>3.483031107821582</v>
      </c>
    </row>
    <row r="150" ht="14.25" customHeight="1">
      <c r="A150" s="66">
        <v>126.0</v>
      </c>
      <c r="B150" s="66">
        <v>3.220419642179852</v>
      </c>
      <c r="C150" s="66">
        <v>-1.1732948289799912</v>
      </c>
      <c r="D150" s="66">
        <v>-1.1863965220884953</v>
      </c>
      <c r="F150" s="66">
        <v>68.20652173913042</v>
      </c>
      <c r="G150" s="66">
        <v>3.497344204244902</v>
      </c>
    </row>
    <row r="151" ht="14.25" customHeight="1">
      <c r="A151" s="66">
        <v>127.0</v>
      </c>
      <c r="B151" s="66">
        <v>3.2582215216043053</v>
      </c>
      <c r="C151" s="66">
        <v>-1.6205216710444166</v>
      </c>
      <c r="D151" s="66">
        <v>-1.6386173594300562</v>
      </c>
      <c r="F151" s="66">
        <v>68.75</v>
      </c>
      <c r="G151" s="66">
        <v>3.5336423538215307</v>
      </c>
    </row>
    <row r="152" ht="14.25" customHeight="1">
      <c r="A152" s="66">
        <v>128.0</v>
      </c>
      <c r="B152" s="66">
        <v>2.89175330162836</v>
      </c>
      <c r="C152" s="66">
        <v>-0.6399160071085133</v>
      </c>
      <c r="D152" s="66">
        <v>-0.6470616817789145</v>
      </c>
      <c r="F152" s="66">
        <v>69.29347826086956</v>
      </c>
      <c r="G152" s="66">
        <v>3.5470077048889594</v>
      </c>
    </row>
    <row r="153" ht="14.25" customHeight="1">
      <c r="A153" s="66">
        <v>129.0</v>
      </c>
      <c r="B153" s="66">
        <v>2.7814978199737057</v>
      </c>
      <c r="C153" s="66">
        <v>0.28918939982608594</v>
      </c>
      <c r="D153" s="66">
        <v>0.29241865701973413</v>
      </c>
      <c r="F153" s="66">
        <v>69.83695652173913</v>
      </c>
      <c r="G153" s="66">
        <v>3.578599972166445</v>
      </c>
    </row>
    <row r="154" ht="14.25" customHeight="1">
      <c r="A154" s="66">
        <v>130.0</v>
      </c>
      <c r="B154" s="66">
        <v>2.8985553782412756</v>
      </c>
      <c r="C154" s="66">
        <v>0.1265530214763806</v>
      </c>
      <c r="D154" s="66">
        <v>0.1279661861885944</v>
      </c>
      <c r="F154" s="66">
        <v>70.38043478260869</v>
      </c>
      <c r="G154" s="66">
        <v>3.5868005738880915</v>
      </c>
    </row>
    <row r="155" ht="14.25" customHeight="1">
      <c r="A155" s="66">
        <v>131.0</v>
      </c>
      <c r="B155" s="66">
        <v>3.011312180182138</v>
      </c>
      <c r="C155" s="66">
        <v>-0.187877673778992</v>
      </c>
      <c r="D155" s="66">
        <v>-0.1899756252597225</v>
      </c>
      <c r="F155" s="66">
        <v>70.92391304347825</v>
      </c>
      <c r="G155" s="66">
        <v>3.5868005738880915</v>
      </c>
    </row>
    <row r="156" ht="14.25" customHeight="1">
      <c r="A156" s="66">
        <v>132.0</v>
      </c>
      <c r="B156" s="66">
        <v>3.1644131589642264</v>
      </c>
      <c r="C156" s="66">
        <v>-0.9460003325046116</v>
      </c>
      <c r="D156" s="66">
        <v>-0.956563922943166</v>
      </c>
      <c r="F156" s="66">
        <v>71.46739130434783</v>
      </c>
      <c r="G156" s="66">
        <v>3.6301300796611877</v>
      </c>
    </row>
    <row r="157" ht="14.25" customHeight="1">
      <c r="A157" s="66">
        <v>133.0</v>
      </c>
      <c r="B157" s="66">
        <v>3.1768267518384494</v>
      </c>
      <c r="C157" s="66">
        <v>-1.3617617120078556</v>
      </c>
      <c r="D157" s="66">
        <v>-1.3769679360505787</v>
      </c>
      <c r="F157" s="66">
        <v>72.01086956521739</v>
      </c>
      <c r="G157" s="66">
        <v>3.6595341628277436</v>
      </c>
    </row>
    <row r="158" ht="14.25" customHeight="1">
      <c r="A158" s="66">
        <v>134.0</v>
      </c>
      <c r="B158" s="66">
        <v>3.1313102446329637</v>
      </c>
      <c r="C158" s="66">
        <v>-0.9128974181733489</v>
      </c>
      <c r="D158" s="66">
        <v>-0.9230913621992088</v>
      </c>
      <c r="F158" s="66">
        <v>72.55434782608695</v>
      </c>
      <c r="G158" s="66">
        <v>3.6595341628277436</v>
      </c>
    </row>
    <row r="159" ht="14.25" customHeight="1">
      <c r="A159" s="66">
        <v>135.0</v>
      </c>
      <c r="B159" s="66">
        <v>2.9823471301422835</v>
      </c>
      <c r="C159" s="66">
        <v>-0.7639343036826687</v>
      </c>
      <c r="D159" s="66">
        <v>-0.772464838851404</v>
      </c>
      <c r="F159" s="66">
        <v>73.09782608695652</v>
      </c>
      <c r="G159" s="66">
        <v>3.6838797755000328</v>
      </c>
    </row>
    <row r="160" ht="14.25" customHeight="1">
      <c r="A160" s="66">
        <v>136.0</v>
      </c>
      <c r="B160" s="66">
        <v>3.2233777251167868</v>
      </c>
      <c r="C160" s="66">
        <v>-1.6099865786007033</v>
      </c>
      <c r="D160" s="66">
        <v>-1.627964626010982</v>
      </c>
      <c r="F160" s="66">
        <v>73.64130434782608</v>
      </c>
      <c r="G160" s="66">
        <v>3.6838797755000328</v>
      </c>
    </row>
    <row r="161" ht="14.25" customHeight="1">
      <c r="A161" s="66">
        <v>137.0</v>
      </c>
      <c r="B161" s="66">
        <v>3.050621890950512</v>
      </c>
      <c r="C161" s="66">
        <v>-1.4372307444344286</v>
      </c>
      <c r="D161" s="66">
        <v>-1.4532796996284585</v>
      </c>
      <c r="F161" s="66">
        <v>74.18478260869564</v>
      </c>
      <c r="G161" s="66">
        <v>3.7440636884939016</v>
      </c>
    </row>
    <row r="162" ht="14.25" customHeight="1">
      <c r="A162" s="66">
        <v>138.0</v>
      </c>
      <c r="B162" s="66">
        <v>2.8261427531416397</v>
      </c>
      <c r="C162" s="66">
        <v>0.8039873265195481</v>
      </c>
      <c r="D162" s="66">
        <v>0.8129651170586433</v>
      </c>
      <c r="F162" s="66">
        <v>74.72826086956522</v>
      </c>
      <c r="G162" s="66">
        <v>3.7774110817312474</v>
      </c>
    </row>
    <row r="163" ht="14.25" customHeight="1">
      <c r="A163" s="66">
        <v>139.0</v>
      </c>
      <c r="B163" s="66">
        <v>2.7547645941148553</v>
      </c>
      <c r="C163" s="66">
        <v>-0.7380256609697509</v>
      </c>
      <c r="D163" s="66">
        <v>-0.7462668851509165</v>
      </c>
      <c r="F163" s="66">
        <v>75.27173913043478</v>
      </c>
      <c r="G163" s="66">
        <v>3.7867312935474096</v>
      </c>
    </row>
    <row r="164" ht="14.25" customHeight="1">
      <c r="A164" s="66">
        <v>140.0</v>
      </c>
      <c r="B164" s="66">
        <v>2.5499403116901704</v>
      </c>
      <c r="C164" s="66">
        <v>-0.33152748523055564</v>
      </c>
      <c r="D164" s="66">
        <v>-0.33522951413347085</v>
      </c>
      <c r="F164" s="66">
        <v>75.81521739130434</v>
      </c>
      <c r="G164" s="66">
        <v>3.8748008782881995</v>
      </c>
    </row>
    <row r="165" ht="14.25" customHeight="1">
      <c r="A165" s="66">
        <v>141.0</v>
      </c>
      <c r="B165" s="66">
        <v>2.398908265053786</v>
      </c>
      <c r="C165" s="66">
        <v>0.6262001346638701</v>
      </c>
      <c r="D165" s="66">
        <v>0.6331926499176895</v>
      </c>
      <c r="F165" s="66">
        <v>76.3586956521739</v>
      </c>
      <c r="G165" s="66">
        <v>3.8748008782881995</v>
      </c>
    </row>
    <row r="166" ht="14.25" customHeight="1">
      <c r="A166" s="66">
        <v>142.0</v>
      </c>
      <c r="B166" s="66">
        <v>2.691419398655202</v>
      </c>
      <c r="C166" s="66">
        <v>-0.9021194125719794</v>
      </c>
      <c r="D166" s="66">
        <v>-0.912193003112745</v>
      </c>
      <c r="F166" s="66">
        <v>76.90217391304347</v>
      </c>
      <c r="G166" s="66">
        <v>3.8748008782881995</v>
      </c>
    </row>
    <row r="167" ht="14.25" customHeight="1">
      <c r="A167" s="66">
        <v>143.0</v>
      </c>
      <c r="B167" s="66">
        <v>2.937186790722433</v>
      </c>
      <c r="C167" s="66">
        <v>0.8402242910088145</v>
      </c>
      <c r="D167" s="66">
        <v>0.8496067245891944</v>
      </c>
      <c r="F167" s="66">
        <v>77.44565217391303</v>
      </c>
      <c r="G167" s="66">
        <v>3.900578585823564</v>
      </c>
    </row>
    <row r="168" ht="14.25" customHeight="1">
      <c r="A168" s="66">
        <v>144.0</v>
      </c>
      <c r="B168" s="66">
        <v>2.585362100833658</v>
      </c>
      <c r="C168" s="66">
        <v>0.7944267617679843</v>
      </c>
      <c r="D168" s="66">
        <v>0.8032977934752624</v>
      </c>
      <c r="F168" s="66">
        <v>77.98913043478261</v>
      </c>
      <c r="G168" s="66">
        <v>3.900578585823564</v>
      </c>
    </row>
    <row r="169" ht="14.25" customHeight="1">
      <c r="A169" s="66">
        <v>145.0</v>
      </c>
      <c r="B169" s="66">
        <v>2.5639466849273846</v>
      </c>
      <c r="C169" s="66">
        <v>-1.1722689179737673</v>
      </c>
      <c r="D169" s="66">
        <v>-1.1853591551627292</v>
      </c>
      <c r="F169" s="66">
        <v>78.53260869565217</v>
      </c>
      <c r="G169" s="66">
        <v>3.934512229775515</v>
      </c>
    </row>
    <row r="170" ht="14.25" customHeight="1">
      <c r="A170" s="66">
        <v>146.0</v>
      </c>
      <c r="B170" s="66">
        <v>2.7740217171508275</v>
      </c>
      <c r="C170" s="66">
        <v>-1.5811550597620125</v>
      </c>
      <c r="D170" s="66">
        <v>-1.5988111576483126</v>
      </c>
      <c r="F170" s="66">
        <v>79.07608695652173</v>
      </c>
      <c r="G170" s="66">
        <v>3.934512229775515</v>
      </c>
    </row>
    <row r="171" ht="14.25" customHeight="1">
      <c r="A171" s="66">
        <v>147.0</v>
      </c>
      <c r="B171" s="66">
        <v>2.8148129855437287</v>
      </c>
      <c r="C171" s="66">
        <v>-0.4290796707660989</v>
      </c>
      <c r="D171" s="66">
        <v>-0.43387102416391676</v>
      </c>
      <c r="F171" s="66">
        <v>79.6195652173913</v>
      </c>
      <c r="G171" s="66">
        <v>3.934512229775515</v>
      </c>
    </row>
    <row r="172" ht="14.25" customHeight="1">
      <c r="A172" s="66">
        <v>148.0</v>
      </c>
      <c r="B172" s="66">
        <v>2.811753640414261</v>
      </c>
      <c r="C172" s="66">
        <v>-0.8236425447662361</v>
      </c>
      <c r="D172" s="66">
        <v>-0.8328398169148025</v>
      </c>
      <c r="F172" s="66">
        <v>80.16304347826086</v>
      </c>
      <c r="G172" s="66">
        <v>3.934512229775515</v>
      </c>
    </row>
    <row r="173" ht="14.25" customHeight="1">
      <c r="A173" s="66">
        <v>149.0</v>
      </c>
      <c r="B173" s="66">
        <v>2.737309575597216</v>
      </c>
      <c r="C173" s="66">
        <v>0.44366817743962406</v>
      </c>
      <c r="D173" s="66">
        <v>0.44862243459583834</v>
      </c>
      <c r="F173" s="66">
        <v>80.70652173913042</v>
      </c>
      <c r="G173" s="66">
        <v>3.9705298451493363</v>
      </c>
    </row>
    <row r="174" ht="14.25" customHeight="1">
      <c r="A174" s="66">
        <v>150.0</v>
      </c>
      <c r="B174" s="66">
        <v>2.9341274455929653</v>
      </c>
      <c r="C174" s="66">
        <v>0.6444725265734799</v>
      </c>
      <c r="D174" s="66">
        <v>0.6516690819928612</v>
      </c>
      <c r="F174" s="66">
        <v>81.25</v>
      </c>
      <c r="G174" s="66">
        <v>3.9705298451493363</v>
      </c>
    </row>
    <row r="175" ht="14.25" customHeight="1">
      <c r="A175" s="66">
        <v>151.0</v>
      </c>
      <c r="B175" s="66">
        <v>2.6343116229051398</v>
      </c>
      <c r="C175" s="66">
        <v>0.1490439110020949</v>
      </c>
      <c r="D175" s="66">
        <v>0.1507082220801027</v>
      </c>
      <c r="F175" s="66">
        <v>81.79347826086956</v>
      </c>
      <c r="G175" s="66">
        <v>4.008777111992573</v>
      </c>
    </row>
    <row r="176" ht="14.25" customHeight="1">
      <c r="A176" s="66">
        <v>152.0</v>
      </c>
      <c r="B176" s="66">
        <v>2.552729086119337</v>
      </c>
      <c r="C176" s="66">
        <v>-0.36580688090650915</v>
      </c>
      <c r="D176" s="66">
        <v>-0.3698916934977167</v>
      </c>
      <c r="F176" s="66">
        <v>82.33695652173913</v>
      </c>
      <c r="G176" s="66">
        <v>4.053073936601391</v>
      </c>
    </row>
    <row r="177" ht="14.25" customHeight="1">
      <c r="A177" s="66">
        <v>153.0</v>
      </c>
      <c r="B177" s="66">
        <v>2.3895640125477313</v>
      </c>
      <c r="C177" s="66">
        <v>-0.7990751360293114</v>
      </c>
      <c r="D177" s="66">
        <v>-0.8079980741897</v>
      </c>
      <c r="F177" s="66">
        <v>82.88043478260869</v>
      </c>
      <c r="G177" s="66">
        <v>4.117277396147095</v>
      </c>
    </row>
    <row r="178" ht="14.25" customHeight="1">
      <c r="A178" s="66">
        <v>154.0</v>
      </c>
      <c r="B178" s="66">
        <v>2.4726648378491887</v>
      </c>
      <c r="C178" s="66">
        <v>-1.68444090342942</v>
      </c>
      <c r="D178" s="66">
        <v>-1.7032503511752433</v>
      </c>
      <c r="F178" s="66">
        <v>83.42391304347825</v>
      </c>
      <c r="G178" s="66">
        <v>4.138175655703786</v>
      </c>
    </row>
    <row r="179" ht="14.25" customHeight="1">
      <c r="A179" s="66">
        <v>155.0</v>
      </c>
      <c r="B179" s="66">
        <v>2.794092549255019</v>
      </c>
      <c r="C179" s="66">
        <v>-1.808812631230308</v>
      </c>
      <c r="D179" s="66">
        <v>-1.8290108860932974</v>
      </c>
      <c r="F179" s="66">
        <v>83.96739130434781</v>
      </c>
      <c r="G179" s="66">
        <v>4.1572262986135655</v>
      </c>
    </row>
    <row r="180" ht="14.25" customHeight="1">
      <c r="A180" s="66">
        <v>156.0</v>
      </c>
      <c r="B180" s="66">
        <v>2.6788637470529286</v>
      </c>
      <c r="C180" s="66">
        <v>-0.9053598946084489</v>
      </c>
      <c r="D180" s="66">
        <v>-0.9154696702581205</v>
      </c>
      <c r="F180" s="66">
        <v>84.51086956521739</v>
      </c>
      <c r="G180" s="66">
        <v>4.171423553174672</v>
      </c>
    </row>
    <row r="181" ht="14.25" customHeight="1">
      <c r="A181" s="66">
        <v>157.0</v>
      </c>
      <c r="B181" s="66">
        <v>2.844631497589269</v>
      </c>
      <c r="C181" s="66">
        <v>0.7023762072996904</v>
      </c>
      <c r="D181" s="66">
        <v>0.7102193489274053</v>
      </c>
      <c r="F181" s="66">
        <v>85.05434782608695</v>
      </c>
      <c r="G181" s="66">
        <v>4.171423553174672</v>
      </c>
    </row>
    <row r="182" ht="14.25" customHeight="1">
      <c r="A182" s="66">
        <v>158.0</v>
      </c>
      <c r="B182" s="66">
        <v>2.639443367352214</v>
      </c>
      <c r="C182" s="66">
        <v>-1.2600514821176187</v>
      </c>
      <c r="D182" s="66">
        <v>-1.2741219505215176</v>
      </c>
      <c r="F182" s="66">
        <v>85.59782608695652</v>
      </c>
      <c r="G182" s="66">
        <v>4.191114836546522</v>
      </c>
    </row>
    <row r="183" ht="14.25" customHeight="1">
      <c r="A183" s="66">
        <v>159.0</v>
      </c>
      <c r="B183" s="66">
        <v>2.667745178419394</v>
      </c>
      <c r="C183" s="66">
        <v>-0.8942413259749142</v>
      </c>
      <c r="D183" s="66">
        <v>-0.9042269452144114</v>
      </c>
      <c r="F183" s="66">
        <v>86.14130434782608</v>
      </c>
      <c r="G183" s="66">
        <v>4.219765381044813</v>
      </c>
    </row>
    <row r="184" ht="14.25" customHeight="1">
      <c r="A184" s="66">
        <v>160.0</v>
      </c>
      <c r="B184" s="66">
        <v>2.489848080282834</v>
      </c>
      <c r="C184" s="66">
        <v>0.8601036410011829</v>
      </c>
      <c r="D184" s="66">
        <v>0.8697080589765873</v>
      </c>
      <c r="F184" s="66">
        <v>86.68478260869564</v>
      </c>
      <c r="G184" s="66">
        <v>4.236248913067712</v>
      </c>
    </row>
    <row r="185" ht="14.25" customHeight="1">
      <c r="A185" s="66">
        <v>161.0</v>
      </c>
      <c r="B185" s="66">
        <v>2.5292684599835487</v>
      </c>
      <c r="C185" s="66">
        <v>1.6089071957202372</v>
      </c>
      <c r="D185" s="66">
        <v>1.6268731901128963</v>
      </c>
      <c r="F185" s="66">
        <v>87.22826086956522</v>
      </c>
      <c r="G185" s="66">
        <v>4.236248913067712</v>
      </c>
    </row>
    <row r="186" ht="14.25" customHeight="1">
      <c r="A186" s="66">
        <v>162.0</v>
      </c>
      <c r="B186" s="66">
        <v>2.523203786183439</v>
      </c>
      <c r="C186" s="66">
        <v>-0.3555879665290749</v>
      </c>
      <c r="D186" s="66">
        <v>-0.35955866877327647</v>
      </c>
      <c r="F186" s="66">
        <v>87.77173913043478</v>
      </c>
      <c r="G186" s="66">
        <v>4.236248913067712</v>
      </c>
    </row>
    <row r="187" ht="14.25" customHeight="1">
      <c r="A187" s="66">
        <v>163.0</v>
      </c>
      <c r="B187" s="66">
        <v>2.5606026079507838</v>
      </c>
      <c r="C187" s="66">
        <v>-0.19593080469147806</v>
      </c>
      <c r="D187" s="66">
        <v>-0.19811868212020725</v>
      </c>
      <c r="F187" s="66">
        <v>88.31521739130434</v>
      </c>
      <c r="G187" s="66">
        <v>4.236248913067712</v>
      </c>
    </row>
    <row r="188" ht="14.25" customHeight="1">
      <c r="A188" s="66">
        <v>164.0</v>
      </c>
      <c r="B188" s="66">
        <v>2.369565383247319</v>
      </c>
      <c r="C188" s="66">
        <v>-1.7783974324324925</v>
      </c>
      <c r="D188" s="66">
        <v>-1.7982560534791208</v>
      </c>
      <c r="F188" s="66">
        <v>88.8586956521739</v>
      </c>
      <c r="G188" s="66">
        <v>4.266393617475147</v>
      </c>
    </row>
    <row r="189" ht="14.25" customHeight="1">
      <c r="A189" s="66">
        <v>165.0</v>
      </c>
      <c r="B189" s="66">
        <v>2.2583796969119687</v>
      </c>
      <c r="C189" s="66">
        <v>1.4856839915819329</v>
      </c>
      <c r="D189" s="66">
        <v>1.5022740039412696</v>
      </c>
      <c r="F189" s="66">
        <v>89.40217391304347</v>
      </c>
      <c r="G189" s="66">
        <v>4.305334309209111</v>
      </c>
    </row>
    <row r="190" ht="14.25" customHeight="1">
      <c r="A190" s="66">
        <v>166.0</v>
      </c>
      <c r="B190" s="66">
        <v>2.3855857229199486</v>
      </c>
      <c r="C190" s="66">
        <v>0.3150315610306684</v>
      </c>
      <c r="D190" s="66">
        <v>0.31854938684066114</v>
      </c>
      <c r="F190" s="66">
        <v>89.94565217391303</v>
      </c>
      <c r="G190" s="66">
        <v>4.411699827943707</v>
      </c>
    </row>
    <row r="191" ht="14.25" customHeight="1">
      <c r="A191" s="66">
        <v>167.0</v>
      </c>
      <c r="B191" s="66">
        <v>2.3242387319132636</v>
      </c>
      <c r="C191" s="66">
        <v>0.1834773174694524</v>
      </c>
      <c r="D191" s="66">
        <v>0.18552613200990867</v>
      </c>
      <c r="F191" s="66">
        <v>90.48913043478261</v>
      </c>
      <c r="G191" s="66">
        <v>4.411699827943707</v>
      </c>
    </row>
    <row r="192" ht="14.25" customHeight="1">
      <c r="A192" s="66">
        <v>168.0</v>
      </c>
      <c r="B192" s="66">
        <v>2.4578168574923356</v>
      </c>
      <c r="C192" s="66">
        <v>0.6286028955940841</v>
      </c>
      <c r="D192" s="66">
        <v>0.6356222414752473</v>
      </c>
      <c r="F192" s="66">
        <v>91.03260869565217</v>
      </c>
      <c r="G192" s="66">
        <v>4.45920938217654</v>
      </c>
    </row>
    <row r="193" ht="14.25" customHeight="1">
      <c r="A193" s="66">
        <v>169.0</v>
      </c>
      <c r="B193" s="66">
        <v>2.498385028964498</v>
      </c>
      <c r="C193" s="66">
        <v>-0.7622739178533873</v>
      </c>
      <c r="D193" s="66">
        <v>-0.7707859121873387</v>
      </c>
      <c r="F193" s="66">
        <v>91.57608695652173</v>
      </c>
      <c r="G193" s="66">
        <v>4.590264268071433</v>
      </c>
    </row>
    <row r="194" ht="14.25" customHeight="1">
      <c r="A194" s="66">
        <v>170.0</v>
      </c>
      <c r="B194" s="66">
        <v>2.8189725303542716</v>
      </c>
      <c r="C194" s="66">
        <v>-0.5041577155394568</v>
      </c>
      <c r="D194" s="66">
        <v>-0.5097874340928275</v>
      </c>
      <c r="F194" s="66">
        <v>92.1195652173913</v>
      </c>
      <c r="G194" s="66">
        <v>4.610520769298323</v>
      </c>
    </row>
    <row r="195" ht="14.25" customHeight="1">
      <c r="A195" s="66">
        <v>171.0</v>
      </c>
      <c r="B195" s="66">
        <v>2.5102586401270823</v>
      </c>
      <c r="C195" s="66">
        <v>-0.0025425907443663576</v>
      </c>
      <c r="D195" s="66">
        <v>-0.002570982792818639</v>
      </c>
      <c r="F195" s="66">
        <v>92.66304347826086</v>
      </c>
      <c r="G195" s="66">
        <v>4.852869810738078</v>
      </c>
    </row>
    <row r="196" ht="14.25" customHeight="1">
      <c r="A196" s="66">
        <v>172.0</v>
      </c>
      <c r="B196" s="66">
        <v>2.526090121677195</v>
      </c>
      <c r="C196" s="66">
        <v>-0.21127530686238005</v>
      </c>
      <c r="D196" s="66">
        <v>-0.2136345299353415</v>
      </c>
      <c r="F196" s="66">
        <v>93.20652173913042</v>
      </c>
      <c r="G196" s="66">
        <v>4.905130320394194</v>
      </c>
    </row>
    <row r="197" ht="14.25" customHeight="1">
      <c r="A197" s="66">
        <v>173.0</v>
      </c>
      <c r="B197" s="66">
        <v>2.4894798205925603</v>
      </c>
      <c r="C197" s="66">
        <v>-0.17466500577774546</v>
      </c>
      <c r="D197" s="66">
        <v>-0.17661541691565574</v>
      </c>
      <c r="F197" s="66">
        <v>93.75</v>
      </c>
      <c r="G197" s="66">
        <v>4.905130320394194</v>
      </c>
    </row>
    <row r="198" ht="14.25" customHeight="1">
      <c r="A198" s="66">
        <v>174.0</v>
      </c>
      <c r="B198" s="66">
        <v>2.4241749591983472</v>
      </c>
      <c r="C198" s="66">
        <v>-0.495162613519335</v>
      </c>
      <c r="D198" s="66">
        <v>-0.5006918875269389</v>
      </c>
      <c r="F198" s="66">
        <v>94.29347826086956</v>
      </c>
      <c r="G198" s="66">
        <v>5.294039793532448</v>
      </c>
    </row>
    <row r="199" ht="14.25" customHeight="1">
      <c r="A199" s="66">
        <v>175.0</v>
      </c>
      <c r="B199" s="66">
        <v>2.3915225285012407</v>
      </c>
      <c r="C199" s="66">
        <v>-0.07670771368642582</v>
      </c>
      <c r="D199" s="66">
        <v>-0.07756427667379384</v>
      </c>
      <c r="F199" s="66">
        <v>94.83695652173913</v>
      </c>
      <c r="G199" s="66">
        <v>5.514624784929634</v>
      </c>
    </row>
    <row r="200" ht="14.25" customHeight="1">
      <c r="A200" s="66">
        <v>176.0</v>
      </c>
      <c r="B200" s="66">
        <v>2.291586301216157</v>
      </c>
      <c r="C200" s="66">
        <v>0.9877346864381638</v>
      </c>
      <c r="D200" s="66">
        <v>0.998764306968911</v>
      </c>
      <c r="F200" s="66">
        <v>95.38043478260869</v>
      </c>
      <c r="G200" s="66">
        <v>5.574011727720674</v>
      </c>
    </row>
    <row r="201" ht="14.25" customHeight="1">
      <c r="A201" s="66">
        <v>177.0</v>
      </c>
      <c r="B201" s="66">
        <v>2.21440782865936</v>
      </c>
      <c r="C201" s="66">
        <v>0.6791106898591583</v>
      </c>
      <c r="D201" s="66">
        <v>0.6866940351748232</v>
      </c>
      <c r="F201" s="66">
        <v>95.92391304347825</v>
      </c>
      <c r="G201" s="66">
        <v>5.659925550210071</v>
      </c>
    </row>
    <row r="202" ht="14.25" customHeight="1">
      <c r="A202" s="66">
        <v>178.0</v>
      </c>
      <c r="B202" s="66">
        <v>2.376679015808845</v>
      </c>
      <c r="C202" s="66">
        <v>1.0313791483838237</v>
      </c>
      <c r="D202" s="66">
        <v>1.0428961283848204</v>
      </c>
      <c r="F202" s="66">
        <v>96.46739130434781</v>
      </c>
      <c r="G202" s="66">
        <v>5.796972196829501</v>
      </c>
    </row>
    <row r="203" ht="14.25" customHeight="1">
      <c r="A203" s="66">
        <v>179.0</v>
      </c>
      <c r="B203" s="66">
        <v>2.421353432845893</v>
      </c>
      <c r="C203" s="66">
        <v>0.04002190795992311</v>
      </c>
      <c r="D203" s="66">
        <v>0.04046881588345292</v>
      </c>
      <c r="F203" s="66">
        <v>97.01086956521739</v>
      </c>
      <c r="G203" s="66">
        <v>6.147361025731096</v>
      </c>
    </row>
    <row r="204" ht="14.25" customHeight="1">
      <c r="A204" s="66">
        <v>180.0</v>
      </c>
      <c r="B204" s="66">
        <v>2.3562841732484534</v>
      </c>
      <c r="C204" s="66">
        <v>-0.08424539712000767</v>
      </c>
      <c r="D204" s="66">
        <v>-0.08518613026875081</v>
      </c>
      <c r="F204" s="66">
        <v>97.55434782608695</v>
      </c>
      <c r="G204" s="66">
        <v>6.17637975912119</v>
      </c>
    </row>
    <row r="205" ht="14.25" customHeight="1">
      <c r="A205" s="66">
        <v>181.0</v>
      </c>
      <c r="B205" s="66">
        <v>2.434949994552821</v>
      </c>
      <c r="C205" s="66">
        <v>-0.3522477831017454</v>
      </c>
      <c r="D205" s="66">
        <v>-0.35618118691326833</v>
      </c>
      <c r="F205" s="66">
        <v>98.09782608695652</v>
      </c>
      <c r="G205" s="66">
        <v>6.242893135047156</v>
      </c>
    </row>
    <row r="206" ht="14.25" customHeight="1">
      <c r="A206" s="66">
        <v>182.0</v>
      </c>
      <c r="B206" s="66">
        <v>2.483509143506134</v>
      </c>
      <c r="C206" s="66">
        <v>1.3032221500412757</v>
      </c>
      <c r="D206" s="66">
        <v>1.3177746872555491</v>
      </c>
      <c r="F206" s="66">
        <v>98.64130434782608</v>
      </c>
      <c r="G206" s="66">
        <v>6.242893135047156</v>
      </c>
    </row>
    <row r="207" ht="14.25" customHeight="1">
      <c r="A207" s="66">
        <v>183.0</v>
      </c>
      <c r="B207" s="66">
        <v>2.479624411589869</v>
      </c>
      <c r="C207" s="66">
        <v>-0.5862587648161643</v>
      </c>
      <c r="D207" s="66">
        <v>-0.5928052714819012</v>
      </c>
      <c r="F207" s="66">
        <v>99.18478260869564</v>
      </c>
      <c r="G207" s="66">
        <v>7.134735011482464</v>
      </c>
    </row>
    <row r="208" ht="14.25" customHeight="1">
      <c r="A208" s="106">
        <v>184.0</v>
      </c>
      <c r="B208" s="106">
        <v>2.3922179434739053</v>
      </c>
      <c r="C208" s="106">
        <v>0.8265036560413925</v>
      </c>
      <c r="D208" s="106">
        <v>0.8357328770240886</v>
      </c>
      <c r="F208" s="106">
        <v>99.7282608695652</v>
      </c>
      <c r="G208" s="106">
        <v>7.903749890225695</v>
      </c>
    </row>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3:B3"/>
    <mergeCell ref="A1:E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29"/>
    <col customWidth="1" min="3" max="3" width="8.71"/>
    <col customWidth="1" min="4" max="4" width="10.71"/>
    <col customWidth="1" min="5" max="5" width="10.0"/>
    <col customWidth="1" min="6" max="6" width="11.43"/>
    <col customWidth="1" min="7" max="7" width="10.86"/>
    <col customWidth="1" min="8" max="8" width="11.71"/>
    <col customWidth="1" min="9" max="9" width="13.14"/>
    <col customWidth="1" min="10" max="26" width="8.71"/>
  </cols>
  <sheetData>
    <row r="1" ht="14.25" customHeight="1">
      <c r="A1" s="109" t="s">
        <v>228</v>
      </c>
    </row>
    <row r="2" ht="14.25" customHeight="1"/>
    <row r="3" ht="14.25" customHeight="1">
      <c r="A3" s="105" t="s">
        <v>202</v>
      </c>
      <c r="B3" s="110"/>
    </row>
    <row r="4" ht="14.25" customHeight="1">
      <c r="A4" s="66" t="s">
        <v>203</v>
      </c>
      <c r="B4" s="66">
        <v>0.39800462618247195</v>
      </c>
    </row>
    <row r="5" ht="14.25" customHeight="1">
      <c r="A5" s="66" t="s">
        <v>204</v>
      </c>
      <c r="B5" s="66">
        <v>0.15840768246264922</v>
      </c>
    </row>
    <row r="6" ht="14.25" customHeight="1">
      <c r="A6" s="66" t="s">
        <v>205</v>
      </c>
      <c r="B6" s="66">
        <v>0.15378354884980663</v>
      </c>
    </row>
    <row r="7" ht="14.25" customHeight="1">
      <c r="A7" s="66" t="s">
        <v>121</v>
      </c>
      <c r="B7" s="66">
        <v>1.0839969901807904</v>
      </c>
    </row>
    <row r="8" ht="14.25" customHeight="1">
      <c r="A8" s="106" t="s">
        <v>206</v>
      </c>
      <c r="B8" s="106">
        <v>184.0</v>
      </c>
    </row>
    <row r="9" ht="14.25" customHeight="1"/>
    <row r="10" ht="14.25" customHeight="1">
      <c r="A10" s="66" t="s">
        <v>192</v>
      </c>
    </row>
    <row r="11" ht="14.25" customHeight="1">
      <c r="A11" s="105"/>
      <c r="B11" s="105" t="s">
        <v>195</v>
      </c>
      <c r="C11" s="105" t="s">
        <v>194</v>
      </c>
      <c r="D11" s="105" t="s">
        <v>196</v>
      </c>
      <c r="E11" s="105" t="s">
        <v>197</v>
      </c>
      <c r="F11" s="105" t="s">
        <v>207</v>
      </c>
    </row>
    <row r="12" ht="14.25" customHeight="1">
      <c r="A12" s="66" t="s">
        <v>208</v>
      </c>
      <c r="B12" s="66">
        <v>1.0</v>
      </c>
      <c r="C12" s="66">
        <v>40.2533489846729</v>
      </c>
      <c r="D12" s="66">
        <v>40.2533489846729</v>
      </c>
      <c r="E12" s="66">
        <v>34.25672692992786</v>
      </c>
      <c r="F12" s="66">
        <v>2.207645725679468E-8</v>
      </c>
    </row>
    <row r="13" ht="14.25" customHeight="1">
      <c r="A13" s="66" t="s">
        <v>209</v>
      </c>
      <c r="B13" s="66">
        <v>182.0</v>
      </c>
      <c r="C13" s="66">
        <v>213.85900439922432</v>
      </c>
      <c r="D13" s="66">
        <v>1.1750494747210127</v>
      </c>
    </row>
    <row r="14" ht="14.25" customHeight="1">
      <c r="A14" s="106" t="s">
        <v>143</v>
      </c>
      <c r="B14" s="106">
        <v>183.0</v>
      </c>
      <c r="C14" s="106">
        <v>254.11235338389722</v>
      </c>
      <c r="D14" s="106"/>
      <c r="E14" s="106"/>
      <c r="F14" s="106"/>
    </row>
    <row r="15" ht="14.25" customHeight="1"/>
    <row r="16" ht="14.25" customHeight="1">
      <c r="A16" s="105"/>
      <c r="B16" s="105" t="s">
        <v>210</v>
      </c>
      <c r="C16" s="105" t="s">
        <v>121</v>
      </c>
      <c r="D16" s="105" t="s">
        <v>211</v>
      </c>
      <c r="E16" s="105" t="s">
        <v>123</v>
      </c>
      <c r="F16" s="105" t="s">
        <v>212</v>
      </c>
      <c r="G16" s="105" t="s">
        <v>213</v>
      </c>
      <c r="H16" s="105" t="s">
        <v>214</v>
      </c>
      <c r="I16" s="105" t="s">
        <v>215</v>
      </c>
    </row>
    <row r="17" ht="14.25" customHeight="1">
      <c r="A17" s="66" t="s">
        <v>216</v>
      </c>
      <c r="B17" s="66">
        <v>1.5863795154255202</v>
      </c>
      <c r="C17" s="66">
        <v>0.27531804793409476</v>
      </c>
      <c r="D17" s="66">
        <v>5.761988824667482</v>
      </c>
      <c r="E17" s="66">
        <v>3.4898829644522294E-8</v>
      </c>
      <c r="F17" s="66">
        <v>1.0431538588435556</v>
      </c>
      <c r="G17" s="66">
        <v>2.129605172007485</v>
      </c>
      <c r="H17" s="66">
        <v>1.0431538588435556</v>
      </c>
      <c r="I17" s="66">
        <v>2.129605172007485</v>
      </c>
    </row>
    <row r="18" ht="14.25" customHeight="1">
      <c r="A18" s="111" t="s">
        <v>229</v>
      </c>
      <c r="B18" s="106">
        <v>0.0029695612314382695</v>
      </c>
      <c r="C18" s="106">
        <v>5.073636532600899E-4</v>
      </c>
      <c r="D18" s="106">
        <v>5.852924647552517</v>
      </c>
      <c r="E18" s="106">
        <v>2.207645725679549E-8</v>
      </c>
      <c r="F18" s="106">
        <v>0.001968490085771813</v>
      </c>
      <c r="G18" s="106">
        <v>0.003970632377104726</v>
      </c>
      <c r="H18" s="106">
        <v>0.001968490085771813</v>
      </c>
      <c r="I18" s="106">
        <v>0.003970632377104726</v>
      </c>
    </row>
    <row r="19" ht="14.25" customHeight="1"/>
    <row r="20" ht="14.25" customHeight="1"/>
    <row r="21" ht="14.25" customHeight="1"/>
    <row r="22" ht="14.25" customHeight="1">
      <c r="A22" s="66" t="s">
        <v>218</v>
      </c>
      <c r="F22" s="66" t="s">
        <v>219</v>
      </c>
    </row>
    <row r="23" ht="14.25" customHeight="1"/>
    <row r="24" ht="14.25" customHeight="1">
      <c r="A24" s="105" t="s">
        <v>220</v>
      </c>
      <c r="B24" s="112" t="s">
        <v>221</v>
      </c>
      <c r="C24" s="105" t="s">
        <v>222</v>
      </c>
      <c r="D24" s="112" t="s">
        <v>223</v>
      </c>
      <c r="F24" s="105" t="s">
        <v>224</v>
      </c>
      <c r="G24" s="112" t="s">
        <v>225</v>
      </c>
    </row>
    <row r="25" ht="14.25" customHeight="1">
      <c r="A25" s="66">
        <v>1.0</v>
      </c>
      <c r="B25" s="66">
        <v>3.721635133224102</v>
      </c>
      <c r="C25" s="66">
        <v>1.8523765944965724</v>
      </c>
      <c r="D25" s="66">
        <v>1.7135274238187987</v>
      </c>
      <c r="F25" s="66">
        <v>0.2717391304347826</v>
      </c>
      <c r="G25" s="66">
        <v>0.5911679508148264</v>
      </c>
    </row>
    <row r="26" ht="14.25" customHeight="1">
      <c r="A26" s="66">
        <v>2.0</v>
      </c>
      <c r="B26" s="66">
        <v>3.9255603209084313</v>
      </c>
      <c r="C26" s="66">
        <v>3.2091746905740326</v>
      </c>
      <c r="D26" s="66">
        <v>2.9686235814366353</v>
      </c>
      <c r="F26" s="66">
        <v>0.8152173913043478</v>
      </c>
      <c r="G26" s="66">
        <v>0.7882239344197687</v>
      </c>
    </row>
    <row r="27" ht="14.25" customHeight="1">
      <c r="A27" s="66">
        <v>3.0</v>
      </c>
      <c r="B27" s="66">
        <v>3.653439372407589</v>
      </c>
      <c r="C27" s="66">
        <v>0.8057700097689509</v>
      </c>
      <c r="D27" s="66">
        <v>0.7453716555974296</v>
      </c>
      <c r="F27" s="66">
        <v>1.358695652173913</v>
      </c>
      <c r="G27" s="66">
        <v>0.8188499252799444</v>
      </c>
    </row>
    <row r="28" ht="14.25" customHeight="1">
      <c r="A28" s="66">
        <v>4.0</v>
      </c>
      <c r="B28" s="66">
        <v>4.3042785266079004</v>
      </c>
      <c r="C28" s="66">
        <v>-0.06802961354018855</v>
      </c>
      <c r="D28" s="66">
        <v>-0.06293029656023515</v>
      </c>
      <c r="F28" s="66">
        <v>1.902173913043478</v>
      </c>
      <c r="G28" s="66">
        <v>0.9852799180247108</v>
      </c>
    </row>
    <row r="29" ht="14.25" customHeight="1">
      <c r="A29" s="66">
        <v>5.0</v>
      </c>
      <c r="B29" s="66">
        <v>4.387040372259008</v>
      </c>
      <c r="C29" s="66">
        <v>-0.15079145919129644</v>
      </c>
      <c r="D29" s="66">
        <v>-0.13948853670987033</v>
      </c>
      <c r="F29" s="66">
        <v>2.4456521739130435</v>
      </c>
      <c r="G29" s="66">
        <v>1.192866657388815</v>
      </c>
    </row>
    <row r="30" ht="14.25" customHeight="1">
      <c r="A30" s="66">
        <v>6.0</v>
      </c>
      <c r="B30" s="66">
        <v>3.949395732455951</v>
      </c>
      <c r="C30" s="66">
        <v>2.293497402591205</v>
      </c>
      <c r="D30" s="66">
        <v>2.1215830017898045</v>
      </c>
      <c r="F30" s="66">
        <v>2.989130434782609</v>
      </c>
      <c r="G30" s="66">
        <v>1.3793918852345952</v>
      </c>
    </row>
    <row r="31" ht="14.25" customHeight="1">
      <c r="A31" s="66">
        <v>7.0</v>
      </c>
      <c r="B31" s="66">
        <v>3.8156525898837605</v>
      </c>
      <c r="C31" s="66">
        <v>1.9813196069457408</v>
      </c>
      <c r="D31" s="66">
        <v>1.8328052146297469</v>
      </c>
      <c r="F31" s="66">
        <v>3.532608695652174</v>
      </c>
      <c r="G31" s="66">
        <v>1.3916777669536173</v>
      </c>
    </row>
    <row r="32" ht="14.25" customHeight="1">
      <c r="A32" s="66">
        <v>8.0</v>
      </c>
      <c r="B32" s="66">
        <v>3.632914434686114</v>
      </c>
      <c r="C32" s="66">
        <v>2.609978700361042</v>
      </c>
      <c r="D32" s="66">
        <v>2.4143417121220097</v>
      </c>
      <c r="F32" s="66">
        <v>4.076086956521738</v>
      </c>
      <c r="G32" s="66">
        <v>1.455029204514748</v>
      </c>
    </row>
    <row r="33" ht="14.25" customHeight="1">
      <c r="A33" s="66">
        <v>9.0</v>
      </c>
      <c r="B33" s="66">
        <v>3.817638874179387</v>
      </c>
      <c r="C33" s="66">
        <v>0.4186100388883247</v>
      </c>
      <c r="D33" s="66">
        <v>0.3872321555196186</v>
      </c>
      <c r="F33" s="66">
        <v>4.619565217391304</v>
      </c>
      <c r="G33" s="66">
        <v>1.4932377661163019</v>
      </c>
    </row>
    <row r="34" ht="14.25" customHeight="1">
      <c r="A34" s="66">
        <v>10.0</v>
      </c>
      <c r="B34" s="66">
        <v>3.9050353831869566</v>
      </c>
      <c r="C34" s="66">
        <v>1.000094937207237</v>
      </c>
      <c r="D34" s="66">
        <v>0.9251305087844064</v>
      </c>
      <c r="F34" s="66">
        <v>5.163043478260869</v>
      </c>
      <c r="G34" s="66">
        <v>1.59048887651842</v>
      </c>
    </row>
    <row r="35" ht="14.25" customHeight="1">
      <c r="A35" s="66">
        <v>11.0</v>
      </c>
      <c r="B35" s="66">
        <v>3.7653333877278863</v>
      </c>
      <c r="C35" s="66">
        <v>1.1397969326663073</v>
      </c>
      <c r="D35" s="66">
        <v>1.0543608181569908</v>
      </c>
      <c r="F35" s="66">
        <v>5.706521739130435</v>
      </c>
      <c r="G35" s="66">
        <v>1.6133911465160835</v>
      </c>
    </row>
    <row r="36" ht="14.25" customHeight="1">
      <c r="A36" s="66">
        <v>12.0</v>
      </c>
      <c r="B36" s="66">
        <v>3.5316139356091583</v>
      </c>
      <c r="C36" s="66">
        <v>0.7046349774585536</v>
      </c>
      <c r="D36" s="66">
        <v>0.6518174334767578</v>
      </c>
      <c r="F36" s="66">
        <v>6.249999999999999</v>
      </c>
      <c r="G36" s="66">
        <v>1.6133911465160835</v>
      </c>
    </row>
    <row r="37" ht="14.25" customHeight="1">
      <c r="A37" s="66">
        <v>13.0</v>
      </c>
      <c r="B37" s="66">
        <v>3.6229008611134326</v>
      </c>
      <c r="C37" s="66">
        <v>0.3476289840359037</v>
      </c>
      <c r="D37" s="66">
        <v>0.32157164975498753</v>
      </c>
      <c r="F37" s="66">
        <v>6.7934782608695645</v>
      </c>
      <c r="G37" s="66">
        <v>1.6376998505598888</v>
      </c>
    </row>
    <row r="38" ht="14.25" customHeight="1">
      <c r="A38" s="66">
        <v>14.0</v>
      </c>
      <c r="B38" s="66">
        <v>3.5718076912955947</v>
      </c>
      <c r="C38" s="66">
        <v>-0.2630328203378145</v>
      </c>
      <c r="D38" s="66">
        <v>-0.24331658710886514</v>
      </c>
      <c r="F38" s="66">
        <v>7.33695652173913</v>
      </c>
      <c r="G38" s="66">
        <v>1.6376998505598888</v>
      </c>
    </row>
    <row r="39" ht="14.25" customHeight="1">
      <c r="A39" s="66">
        <v>15.0</v>
      </c>
      <c r="B39" s="66">
        <v>3.901293132556779</v>
      </c>
      <c r="C39" s="66">
        <v>1.3927466609756696</v>
      </c>
      <c r="D39" s="66">
        <v>1.2883501147143699</v>
      </c>
      <c r="F39" s="66">
        <v>7.8804347826086945</v>
      </c>
      <c r="G39" s="66">
        <v>1.6628905194454262</v>
      </c>
    </row>
    <row r="40" ht="14.25" customHeight="1">
      <c r="A40" s="66">
        <v>16.0</v>
      </c>
      <c r="B40" s="66">
        <v>3.8370991499651357</v>
      </c>
      <c r="C40" s="66">
        <v>0.5746006779785713</v>
      </c>
      <c r="D40" s="66">
        <v>0.5315301555776477</v>
      </c>
      <c r="F40" s="66">
        <v>8.423913043478262</v>
      </c>
      <c r="G40" s="66">
        <v>1.736111111111111</v>
      </c>
    </row>
    <row r="41" ht="14.25" customHeight="1">
      <c r="A41" s="66">
        <v>17.0</v>
      </c>
      <c r="B41" s="66">
        <v>3.689059965621145</v>
      </c>
      <c r="C41" s="66">
        <v>2.4873197935000446</v>
      </c>
      <c r="D41" s="66">
        <v>2.300876987234857</v>
      </c>
      <c r="F41" s="66">
        <v>8.967391304347826</v>
      </c>
      <c r="G41" s="66">
        <v>1.741515553910791</v>
      </c>
    </row>
    <row r="42" ht="14.25" customHeight="1">
      <c r="A42" s="66">
        <v>18.0</v>
      </c>
      <c r="B42" s="66">
        <v>3.604559723230106</v>
      </c>
      <c r="C42" s="66">
        <v>-0.29578485227232587</v>
      </c>
      <c r="D42" s="66">
        <v>-0.2736136147609699</v>
      </c>
      <c r="F42" s="66">
        <v>9.51086956521739</v>
      </c>
      <c r="G42" s="66">
        <v>1.748672102122451</v>
      </c>
    </row>
    <row r="43" ht="14.25" customHeight="1">
      <c r="A43" s="66">
        <v>19.0</v>
      </c>
      <c r="B43" s="66">
        <v>3.4912376927366973</v>
      </c>
      <c r="C43" s="66">
        <v>0.6998771438098244</v>
      </c>
      <c r="D43" s="66">
        <v>0.6474162342501604</v>
      </c>
      <c r="F43" s="66">
        <v>10.054347826086957</v>
      </c>
      <c r="G43" s="66">
        <v>1.7735038524444797</v>
      </c>
    </row>
    <row r="44" ht="14.25" customHeight="1">
      <c r="A44" s="66">
        <v>20.0</v>
      </c>
      <c r="B44" s="66">
        <v>3.5829433821533287</v>
      </c>
      <c r="C44" s="66">
        <v>0.8287564457903782</v>
      </c>
      <c r="D44" s="66">
        <v>0.7666350901579794</v>
      </c>
      <c r="F44" s="66">
        <v>10.597826086956522</v>
      </c>
      <c r="G44" s="66">
        <v>1.7735038524444797</v>
      </c>
    </row>
    <row r="45" ht="14.25" customHeight="1">
      <c r="A45" s="66">
        <v>21.0</v>
      </c>
      <c r="B45" s="66">
        <v>3.661548258796156</v>
      </c>
      <c r="C45" s="66">
        <v>-0.573358379235561</v>
      </c>
      <c r="D45" s="66">
        <v>-0.5303809762093442</v>
      </c>
      <c r="F45" s="66">
        <v>11.141304347826088</v>
      </c>
      <c r="G45" s="66">
        <v>1.7892999860832226</v>
      </c>
    </row>
    <row r="46" ht="14.25" customHeight="1">
      <c r="A46" s="66">
        <v>22.0</v>
      </c>
      <c r="B46" s="66">
        <v>3.2848998915492755</v>
      </c>
      <c r="C46" s="66">
        <v>1.5679699191888021</v>
      </c>
      <c r="D46" s="66">
        <v>1.4504391084595565</v>
      </c>
      <c r="F46" s="66">
        <v>11.684782608695652</v>
      </c>
      <c r="G46" s="66">
        <v>1.8150650398305939</v>
      </c>
    </row>
    <row r="47" ht="14.25" customHeight="1">
      <c r="A47" s="66">
        <v>23.0</v>
      </c>
      <c r="B47" s="66">
        <v>3.1158994067671975</v>
      </c>
      <c r="C47" s="66">
        <v>2.3987253781624363</v>
      </c>
      <c r="D47" s="66">
        <v>2.2189233711455527</v>
      </c>
      <c r="F47" s="66">
        <v>12.228260869565217</v>
      </c>
      <c r="G47" s="66">
        <v>1.8933656467737048</v>
      </c>
    </row>
    <row r="48" ht="14.25" customHeight="1">
      <c r="A48" s="66">
        <v>24.0</v>
      </c>
      <c r="B48" s="66">
        <v>2.973100547532728</v>
      </c>
      <c r="C48" s="66">
        <v>0.9974292976166081</v>
      </c>
      <c r="D48" s="66">
        <v>0.9226646783727448</v>
      </c>
      <c r="F48" s="66">
        <v>12.771739130434783</v>
      </c>
      <c r="G48" s="66">
        <v>1.8988944214701662</v>
      </c>
    </row>
    <row r="49" ht="14.25" customHeight="1">
      <c r="A49" s="66">
        <v>25.0</v>
      </c>
      <c r="B49" s="66">
        <v>3.311473705814925</v>
      </c>
      <c r="C49" s="66">
        <v>-0.018244584887551873</v>
      </c>
      <c r="D49" s="66">
        <v>-0.01687701984245083</v>
      </c>
      <c r="F49" s="66">
        <v>13.315217391304348</v>
      </c>
      <c r="G49" s="66">
        <v>1.9290123456790123</v>
      </c>
    </row>
    <row r="50" ht="14.25" customHeight="1">
      <c r="A50" s="66">
        <v>26.0</v>
      </c>
      <c r="B50" s="66">
        <v>3.424263310855502</v>
      </c>
      <c r="C50" s="66">
        <v>-0.35058279798995384</v>
      </c>
      <c r="D50" s="66">
        <v>-0.3243040537543477</v>
      </c>
      <c r="F50" s="66">
        <v>13.858695652173912</v>
      </c>
      <c r="G50" s="66">
        <v>1.988111095648025</v>
      </c>
    </row>
    <row r="51" ht="14.25" customHeight="1">
      <c r="A51" s="66">
        <v>27.0</v>
      </c>
      <c r="B51" s="66">
        <v>3.7411173458249847</v>
      </c>
      <c r="C51" s="66">
        <v>-1.106534049083086</v>
      </c>
      <c r="D51" s="66">
        <v>-1.0235912309226884</v>
      </c>
      <c r="F51" s="66">
        <v>14.402173913043478</v>
      </c>
      <c r="G51" s="66">
        <v>2.0167389331451044</v>
      </c>
    </row>
    <row r="52" ht="14.25" customHeight="1">
      <c r="A52" s="66">
        <v>28.0</v>
      </c>
      <c r="B52" s="66">
        <v>3.8819413613669767</v>
      </c>
      <c r="C52" s="66">
        <v>0.2894821918076955</v>
      </c>
      <c r="D52" s="66">
        <v>0.26778338478438257</v>
      </c>
      <c r="F52" s="66">
        <v>14.945652173913043</v>
      </c>
      <c r="G52" s="66">
        <v>2.047124813199861</v>
      </c>
    </row>
    <row r="53" ht="14.25" customHeight="1">
      <c r="A53" s="66">
        <v>29.0</v>
      </c>
      <c r="B53" s="66">
        <v>3.7078672310442364</v>
      </c>
      <c r="C53" s="66">
        <v>2.43949379468686</v>
      </c>
      <c r="D53" s="66">
        <v>2.2566358967452693</v>
      </c>
      <c r="F53" s="66">
        <v>15.489130434782608</v>
      </c>
      <c r="G53" s="66">
        <v>2.047124813199861</v>
      </c>
    </row>
    <row r="54" ht="14.25" customHeight="1">
      <c r="A54" s="66">
        <v>30.0</v>
      </c>
      <c r="B54" s="66">
        <v>3.601597256352826</v>
      </c>
      <c r="C54" s="66">
        <v>-1.1865625676727523</v>
      </c>
      <c r="D54" s="66">
        <v>-1.09762102686073</v>
      </c>
      <c r="F54" s="66">
        <v>16.032608695652172</v>
      </c>
      <c r="G54" s="66">
        <v>2.0786131493067828</v>
      </c>
    </row>
    <row r="55" ht="14.25" customHeight="1">
      <c r="A55" s="66">
        <v>31.0</v>
      </c>
      <c r="B55" s="66">
        <v>3.4255672369253354</v>
      </c>
      <c r="C55" s="66">
        <v>1.1849535323729876</v>
      </c>
      <c r="D55" s="66">
        <v>1.0961326005222465</v>
      </c>
      <c r="F55" s="66">
        <v>16.57608695652174</v>
      </c>
      <c r="G55" s="66">
        <v>2.0786131493067828</v>
      </c>
    </row>
    <row r="56" ht="14.25" customHeight="1">
      <c r="A56" s="66">
        <v>32.0</v>
      </c>
      <c r="B56" s="66">
        <v>3.510974394499414</v>
      </c>
      <c r="C56" s="66">
        <v>0.6604491586752581</v>
      </c>
      <c r="D56" s="66">
        <v>0.6109436649061494</v>
      </c>
      <c r="F56" s="66">
        <v>17.1195652173913</v>
      </c>
      <c r="G56" s="66">
        <v>2.0827022114510756</v>
      </c>
    </row>
    <row r="57" ht="14.25" customHeight="1">
      <c r="A57" s="66">
        <v>33.0</v>
      </c>
      <c r="B57" s="66">
        <v>3.544876472315079</v>
      </c>
      <c r="C57" s="66">
        <v>-0.6907445675113557</v>
      </c>
      <c r="D57" s="66">
        <v>-0.6389682113243489</v>
      </c>
      <c r="F57" s="66">
        <v>17.663043478260867</v>
      </c>
      <c r="G57" s="66">
        <v>2.167615819654364</v>
      </c>
    </row>
    <row r="58" ht="14.25" customHeight="1">
      <c r="A58" s="66">
        <v>34.0</v>
      </c>
      <c r="B58" s="66">
        <v>3.553351991768995</v>
      </c>
      <c r="C58" s="66">
        <v>4.3503978984567</v>
      </c>
      <c r="D58" s="66">
        <v>4.0243037650533315</v>
      </c>
      <c r="F58" s="66">
        <v>18.206521739130434</v>
      </c>
      <c r="G58" s="66">
        <v>2.176894442388489</v>
      </c>
    </row>
    <row r="59" ht="14.25" customHeight="1">
      <c r="A59" s="66">
        <v>35.0</v>
      </c>
      <c r="B59" s="66">
        <v>3.3727582310970883</v>
      </c>
      <c r="C59" s="66">
        <v>-0.29907771823154006</v>
      </c>
      <c r="D59" s="66">
        <v>-0.27665965633849604</v>
      </c>
      <c r="F59" s="66">
        <v>18.749999999999996</v>
      </c>
      <c r="G59" s="66">
        <v>2.176894442388489</v>
      </c>
    </row>
    <row r="60" ht="14.25" customHeight="1">
      <c r="A60" s="66">
        <v>36.0</v>
      </c>
      <c r="B60" s="66">
        <v>2.541505361578384</v>
      </c>
      <c r="C60" s="66">
        <v>-0.34601928096013523</v>
      </c>
      <c r="D60" s="66">
        <v>-0.32008260569519453</v>
      </c>
      <c r="F60" s="66">
        <v>19.293478260869563</v>
      </c>
      <c r="G60" s="66">
        <v>2.1869222052128277</v>
      </c>
    </row>
    <row r="61" ht="14.25" customHeight="1">
      <c r="A61" s="66">
        <v>37.0</v>
      </c>
      <c r="B61" s="66">
        <v>3.58430503737507</v>
      </c>
      <c r="C61" s="66">
        <v>1.0059592306963632</v>
      </c>
      <c r="D61" s="66">
        <v>0.930555230595724</v>
      </c>
      <c r="F61" s="66">
        <v>19.83695652173913</v>
      </c>
      <c r="G61" s="66">
        <v>2.195486080618249</v>
      </c>
    </row>
    <row r="62" ht="14.25" customHeight="1">
      <c r="A62" s="66">
        <v>38.0</v>
      </c>
      <c r="B62" s="66">
        <v>3.554446501309547</v>
      </c>
      <c r="C62" s="66">
        <v>0.38006572846596764</v>
      </c>
      <c r="D62" s="66">
        <v>0.35157702300654375</v>
      </c>
      <c r="F62" s="66">
        <v>20.380434782608692</v>
      </c>
      <c r="G62" s="66">
        <v>2.218412826459615</v>
      </c>
    </row>
    <row r="63" ht="14.25" customHeight="1">
      <c r="A63" s="66">
        <v>39.0</v>
      </c>
      <c r="B63" s="66">
        <v>3.5953397137471113</v>
      </c>
      <c r="C63" s="66">
        <v>-0.31657952226751584</v>
      </c>
      <c r="D63" s="66">
        <v>-0.2928495721855474</v>
      </c>
      <c r="F63" s="66">
        <v>20.923913043478258</v>
      </c>
      <c r="G63" s="66">
        <v>2.218412826459615</v>
      </c>
    </row>
    <row r="64" ht="14.25" customHeight="1">
      <c r="A64" s="66">
        <v>40.0</v>
      </c>
      <c r="B64" s="66">
        <v>3.656354983098397</v>
      </c>
      <c r="C64" s="66">
        <v>-1.9076828809759458</v>
      </c>
      <c r="D64" s="66">
        <v>-1.7646880997167476</v>
      </c>
      <c r="F64" s="66">
        <v>21.467391304347824</v>
      </c>
      <c r="G64" s="66">
        <v>2.218412826459615</v>
      </c>
    </row>
    <row r="65" ht="14.25" customHeight="1">
      <c r="A65" s="66">
        <v>41.0</v>
      </c>
      <c r="B65" s="66">
        <v>2.914435271731166</v>
      </c>
      <c r="C65" s="66">
        <v>-0.5100111313127962</v>
      </c>
      <c r="D65" s="66">
        <v>-0.4717820677251835</v>
      </c>
      <c r="F65" s="66">
        <v>22.01086956521739</v>
      </c>
      <c r="G65" s="66">
        <v>2.218412826459615</v>
      </c>
    </row>
    <row r="66" ht="14.25" customHeight="1">
      <c r="A66" s="66">
        <v>42.0</v>
      </c>
      <c r="B66" s="66">
        <v>3.3986628348807324</v>
      </c>
      <c r="C66" s="66">
        <v>-0.11990264340113699</v>
      </c>
      <c r="D66" s="66">
        <v>-0.11091506352791725</v>
      </c>
      <c r="F66" s="66">
        <v>22.554347826086953</v>
      </c>
      <c r="G66" s="66">
        <v>2.251837294519847</v>
      </c>
    </row>
    <row r="67" ht="14.25" customHeight="1">
      <c r="A67" s="66">
        <v>43.0</v>
      </c>
      <c r="B67" s="66">
        <v>3.4311177653867353</v>
      </c>
      <c r="C67" s="66">
        <v>0.5033944643887796</v>
      </c>
      <c r="D67" s="66">
        <v>0.4656613683694142</v>
      </c>
      <c r="F67" s="66">
        <v>23.09782608695652</v>
      </c>
      <c r="G67" s="66">
        <v>2.2720387761284457</v>
      </c>
    </row>
    <row r="68" ht="14.25" customHeight="1">
      <c r="A68" s="66">
        <v>44.0</v>
      </c>
      <c r="B68" s="66">
        <v>3.6148126720507125</v>
      </c>
      <c r="C68" s="66">
        <v>-0.11746846780581066</v>
      </c>
      <c r="D68" s="66">
        <v>-0.10866334719260279</v>
      </c>
      <c r="F68" s="66">
        <v>23.641304347826086</v>
      </c>
      <c r="G68" s="66">
        <v>2.286474464237461</v>
      </c>
    </row>
    <row r="69" ht="14.25" customHeight="1">
      <c r="A69" s="66">
        <v>45.0</v>
      </c>
      <c r="B69" s="66">
        <v>3.391522750169411</v>
      </c>
      <c r="C69" s="66">
        <v>-0.5499305842204283</v>
      </c>
      <c r="D69" s="66">
        <v>-0.5087092657389658</v>
      </c>
      <c r="F69" s="66">
        <v>24.18478260869565</v>
      </c>
      <c r="G69" s="66">
        <v>2.314814814814815</v>
      </c>
    </row>
    <row r="70" ht="14.25" customHeight="1">
      <c r="A70" s="66">
        <v>46.0</v>
      </c>
      <c r="B70" s="66">
        <v>3.4324159626069752</v>
      </c>
      <c r="C70" s="66">
        <v>-0.15365577112737983</v>
      </c>
      <c r="D70" s="66">
        <v>-0.14213814752196563</v>
      </c>
      <c r="F70" s="66">
        <v>24.728260869565215</v>
      </c>
      <c r="G70" s="66">
        <v>2.314814814814815</v>
      </c>
    </row>
    <row r="71" ht="14.25" customHeight="1">
      <c r="A71" s="66">
        <v>47.0</v>
      </c>
      <c r="B71" s="66">
        <v>3.398013736270612</v>
      </c>
      <c r="C71" s="66">
        <v>0.5364984935049026</v>
      </c>
      <c r="D71" s="66">
        <v>0.4962840084405004</v>
      </c>
      <c r="F71" s="66">
        <v>25.27173913043478</v>
      </c>
      <c r="G71" s="66">
        <v>2.314814814814815</v>
      </c>
    </row>
    <row r="72" ht="14.25" customHeight="1">
      <c r="A72" s="66">
        <v>48.0</v>
      </c>
      <c r="B72" s="66">
        <v>2.7593007039124715</v>
      </c>
      <c r="C72" s="66">
        <v>1.1752115258630433</v>
      </c>
      <c r="D72" s="66">
        <v>1.087120828635576</v>
      </c>
      <c r="F72" s="66">
        <v>25.815217391304344</v>
      </c>
      <c r="G72" s="66">
        <v>2.314814814814815</v>
      </c>
    </row>
    <row r="73" ht="14.25" customHeight="1">
      <c r="A73" s="66">
        <v>49.0</v>
      </c>
      <c r="B73" s="66">
        <v>3.2160601355042973</v>
      </c>
      <c r="C73" s="66">
        <v>-1.0391656931158084</v>
      </c>
      <c r="D73" s="66">
        <v>-0.961272625845037</v>
      </c>
      <c r="F73" s="66">
        <v>26.35869565217391</v>
      </c>
      <c r="G73" s="66">
        <v>2.3208709595746475</v>
      </c>
    </row>
    <row r="74" ht="14.25" customHeight="1">
      <c r="A74" s="66">
        <v>50.0</v>
      </c>
      <c r="B74" s="66">
        <v>3.296865402267426</v>
      </c>
      <c r="C74" s="66">
        <v>-0.4669026271623906</v>
      </c>
      <c r="D74" s="66">
        <v>-0.4319048611782061</v>
      </c>
      <c r="F74" s="66">
        <v>26.902173913043477</v>
      </c>
      <c r="G74" s="66">
        <v>2.3465164896113313</v>
      </c>
    </row>
    <row r="75" ht="14.25" customHeight="1">
      <c r="A75" s="66">
        <v>51.0</v>
      </c>
      <c r="B75" s="66">
        <v>3.358923847141509</v>
      </c>
      <c r="C75" s="66">
        <v>-0.7466505162753223</v>
      </c>
      <c r="D75" s="66">
        <v>-0.690683600433819</v>
      </c>
      <c r="F75" s="66">
        <v>27.44565217391304</v>
      </c>
      <c r="G75" s="66">
        <v>2.3465164896113313</v>
      </c>
    </row>
    <row r="76" ht="14.25" customHeight="1">
      <c r="A76" s="66">
        <v>52.0</v>
      </c>
      <c r="B76" s="66">
        <v>3.2826436753171153</v>
      </c>
      <c r="C76" s="66">
        <v>0.20038743250446656</v>
      </c>
      <c r="D76" s="66">
        <v>0.1853669291682887</v>
      </c>
      <c r="F76" s="66">
        <v>27.989130434782606</v>
      </c>
      <c r="G76" s="66">
        <v>2.3646718032593057</v>
      </c>
    </row>
    <row r="77" ht="14.25" customHeight="1">
      <c r="A77" s="66">
        <v>53.0</v>
      </c>
      <c r="B77" s="66">
        <v>3.7429104747998956</v>
      </c>
      <c r="C77" s="66">
        <v>-0.9129476996948602</v>
      </c>
      <c r="D77" s="66">
        <v>-0.8445155939603008</v>
      </c>
      <c r="F77" s="66">
        <v>28.532608695652172</v>
      </c>
      <c r="G77" s="66">
        <v>2.367933870065011</v>
      </c>
    </row>
    <row r="78" ht="14.25" customHeight="1">
      <c r="A78" s="66">
        <v>54.0</v>
      </c>
      <c r="B78" s="66">
        <v>3.1384870794116937</v>
      </c>
      <c r="C78" s="66">
        <v>2.521438470798377</v>
      </c>
      <c r="D78" s="66">
        <v>2.332438220187601</v>
      </c>
      <c r="F78" s="66">
        <v>29.076086956521735</v>
      </c>
      <c r="G78" s="66">
        <v>2.38573331477763</v>
      </c>
    </row>
    <row r="79" ht="14.25" customHeight="1">
      <c r="A79" s="66">
        <v>55.0</v>
      </c>
      <c r="B79" s="66">
        <v>3.1578803434348446</v>
      </c>
      <c r="C79" s="66">
        <v>0.10746132014788845</v>
      </c>
      <c r="D79" s="66">
        <v>0.09940630842575635</v>
      </c>
      <c r="F79" s="66">
        <v>29.6195652173913</v>
      </c>
      <c r="G79" s="66">
        <v>2.40442414041837</v>
      </c>
    </row>
    <row r="80" ht="14.25" customHeight="1">
      <c r="A80" s="66">
        <v>56.0</v>
      </c>
      <c r="B80" s="66">
        <v>3.250968010745969</v>
      </c>
      <c r="C80" s="66">
        <v>-0.6386946798797823</v>
      </c>
      <c r="D80" s="66">
        <v>-0.5908198433691669</v>
      </c>
      <c r="F80" s="66">
        <v>30.163043478260867</v>
      </c>
      <c r="G80" s="66">
        <v>2.4150346886800738</v>
      </c>
    </row>
    <row r="81" ht="14.25" customHeight="1">
      <c r="A81" s="66">
        <v>57.0</v>
      </c>
      <c r="B81" s="66">
        <v>3.2865223281217455</v>
      </c>
      <c r="C81" s="66">
        <v>-1.1096278857332567</v>
      </c>
      <c r="D81" s="66">
        <v>-1.026453161893223</v>
      </c>
      <c r="F81" s="66">
        <v>30.70652173913043</v>
      </c>
      <c r="G81" s="66">
        <v>2.456549775839833</v>
      </c>
    </row>
    <row r="82" ht="14.25" customHeight="1">
      <c r="A82" s="66">
        <v>58.0</v>
      </c>
      <c r="B82" s="66">
        <v>3.278765022512485</v>
      </c>
      <c r="C82" s="66">
        <v>-0.013423358929752105</v>
      </c>
      <c r="D82" s="66">
        <v>-0.012417180023884042</v>
      </c>
      <c r="F82" s="66">
        <v>31.249999999999996</v>
      </c>
      <c r="G82" s="66">
        <v>2.456549775839833</v>
      </c>
    </row>
    <row r="83" ht="14.25" customHeight="1">
      <c r="A83" s="66">
        <v>59.0</v>
      </c>
      <c r="B83" s="66">
        <v>3.3311268353749925</v>
      </c>
      <c r="C83" s="66">
        <v>-1.5896112814642016</v>
      </c>
      <c r="D83" s="66">
        <v>-1.4704582923867713</v>
      </c>
      <c r="F83" s="66">
        <v>31.793478260869563</v>
      </c>
      <c r="G83" s="66">
        <v>2.456549775839833</v>
      </c>
    </row>
    <row r="84" ht="14.25" customHeight="1">
      <c r="A84" s="66">
        <v>60.0</v>
      </c>
      <c r="B84" s="66">
        <v>2.5948292446293646</v>
      </c>
      <c r="C84" s="66">
        <v>0.01744408623682192</v>
      </c>
      <c r="D84" s="66">
        <v>0.016136524418987275</v>
      </c>
      <c r="F84" s="66">
        <v>32.336956521739125</v>
      </c>
      <c r="G84" s="66">
        <v>2.4613753408058163</v>
      </c>
    </row>
    <row r="85" ht="14.25" customHeight="1">
      <c r="A85" s="66">
        <v>61.0</v>
      </c>
      <c r="B85" s="66">
        <v>3.008515368564094</v>
      </c>
      <c r="C85" s="66">
        <v>1.1087620275830012</v>
      </c>
      <c r="D85" s="66">
        <v>1.0256522061426443</v>
      </c>
      <c r="F85" s="66">
        <v>32.880434782608695</v>
      </c>
      <c r="G85" s="66">
        <v>2.507716049382716</v>
      </c>
    </row>
    <row r="86" ht="14.25" customHeight="1">
      <c r="A86" s="66">
        <v>62.0</v>
      </c>
      <c r="B86" s="66">
        <v>2.937730326100183</v>
      </c>
      <c r="C86" s="66">
        <v>0.09605301842925584</v>
      </c>
      <c r="D86" s="66">
        <v>0.08885314234054738</v>
      </c>
      <c r="F86" s="66">
        <v>33.42391304347826</v>
      </c>
      <c r="G86" s="66">
        <v>2.507716049382716</v>
      </c>
    </row>
    <row r="87" ht="14.25" customHeight="1">
      <c r="A87" s="66">
        <v>63.0</v>
      </c>
      <c r="B87" s="66">
        <v>2.5677176041297396</v>
      </c>
      <c r="C87" s="66">
        <v>0.6827645507232307</v>
      </c>
      <c r="D87" s="66">
        <v>0.6315863551458525</v>
      </c>
      <c r="F87" s="66">
        <v>33.96739130434782</v>
      </c>
      <c r="G87" s="66">
        <v>2.559836170485089</v>
      </c>
    </row>
    <row r="88" ht="14.25" customHeight="1">
      <c r="A88" s="66">
        <v>64.0</v>
      </c>
      <c r="B88" s="66">
        <v>3.2176529940256486</v>
      </c>
      <c r="C88" s="66">
        <v>-0.6172672701432727</v>
      </c>
      <c r="D88" s="66">
        <v>-0.5709985746735916</v>
      </c>
      <c r="F88" s="66">
        <v>34.51086956521739</v>
      </c>
      <c r="G88" s="66">
        <v>2.559836170485089</v>
      </c>
    </row>
    <row r="89" ht="14.25" customHeight="1">
      <c r="A89" s="66">
        <v>65.0</v>
      </c>
      <c r="B89" s="66">
        <v>3.1822604727936934</v>
      </c>
      <c r="C89" s="66">
        <v>0.5016193027063394</v>
      </c>
      <c r="D89" s="66">
        <v>0.46401926803538346</v>
      </c>
      <c r="F89" s="66">
        <v>35.05434782608695</v>
      </c>
      <c r="G89" s="66">
        <v>2.600385723882376</v>
      </c>
    </row>
    <row r="90" ht="14.25" customHeight="1">
      <c r="A90" s="66">
        <v>66.0</v>
      </c>
      <c r="B90" s="66">
        <v>3.0149503724244493</v>
      </c>
      <c r="C90" s="66">
        <v>-0.19786583821854187</v>
      </c>
      <c r="D90" s="66">
        <v>-0.18303434681245787</v>
      </c>
      <c r="F90" s="66">
        <v>35.597826086956516</v>
      </c>
      <c r="G90" s="66">
        <v>2.6122733308661865</v>
      </c>
    </row>
    <row r="91" ht="14.25" customHeight="1">
      <c r="A91" s="66">
        <v>67.0</v>
      </c>
      <c r="B91" s="66">
        <v>3.014306872038414</v>
      </c>
      <c r="C91" s="66">
        <v>0.8862717137851504</v>
      </c>
      <c r="D91" s="66">
        <v>0.8198391682542664</v>
      </c>
      <c r="F91" s="66">
        <v>36.141304347826086</v>
      </c>
      <c r="G91" s="66">
        <v>2.6122733308661865</v>
      </c>
    </row>
    <row r="92" ht="14.25" customHeight="1">
      <c r="A92" s="66">
        <v>68.0</v>
      </c>
      <c r="B92" s="66">
        <v>3.0387598867077648</v>
      </c>
      <c r="C92" s="66">
        <v>0.8618186991157994</v>
      </c>
      <c r="D92" s="66">
        <v>0.7972190858393492</v>
      </c>
      <c r="F92" s="66">
        <v>36.68478260869565</v>
      </c>
      <c r="G92" s="66">
        <v>2.6122733308661865</v>
      </c>
    </row>
    <row r="93" ht="14.25" customHeight="1">
      <c r="A93" s="66">
        <v>69.0</v>
      </c>
      <c r="B93" s="66">
        <v>3.615979732981656</v>
      </c>
      <c r="C93" s="66">
        <v>0.06790004251837667</v>
      </c>
      <c r="D93" s="66">
        <v>0.06281043783395535</v>
      </c>
      <c r="F93" s="66">
        <v>37.22826086956521</v>
      </c>
      <c r="G93" s="66">
        <v>2.6345832967418987</v>
      </c>
    </row>
    <row r="94" ht="14.25" customHeight="1">
      <c r="A94" s="66">
        <v>70.0</v>
      </c>
      <c r="B94" s="66">
        <v>3.624345238000119</v>
      </c>
      <c r="C94" s="66">
        <v>-0.8072607037942117</v>
      </c>
      <c r="D94" s="66">
        <v>-0.7467506112052666</v>
      </c>
      <c r="F94" s="66">
        <v>37.77173913043478</v>
      </c>
      <c r="G94" s="66">
        <v>2.700617283950617</v>
      </c>
    </row>
    <row r="95" ht="14.25" customHeight="1">
      <c r="A95" s="66">
        <v>71.0</v>
      </c>
      <c r="B95" s="66">
        <v>3.350214073548973</v>
      </c>
      <c r="C95" s="66">
        <v>0.11696689162752838</v>
      </c>
      <c r="D95" s="66">
        <v>0.10819936781650054</v>
      </c>
      <c r="F95" s="66">
        <v>38.315217391304344</v>
      </c>
      <c r="G95" s="66">
        <v>2.7021970940988176</v>
      </c>
    </row>
    <row r="96" ht="14.25" customHeight="1">
      <c r="A96" s="66">
        <v>72.0</v>
      </c>
      <c r="B96" s="66">
        <v>3.0857354148883602</v>
      </c>
      <c r="C96" s="66">
        <v>0.3814455502881411</v>
      </c>
      <c r="D96" s="66">
        <v>0.35285341709363294</v>
      </c>
      <c r="F96" s="66">
        <v>38.85869565217391</v>
      </c>
      <c r="G96" s="66">
        <v>2.7021970940988176</v>
      </c>
    </row>
    <row r="97" ht="14.25" customHeight="1">
      <c r="A97" s="66">
        <v>73.0</v>
      </c>
      <c r="B97" s="66">
        <v>3.4491472918088495</v>
      </c>
      <c r="C97" s="66">
        <v>-0.004879844441561421</v>
      </c>
      <c r="D97" s="66">
        <v>-0.0045140644183413094</v>
      </c>
      <c r="F97" s="66">
        <v>39.40217391304348</v>
      </c>
      <c r="G97" s="66">
        <v>2.742847497679129</v>
      </c>
    </row>
    <row r="98" ht="14.25" customHeight="1">
      <c r="A98" s="66">
        <v>74.0</v>
      </c>
      <c r="B98" s="66">
        <v>3.550148427247616</v>
      </c>
      <c r="C98" s="66">
        <v>-0.7516811262616945</v>
      </c>
      <c r="D98" s="66">
        <v>-0.695337129416962</v>
      </c>
      <c r="F98" s="66">
        <v>39.94565217391304</v>
      </c>
      <c r="G98" s="66">
        <v>2.773155851358846</v>
      </c>
    </row>
    <row r="99" ht="14.25" customHeight="1">
      <c r="A99" s="66">
        <v>75.0</v>
      </c>
      <c r="B99" s="66">
        <v>4.093508966000475</v>
      </c>
      <c r="C99" s="66">
        <v>-0.8645082340936421</v>
      </c>
      <c r="D99" s="66">
        <v>-0.7997070205042253</v>
      </c>
      <c r="F99" s="66">
        <v>40.4891304347826</v>
      </c>
      <c r="G99" s="66">
        <v>2.773155851358846</v>
      </c>
    </row>
    <row r="100" ht="14.25" customHeight="1">
      <c r="A100" s="66">
        <v>76.0</v>
      </c>
      <c r="B100" s="66">
        <v>4.802434657149793</v>
      </c>
      <c r="C100" s="66">
        <v>-1.7887006407034156</v>
      </c>
      <c r="D100" s="66">
        <v>-1.6546244483727899</v>
      </c>
      <c r="F100" s="66">
        <v>41.03260869565217</v>
      </c>
      <c r="G100" s="66">
        <v>2.7833555339072347</v>
      </c>
    </row>
    <row r="101" ht="14.25" customHeight="1">
      <c r="A101" s="66">
        <v>77.0</v>
      </c>
      <c r="B101" s="66">
        <v>2.931356660762008</v>
      </c>
      <c r="C101" s="66">
        <v>0.9434442175261917</v>
      </c>
      <c r="D101" s="66">
        <v>0.8727261747839953</v>
      </c>
      <c r="F101" s="66">
        <v>41.576086956521735</v>
      </c>
      <c r="G101" s="66">
        <v>2.7984673009859216</v>
      </c>
    </row>
    <row r="102" ht="14.25" customHeight="1">
      <c r="A102" s="66">
        <v>78.0</v>
      </c>
      <c r="B102" s="66">
        <v>2.7248796560359216</v>
      </c>
      <c r="C102" s="66">
        <v>1.1499212222522779</v>
      </c>
      <c r="D102" s="66">
        <v>1.0637262182078149</v>
      </c>
      <c r="F102" s="66">
        <v>42.1195652173913</v>
      </c>
      <c r="G102" s="66">
        <v>2.8170845342059074</v>
      </c>
    </row>
    <row r="103" ht="14.25" customHeight="1">
      <c r="A103" s="66">
        <v>79.0</v>
      </c>
      <c r="B103" s="66">
        <v>2.775380223755305</v>
      </c>
      <c r="C103" s="66">
        <v>1.0994206545328944</v>
      </c>
      <c r="D103" s="66">
        <v>1.0170110373084904</v>
      </c>
      <c r="F103" s="66">
        <v>42.66304347826087</v>
      </c>
      <c r="G103" s="66">
        <v>2.8170845342059074</v>
      </c>
    </row>
    <row r="104" ht="14.25" customHeight="1">
      <c r="A104" s="66">
        <v>80.0</v>
      </c>
      <c r="B104" s="66">
        <v>2.8111780945437284</v>
      </c>
      <c r="C104" s="66">
        <v>0.41782263736310465</v>
      </c>
      <c r="D104" s="66">
        <v>0.38650377549633935</v>
      </c>
      <c r="F104" s="66">
        <v>43.20652173913043</v>
      </c>
      <c r="G104" s="66">
        <v>2.823434506403146</v>
      </c>
    </row>
    <row r="105" ht="14.25" customHeight="1">
      <c r="A105" s="66">
        <v>81.0</v>
      </c>
      <c r="B105" s="66">
        <v>2.907704496133942</v>
      </c>
      <c r="C105" s="66">
        <v>-0.5397706260689312</v>
      </c>
      <c r="D105" s="66">
        <v>-0.49931087074241653</v>
      </c>
      <c r="F105" s="66">
        <v>43.75</v>
      </c>
      <c r="G105" s="66">
        <v>2.8299627751050354</v>
      </c>
    </row>
    <row r="106" ht="14.25" customHeight="1">
      <c r="A106" s="66">
        <v>82.0</v>
      </c>
      <c r="B106" s="66">
        <v>2.746614077586036</v>
      </c>
      <c r="C106" s="66">
        <v>0.9129200852417076</v>
      </c>
      <c r="D106" s="66">
        <v>0.844490049412334</v>
      </c>
      <c r="F106" s="66">
        <v>44.29347826086956</v>
      </c>
      <c r="G106" s="66">
        <v>2.8299627751050354</v>
      </c>
    </row>
    <row r="107" ht="14.25" customHeight="1">
      <c r="A107" s="66">
        <v>83.0</v>
      </c>
      <c r="B107" s="66">
        <v>2.907704496133942</v>
      </c>
      <c r="C107" s="66">
        <v>1.3976298130751688</v>
      </c>
      <c r="D107" s="66">
        <v>1.2928672388575002</v>
      </c>
      <c r="F107" s="66">
        <v>44.836956521739125</v>
      </c>
      <c r="G107" s="66">
        <v>2.841592165948983</v>
      </c>
    </row>
    <row r="108" ht="14.25" customHeight="1">
      <c r="A108" s="66">
        <v>84.0</v>
      </c>
      <c r="B108" s="66">
        <v>2.8488937084101034</v>
      </c>
      <c r="C108" s="66">
        <v>0.8106404544176402</v>
      </c>
      <c r="D108" s="66">
        <v>0.7498770248061076</v>
      </c>
      <c r="F108" s="66">
        <v>45.380434782608695</v>
      </c>
      <c r="G108" s="66">
        <v>2.8541319048037233</v>
      </c>
    </row>
    <row r="109" ht="14.25" customHeight="1">
      <c r="A109" s="66">
        <v>85.0</v>
      </c>
      <c r="B109" s="66">
        <v>2.9907733142434396</v>
      </c>
      <c r="C109" s="66">
        <v>-0.4309371437583507</v>
      </c>
      <c r="D109" s="66">
        <v>-0.3986352537415654</v>
      </c>
      <c r="F109" s="66">
        <v>45.92391304347826</v>
      </c>
      <c r="G109" s="66">
        <v>2.893518518518518</v>
      </c>
    </row>
    <row r="110" ht="14.25" customHeight="1">
      <c r="A110" s="66">
        <v>86.0</v>
      </c>
      <c r="B110" s="66">
        <v>3.201083977846304</v>
      </c>
      <c r="C110" s="66">
        <v>-0.4279281264874579</v>
      </c>
      <c r="D110" s="66">
        <v>-0.39585178431761686</v>
      </c>
      <c r="F110" s="66">
        <v>46.46739130434782</v>
      </c>
      <c r="G110" s="66">
        <v>2.910058409029496</v>
      </c>
    </row>
    <row r="111" ht="14.25" customHeight="1">
      <c r="A111" s="66">
        <v>87.0</v>
      </c>
      <c r="B111" s="66">
        <v>3.178279207094186</v>
      </c>
      <c r="C111" s="66">
        <v>-0.8317627174828548</v>
      </c>
      <c r="D111" s="66">
        <v>-0.7694160198046902</v>
      </c>
      <c r="F111" s="66">
        <v>47.01086956521739</v>
      </c>
      <c r="G111" s="66">
        <v>2.9538357667313697</v>
      </c>
    </row>
    <row r="112" ht="14.25" customHeight="1">
      <c r="A112" s="66">
        <v>88.0</v>
      </c>
      <c r="B112" s="66">
        <v>3.9346374370394255</v>
      </c>
      <c r="C112" s="66">
        <v>-2.441399670923124</v>
      </c>
      <c r="D112" s="66">
        <v>-2.2583989136215057</v>
      </c>
      <c r="F112" s="66">
        <v>47.55434782608695</v>
      </c>
      <c r="G112" s="66">
        <v>2.9864755322326038</v>
      </c>
    </row>
    <row r="113" ht="14.25" customHeight="1">
      <c r="A113" s="66">
        <v>89.0</v>
      </c>
      <c r="B113" s="66">
        <v>3.406960380469589</v>
      </c>
      <c r="C113" s="66">
        <v>-0.8471242099845</v>
      </c>
      <c r="D113" s="66">
        <v>-0.7836260561172629</v>
      </c>
      <c r="F113" s="66">
        <v>48.097826086956516</v>
      </c>
      <c r="G113" s="66">
        <v>2.9864755322326038</v>
      </c>
    </row>
    <row r="114" ht="14.25" customHeight="1">
      <c r="A114" s="66">
        <v>90.0</v>
      </c>
      <c r="B114" s="66">
        <v>3.1263350070476954</v>
      </c>
      <c r="C114" s="66">
        <v>-0.3531791556888493</v>
      </c>
      <c r="D114" s="66">
        <v>-0.32670579545866324</v>
      </c>
      <c r="F114" s="66">
        <v>48.641304347826086</v>
      </c>
      <c r="G114" s="66">
        <v>3.0137340164463775</v>
      </c>
    </row>
    <row r="115" ht="14.25" customHeight="1">
      <c r="A115" s="66">
        <v>91.0</v>
      </c>
      <c r="B115" s="66">
        <v>3.0946617143364206</v>
      </c>
      <c r="C115" s="66">
        <v>0.95841222226497</v>
      </c>
      <c r="D115" s="66">
        <v>0.8865722181187832</v>
      </c>
      <c r="F115" s="66">
        <v>49.18478260869565</v>
      </c>
      <c r="G115" s="66">
        <v>3.025108399717656</v>
      </c>
    </row>
    <row r="116" ht="14.25" customHeight="1">
      <c r="A116" s="66">
        <v>92.0</v>
      </c>
      <c r="B116" s="66">
        <v>2.9546657605525866</v>
      </c>
      <c r="C116" s="66">
        <v>0.031809771680017196</v>
      </c>
      <c r="D116" s="66">
        <v>0.029425396693666173</v>
      </c>
      <c r="F116" s="66">
        <v>49.72826086956521</v>
      </c>
      <c r="G116" s="66">
        <v>3.025108399717656</v>
      </c>
    </row>
    <row r="117" ht="14.25" customHeight="1">
      <c r="A117" s="66">
        <v>93.0</v>
      </c>
      <c r="B117" s="66">
        <v>3.0718569435843026</v>
      </c>
      <c r="C117" s="66">
        <v>0.3412579503958155</v>
      </c>
      <c r="D117" s="66">
        <v>0.31567817167240025</v>
      </c>
      <c r="F117" s="66">
        <v>50.27173913043478</v>
      </c>
      <c r="G117" s="66">
        <v>3.033783344529439</v>
      </c>
    </row>
    <row r="118" ht="14.25" customHeight="1">
      <c r="A118" s="66">
        <v>94.0</v>
      </c>
      <c r="B118" s="66">
        <v>2.969235475199773</v>
      </c>
      <c r="C118" s="66">
        <v>-0.6227189855884419</v>
      </c>
      <c r="D118" s="66">
        <v>-0.5760416441821937</v>
      </c>
      <c r="F118" s="66">
        <v>50.815217391304344</v>
      </c>
      <c r="G118" s="66">
        <v>3.0706872197997916</v>
      </c>
    </row>
    <row r="119" ht="14.25" customHeight="1">
      <c r="A119" s="66">
        <v>95.0</v>
      </c>
      <c r="B119" s="66">
        <v>2.9470641703018807</v>
      </c>
      <c r="C119" s="66">
        <v>0.03941136193072303</v>
      </c>
      <c r="D119" s="66">
        <v>0.03645719217084778</v>
      </c>
      <c r="F119" s="66">
        <v>51.35869565217391</v>
      </c>
      <c r="G119" s="66">
        <v>3.073680512865548</v>
      </c>
    </row>
    <row r="120" ht="14.25" customHeight="1">
      <c r="A120" s="66">
        <v>96.0</v>
      </c>
      <c r="B120" s="66">
        <v>2.3864468893123187</v>
      </c>
      <c r="C120" s="66">
        <v>1.8799467281628286</v>
      </c>
      <c r="D120" s="66">
        <v>1.7390309743688526</v>
      </c>
      <c r="F120" s="66">
        <v>51.90217391304348</v>
      </c>
      <c r="G120" s="66">
        <v>3.073680512865548</v>
      </c>
    </row>
    <row r="121" ht="14.25" customHeight="1">
      <c r="A121" s="66">
        <v>97.0</v>
      </c>
      <c r="B121" s="66">
        <v>2.781822765823068</v>
      </c>
      <c r="C121" s="66">
        <v>0.38300126996054207</v>
      </c>
      <c r="D121" s="66">
        <v>0.3542925242008775</v>
      </c>
      <c r="F121" s="66">
        <v>52.44565217391304</v>
      </c>
      <c r="G121" s="66">
        <v>3.0864197530864197</v>
      </c>
    </row>
    <row r="122" ht="14.25" customHeight="1">
      <c r="A122" s="66">
        <v>98.0</v>
      </c>
      <c r="B122" s="66">
        <v>3.1326866128999162</v>
      </c>
      <c r="C122" s="66">
        <v>-1.23379219142975</v>
      </c>
      <c r="D122" s="66">
        <v>-1.141310444965397</v>
      </c>
      <c r="F122" s="66">
        <v>52.9891304347826</v>
      </c>
      <c r="G122" s="66">
        <v>3.088189879560595</v>
      </c>
    </row>
    <row r="123" ht="14.25" customHeight="1">
      <c r="A123" s="66">
        <v>99.0</v>
      </c>
      <c r="B123" s="66">
        <v>3.089455174599377</v>
      </c>
      <c r="C123" s="66">
        <v>0.4973453992887147</v>
      </c>
      <c r="D123" s="66">
        <v>0.460065724930482</v>
      </c>
      <c r="F123" s="66">
        <v>53.53260869565217</v>
      </c>
      <c r="G123" s="66">
        <v>3.16482403578361</v>
      </c>
    </row>
    <row r="124" ht="14.25" customHeight="1">
      <c r="A124" s="66">
        <v>100.0</v>
      </c>
      <c r="B124" s="66">
        <v>3.401473381464145</v>
      </c>
      <c r="C124" s="66">
        <v>-0.4476376147327752</v>
      </c>
      <c r="D124" s="66">
        <v>-0.4140839022995243</v>
      </c>
      <c r="F124" s="66">
        <v>54.076086956521735</v>
      </c>
      <c r="G124" s="66">
        <v>3.18097775303684</v>
      </c>
    </row>
    <row r="125" ht="14.25" customHeight="1">
      <c r="A125" s="66">
        <v>101.0</v>
      </c>
      <c r="B125" s="66">
        <v>3.6909360553025454</v>
      </c>
      <c r="C125" s="66">
        <v>0.5288293257422678</v>
      </c>
      <c r="D125" s="66">
        <v>0.48918970088004815</v>
      </c>
      <c r="F125" s="66">
        <v>54.6195652173913</v>
      </c>
      <c r="G125" s="66">
        <v>3.218721599515298</v>
      </c>
    </row>
    <row r="126" ht="14.25" customHeight="1">
      <c r="A126" s="66">
        <v>102.0</v>
      </c>
      <c r="B126" s="66">
        <v>2.7717980844780152</v>
      </c>
      <c r="C126" s="66">
        <v>-0.4509271249033677</v>
      </c>
      <c r="D126" s="66">
        <v>-0.4171268396293241</v>
      </c>
      <c r="F126" s="66">
        <v>55.16304347826087</v>
      </c>
      <c r="G126" s="66">
        <v>3.229000731906833</v>
      </c>
    </row>
    <row r="127" ht="14.25" customHeight="1">
      <c r="A127" s="66">
        <v>103.0</v>
      </c>
      <c r="B127" s="66">
        <v>2.829440002212069</v>
      </c>
      <c r="C127" s="66">
        <v>1.1793371097805037</v>
      </c>
      <c r="D127" s="66">
        <v>1.0909371698713901</v>
      </c>
      <c r="F127" s="66">
        <v>55.70652173913043</v>
      </c>
      <c r="G127" s="66">
        <v>3.229000731906833</v>
      </c>
    </row>
    <row r="128" ht="14.25" customHeight="1">
      <c r="A128" s="66">
        <v>104.0</v>
      </c>
      <c r="B128" s="66">
        <v>2.9284337304944654</v>
      </c>
      <c r="C128" s="66">
        <v>-0.1855862328153366</v>
      </c>
      <c r="D128" s="66">
        <v>-0.17167518762496864</v>
      </c>
      <c r="F128" s="66">
        <v>56.24999999999999</v>
      </c>
      <c r="G128" s="66">
        <v>3.2504821548529703</v>
      </c>
    </row>
    <row r="129" ht="14.25" customHeight="1">
      <c r="A129" s="66">
        <v>105.0</v>
      </c>
      <c r="B129" s="66">
        <v>2.9159028788131494</v>
      </c>
      <c r="C129" s="66">
        <v>0.6708976950749421</v>
      </c>
      <c r="D129" s="66">
        <v>0.6206090071010464</v>
      </c>
      <c r="F129" s="66">
        <v>56.79347826086956</v>
      </c>
      <c r="G129" s="66">
        <v>3.265341663582733</v>
      </c>
    </row>
    <row r="130" ht="14.25" customHeight="1">
      <c r="A130" s="66">
        <v>106.0</v>
      </c>
      <c r="B130" s="66">
        <v>2.8795327258150887</v>
      </c>
      <c r="C130" s="66">
        <v>0.654109628006442</v>
      </c>
      <c r="D130" s="66">
        <v>0.6050793284167818</v>
      </c>
      <c r="F130" s="66">
        <v>57.336956521739125</v>
      </c>
      <c r="G130" s="66">
        <v>3.265341663582733</v>
      </c>
    </row>
    <row r="131" ht="14.25" customHeight="1">
      <c r="A131" s="66">
        <v>107.0</v>
      </c>
      <c r="B131" s="66">
        <v>3.0116257029145483</v>
      </c>
      <c r="C131" s="66">
        <v>-0.7251512386770873</v>
      </c>
      <c r="D131" s="66">
        <v>-0.6707958508982659</v>
      </c>
      <c r="F131" s="66">
        <v>57.88043478260869</v>
      </c>
      <c r="G131" s="66">
        <v>3.2787601914795954</v>
      </c>
    </row>
    <row r="132" ht="14.25" customHeight="1">
      <c r="A132" s="66">
        <v>108.0</v>
      </c>
      <c r="B132" s="66">
        <v>3.406052863505925</v>
      </c>
      <c r="C132" s="66">
        <v>0.7511734351076407</v>
      </c>
      <c r="D132" s="66">
        <v>0.6948674934272361</v>
      </c>
      <c r="F132" s="66">
        <v>58.42391304347826</v>
      </c>
      <c r="G132" s="66">
        <v>3.2787601914795954</v>
      </c>
    </row>
    <row r="133" ht="14.25" customHeight="1">
      <c r="A133" s="66">
        <v>109.0</v>
      </c>
      <c r="B133" s="66">
        <v>3.3616103665378825</v>
      </c>
      <c r="C133" s="66">
        <v>-1.9065811620231345</v>
      </c>
      <c r="D133" s="66">
        <v>-1.763668962655422</v>
      </c>
      <c r="F133" s="66">
        <v>58.96739130434782</v>
      </c>
      <c r="G133" s="66">
        <v>3.2787601914795954</v>
      </c>
    </row>
    <row r="134" ht="14.25" customHeight="1">
      <c r="A134" s="66">
        <v>110.0</v>
      </c>
      <c r="B134" s="66">
        <v>3.235689958461762</v>
      </c>
      <c r="C134" s="66">
        <v>-1.572799439016336</v>
      </c>
      <c r="D134" s="66">
        <v>-1.4549066204616745</v>
      </c>
      <c r="F134" s="66">
        <v>59.510869565217384</v>
      </c>
      <c r="G134" s="66">
        <v>3.279320987654321</v>
      </c>
    </row>
    <row r="135" ht="14.25" customHeight="1">
      <c r="A135" s="66">
        <v>111.0</v>
      </c>
      <c r="B135" s="66">
        <v>3.203592599540398</v>
      </c>
      <c r="C135" s="66">
        <v>-0.5013955054415806</v>
      </c>
      <c r="D135" s="66">
        <v>-0.4638122460120654</v>
      </c>
      <c r="F135" s="66">
        <v>60.05434782608695</v>
      </c>
      <c r="G135" s="66">
        <v>3.293229120927373</v>
      </c>
    </row>
    <row r="136" ht="14.25" customHeight="1">
      <c r="A136" s="66">
        <v>112.0</v>
      </c>
      <c r="B136" s="66">
        <v>3.0535991722732554</v>
      </c>
      <c r="C136" s="66">
        <v>0.272181866617597</v>
      </c>
      <c r="D136" s="66">
        <v>0.25177984547045945</v>
      </c>
      <c r="F136" s="66">
        <v>60.597826086956516</v>
      </c>
      <c r="G136" s="66">
        <v>3.3087748709577802</v>
      </c>
    </row>
    <row r="137" ht="14.25" customHeight="1">
      <c r="A137" s="66">
        <v>113.0</v>
      </c>
      <c r="B137" s="66">
        <v>3.215320480684743</v>
      </c>
      <c r="C137" s="66">
        <v>-1.13670733137796</v>
      </c>
      <c r="D137" s="66">
        <v>-1.0515028050769413</v>
      </c>
      <c r="F137" s="66">
        <v>61.14130434782608</v>
      </c>
      <c r="G137" s="66">
        <v>3.3087748709577802</v>
      </c>
    </row>
    <row r="138" ht="14.25" customHeight="1">
      <c r="A138" s="66">
        <v>114.0</v>
      </c>
      <c r="B138" s="66">
        <v>3.0332296944962356</v>
      </c>
      <c r="C138" s="66">
        <v>-0.331032600397418</v>
      </c>
      <c r="D138" s="66">
        <v>-0.306219286426033</v>
      </c>
      <c r="F138" s="66">
        <v>61.68478260869565</v>
      </c>
      <c r="G138" s="66">
        <v>3.3257810388908524</v>
      </c>
    </row>
    <row r="139" ht="14.25" customHeight="1">
      <c r="A139" s="66">
        <v>115.0</v>
      </c>
      <c r="B139" s="66">
        <v>3.0819929897806153</v>
      </c>
      <c r="C139" s="66">
        <v>-1.0033798404738326</v>
      </c>
      <c r="D139" s="66">
        <v>-0.9281691845313503</v>
      </c>
      <c r="F139" s="66">
        <v>62.22826086956521</v>
      </c>
      <c r="G139" s="66">
        <v>3.3257810388908524</v>
      </c>
    </row>
    <row r="140" ht="14.25" customHeight="1">
      <c r="A140" s="66">
        <v>116.0</v>
      </c>
      <c r="B140" s="66">
        <v>2.75855037295764</v>
      </c>
      <c r="C140" s="66">
        <v>0.15150803607185592</v>
      </c>
      <c r="D140" s="66">
        <v>0.14015140091348918</v>
      </c>
      <c r="F140" s="66">
        <v>62.77173913043478</v>
      </c>
      <c r="G140" s="66">
        <v>3.349951721284017</v>
      </c>
    </row>
    <row r="141" ht="14.25" customHeight="1">
      <c r="A141" s="66">
        <v>117.0</v>
      </c>
      <c r="B141" s="66">
        <v>2.261041309676498</v>
      </c>
      <c r="C141" s="66">
        <v>1.0647397292143546</v>
      </c>
      <c r="D141" s="66">
        <v>0.9849297009359153</v>
      </c>
      <c r="F141" s="66">
        <v>63.315217391304344</v>
      </c>
      <c r="G141" s="66">
        <v>3.379788862601642</v>
      </c>
    </row>
    <row r="142" ht="14.25" customHeight="1">
      <c r="A142" s="66">
        <v>118.0</v>
      </c>
      <c r="B142" s="66">
        <v>2.734106511874875</v>
      </c>
      <c r="C142" s="66">
        <v>-0.27755673603504194</v>
      </c>
      <c r="D142" s="66">
        <v>-0.2567518291230276</v>
      </c>
      <c r="F142" s="66">
        <v>63.85869565217391</v>
      </c>
      <c r="G142" s="66">
        <v>3.408058164192669</v>
      </c>
    </row>
    <row r="143" ht="14.25" customHeight="1">
      <c r="A143" s="66">
        <v>119.0</v>
      </c>
      <c r="B143" s="66">
        <v>2.847784980273196</v>
      </c>
      <c r="C143" s="66">
        <v>-0.8006601670733349</v>
      </c>
      <c r="D143" s="66">
        <v>-0.7406448329759648</v>
      </c>
      <c r="F143" s="66">
        <v>64.40217391304347</v>
      </c>
      <c r="G143" s="66">
        <v>3.413114893980118</v>
      </c>
    </row>
    <row r="144" ht="14.25" customHeight="1">
      <c r="A144" s="66">
        <v>120.0</v>
      </c>
      <c r="B144" s="66">
        <v>2.9389709174911</v>
      </c>
      <c r="C144" s="66">
        <v>-0.4824211416512667</v>
      </c>
      <c r="D144" s="66">
        <v>-0.4462601495318928</v>
      </c>
      <c r="F144" s="66">
        <v>64.94565217391303</v>
      </c>
      <c r="G144" s="66">
        <v>3.444267447367288</v>
      </c>
    </row>
    <row r="145" ht="14.25" customHeight="1">
      <c r="A145" s="66">
        <v>121.0</v>
      </c>
      <c r="B145" s="66">
        <v>3.4137456972723212</v>
      </c>
      <c r="C145" s="66">
        <v>0.06636648516744215</v>
      </c>
      <c r="D145" s="66">
        <v>0.06139183182012835</v>
      </c>
      <c r="F145" s="66">
        <v>65.48913043478261</v>
      </c>
      <c r="G145" s="66">
        <v>3.4671809651765013</v>
      </c>
    </row>
    <row r="146" ht="14.25" customHeight="1">
      <c r="A146" s="66">
        <v>122.0</v>
      </c>
      <c r="B146" s="66">
        <v>3.445356822174528</v>
      </c>
      <c r="C146" s="66">
        <v>-2.6265068968945835</v>
      </c>
      <c r="D146" s="66">
        <v>-2.4296309994681327</v>
      </c>
      <c r="F146" s="66">
        <v>66.03260869565217</v>
      </c>
      <c r="G146" s="66">
        <v>3.4671809651765013</v>
      </c>
    </row>
    <row r="147" ht="14.25" customHeight="1">
      <c r="A147" s="66">
        <v>123.0</v>
      </c>
      <c r="B147" s="66">
        <v>2.971189948641426</v>
      </c>
      <c r="C147" s="66">
        <v>0.5089222337983372</v>
      </c>
      <c r="D147" s="66">
        <v>0.47077479104165326</v>
      </c>
      <c r="F147" s="66">
        <v>66.57608695652173</v>
      </c>
      <c r="G147" s="66">
        <v>3.4801121824397634</v>
      </c>
    </row>
    <row r="148" ht="14.25" customHeight="1">
      <c r="A148" s="66">
        <v>124.0</v>
      </c>
      <c r="B148" s="66">
        <v>2.9669346049045906</v>
      </c>
      <c r="C148" s="66">
        <v>-1.3292347543447018</v>
      </c>
      <c r="D148" s="66">
        <v>-1.229598889896201</v>
      </c>
      <c r="F148" s="66">
        <v>67.1195652173913</v>
      </c>
      <c r="G148" s="66">
        <v>3.4801121824397634</v>
      </c>
    </row>
    <row r="149" ht="14.25" customHeight="1">
      <c r="A149" s="66">
        <v>125.0</v>
      </c>
      <c r="B149" s="66">
        <v>3.1961152604455902</v>
      </c>
      <c r="C149" s="66">
        <v>-0.7395654846057571</v>
      </c>
      <c r="D149" s="66">
        <v>-0.6841296436949497</v>
      </c>
      <c r="F149" s="66">
        <v>67.66304347826086</v>
      </c>
      <c r="G149" s="66">
        <v>3.483031107821582</v>
      </c>
    </row>
    <row r="150" ht="14.25" customHeight="1">
      <c r="A150" s="66">
        <v>126.0</v>
      </c>
      <c r="B150" s="66">
        <v>3.6283366028584556</v>
      </c>
      <c r="C150" s="66">
        <v>-1.5812117896585947</v>
      </c>
      <c r="D150" s="66">
        <v>-1.4626884039106323</v>
      </c>
      <c r="F150" s="66">
        <v>68.20652173913042</v>
      </c>
      <c r="G150" s="66">
        <v>3.497344204244902</v>
      </c>
    </row>
    <row r="151" ht="14.25" customHeight="1">
      <c r="A151" s="66">
        <v>127.0</v>
      </c>
      <c r="B151" s="66">
        <v>3.7675471336777893</v>
      </c>
      <c r="C151" s="66">
        <v>-2.1298472831179005</v>
      </c>
      <c r="D151" s="66">
        <v>-1.9701996554109649</v>
      </c>
      <c r="F151" s="66">
        <v>68.75</v>
      </c>
      <c r="G151" s="66">
        <v>3.5336423538215307</v>
      </c>
    </row>
    <row r="152" ht="14.25" customHeight="1">
      <c r="A152" s="66">
        <v>128.0</v>
      </c>
      <c r="B152" s="66">
        <v>3.309185822595791</v>
      </c>
      <c r="C152" s="66">
        <v>-1.057348528075944</v>
      </c>
      <c r="D152" s="66">
        <v>-0.9780925243686583</v>
      </c>
      <c r="F152" s="66">
        <v>69.29347826086956</v>
      </c>
      <c r="G152" s="66">
        <v>3.5470077048889594</v>
      </c>
    </row>
    <row r="153" ht="14.25" customHeight="1">
      <c r="A153" s="66">
        <v>129.0</v>
      </c>
      <c r="B153" s="66">
        <v>2.7681492617695596</v>
      </c>
      <c r="C153" s="66">
        <v>0.3025379580302321</v>
      </c>
      <c r="D153" s="66">
        <v>0.27986052586236276</v>
      </c>
      <c r="F153" s="66">
        <v>69.83695652173913</v>
      </c>
      <c r="G153" s="66">
        <v>3.578599972166445</v>
      </c>
    </row>
    <row r="154" ht="14.25" customHeight="1">
      <c r="A154" s="66">
        <v>130.0</v>
      </c>
      <c r="B154" s="66">
        <v>3.0506483892515903</v>
      </c>
      <c r="C154" s="66">
        <v>-0.025539989533934104</v>
      </c>
      <c r="D154" s="66">
        <v>-0.023625580565238655</v>
      </c>
      <c r="F154" s="66">
        <v>70.38043478260869</v>
      </c>
      <c r="G154" s="66">
        <v>3.5868005738880915</v>
      </c>
    </row>
    <row r="155" ht="14.25" customHeight="1">
      <c r="A155" s="66">
        <v>131.0</v>
      </c>
      <c r="B155" s="66">
        <v>3.217137856296027</v>
      </c>
      <c r="C155" s="66">
        <v>-0.39370334989288125</v>
      </c>
      <c r="D155" s="66">
        <v>-0.3641924049867</v>
      </c>
      <c r="F155" s="66">
        <v>70.92391304347825</v>
      </c>
      <c r="G155" s="66">
        <v>3.5868005738880915</v>
      </c>
    </row>
    <row r="156" ht="14.25" customHeight="1">
      <c r="A156" s="66">
        <v>132.0</v>
      </c>
      <c r="B156" s="66">
        <v>3.2908004622185656</v>
      </c>
      <c r="C156" s="66">
        <v>-1.0723876357589508</v>
      </c>
      <c r="D156" s="66">
        <v>-0.9920043409620869</v>
      </c>
      <c r="F156" s="66">
        <v>71.46739130434783</v>
      </c>
      <c r="G156" s="66">
        <v>3.6301300796611877</v>
      </c>
    </row>
    <row r="157" ht="14.25" customHeight="1">
      <c r="A157" s="66">
        <v>133.0</v>
      </c>
      <c r="B157" s="66">
        <v>3.3950060998650837</v>
      </c>
      <c r="C157" s="66">
        <v>-1.5799410600344899</v>
      </c>
      <c r="D157" s="66">
        <v>-1.461512924763664</v>
      </c>
      <c r="F157" s="66">
        <v>72.01086956521739</v>
      </c>
      <c r="G157" s="66">
        <v>3.6595341628277436</v>
      </c>
    </row>
    <row r="158" ht="14.25" customHeight="1">
      <c r="A158" s="66">
        <v>134.0</v>
      </c>
      <c r="B158" s="66">
        <v>3.378237376565644</v>
      </c>
      <c r="C158" s="66">
        <v>-1.1598245501060291</v>
      </c>
      <c r="D158" s="66">
        <v>-1.0728872192239625</v>
      </c>
      <c r="F158" s="66">
        <v>72.55434782608695</v>
      </c>
      <c r="G158" s="66">
        <v>3.6595341628277436</v>
      </c>
    </row>
    <row r="159" ht="14.25" customHeight="1">
      <c r="A159" s="66">
        <v>135.0</v>
      </c>
      <c r="B159" s="66">
        <v>3.029687485127291</v>
      </c>
      <c r="C159" s="66">
        <v>-0.811274658667676</v>
      </c>
      <c r="D159" s="66">
        <v>-0.7504636908101844</v>
      </c>
      <c r="F159" s="66">
        <v>73.09782608695652</v>
      </c>
      <c r="G159" s="66">
        <v>3.6838797755000328</v>
      </c>
    </row>
    <row r="160" ht="14.25" customHeight="1">
      <c r="A160" s="66">
        <v>136.0</v>
      </c>
      <c r="B160" s="66">
        <v>3.1057456229497493</v>
      </c>
      <c r="C160" s="66">
        <v>-1.4923544764336658</v>
      </c>
      <c r="D160" s="66">
        <v>-1.3804915960530202</v>
      </c>
      <c r="F160" s="66">
        <v>73.64130434782608</v>
      </c>
      <c r="G160" s="66">
        <v>3.6838797755000328</v>
      </c>
    </row>
    <row r="161" ht="14.25" customHeight="1">
      <c r="A161" s="66">
        <v>137.0</v>
      </c>
      <c r="B161" s="66">
        <v>3.039868495701951</v>
      </c>
      <c r="C161" s="66">
        <v>-1.4264773491858673</v>
      </c>
      <c r="D161" s="66">
        <v>-1.3195524411981827</v>
      </c>
      <c r="F161" s="66">
        <v>74.18478260869564</v>
      </c>
      <c r="G161" s="66">
        <v>3.7440636884939016</v>
      </c>
    </row>
    <row r="162" ht="14.25" customHeight="1">
      <c r="A162" s="66">
        <v>138.0</v>
      </c>
      <c r="B162" s="66">
        <v>2.976985783329052</v>
      </c>
      <c r="C162" s="66">
        <v>0.6531442963321359</v>
      </c>
      <c r="D162" s="66">
        <v>0.6041863554101486</v>
      </c>
      <c r="F162" s="66">
        <v>74.72826086956522</v>
      </c>
      <c r="G162" s="66">
        <v>3.7774110817312474</v>
      </c>
    </row>
    <row r="163" ht="14.25" customHeight="1">
      <c r="A163" s="66">
        <v>139.0</v>
      </c>
      <c r="B163" s="66">
        <v>2.9141030709561533</v>
      </c>
      <c r="C163" s="66">
        <v>-0.8973641378110488</v>
      </c>
      <c r="D163" s="66">
        <v>-0.8301001339895677</v>
      </c>
      <c r="F163" s="66">
        <v>75.27173913043478</v>
      </c>
      <c r="G163" s="66">
        <v>3.7867312935474096</v>
      </c>
    </row>
    <row r="164" ht="14.25" customHeight="1">
      <c r="A164" s="66">
        <v>140.0</v>
      </c>
      <c r="B164" s="66">
        <v>2.5972939771917396</v>
      </c>
      <c r="C164" s="66">
        <v>-0.3788811507321248</v>
      </c>
      <c r="D164" s="66">
        <v>-0.3504812380357039</v>
      </c>
      <c r="F164" s="66">
        <v>75.81521739130434</v>
      </c>
      <c r="G164" s="66">
        <v>3.8748008782881995</v>
      </c>
    </row>
    <row r="165" ht="14.25" customHeight="1">
      <c r="A165" s="66">
        <v>141.0</v>
      </c>
      <c r="B165" s="66">
        <v>2.3798994572740044</v>
      </c>
      <c r="C165" s="66">
        <v>0.6452089424436518</v>
      </c>
      <c r="D165" s="66">
        <v>0.5968458143203816</v>
      </c>
      <c r="F165" s="66">
        <v>76.3586956521739</v>
      </c>
      <c r="G165" s="66">
        <v>3.8748008782881995</v>
      </c>
    </row>
    <row r="166" ht="14.25" customHeight="1">
      <c r="A166" s="66">
        <v>142.0</v>
      </c>
      <c r="B166" s="66">
        <v>2.9111961923669063</v>
      </c>
      <c r="C166" s="66">
        <v>-1.1218962062836837</v>
      </c>
      <c r="D166" s="66">
        <v>-1.0378018821101669</v>
      </c>
      <c r="F166" s="66">
        <v>76.90217391304347</v>
      </c>
      <c r="G166" s="66">
        <v>3.8748008782881995</v>
      </c>
    </row>
    <row r="167" ht="14.25" customHeight="1">
      <c r="A167" s="66">
        <v>143.0</v>
      </c>
      <c r="B167" s="66">
        <v>3.2235081451752814</v>
      </c>
      <c r="C167" s="66">
        <v>0.553902936555966</v>
      </c>
      <c r="D167" s="66">
        <v>0.51238386122038</v>
      </c>
      <c r="F167" s="66">
        <v>77.44565217391303</v>
      </c>
      <c r="G167" s="66">
        <v>3.900578585823564</v>
      </c>
    </row>
    <row r="168" ht="14.25" customHeight="1">
      <c r="A168" s="66">
        <v>144.0</v>
      </c>
      <c r="B168" s="66">
        <v>2.7506123527376474</v>
      </c>
      <c r="C168" s="66">
        <v>0.6291765098639948</v>
      </c>
      <c r="D168" s="66">
        <v>0.5820151297946822</v>
      </c>
      <c r="F168" s="66">
        <v>77.98913043478261</v>
      </c>
      <c r="G168" s="66">
        <v>3.900578585823564</v>
      </c>
    </row>
    <row r="169" ht="14.25" customHeight="1">
      <c r="A169" s="66">
        <v>145.0</v>
      </c>
      <c r="B169" s="66">
        <v>2.012044766795725</v>
      </c>
      <c r="C169" s="66">
        <v>-0.6203669998421077</v>
      </c>
      <c r="D169" s="66">
        <v>-0.5738659569657022</v>
      </c>
      <c r="F169" s="66">
        <v>78.53260869565217</v>
      </c>
      <c r="G169" s="66">
        <v>3.934512229775515</v>
      </c>
    </row>
    <row r="170" ht="14.25" customHeight="1">
      <c r="A170" s="66">
        <v>146.0</v>
      </c>
      <c r="B170" s="66">
        <v>2.4111428388155005</v>
      </c>
      <c r="C170" s="66">
        <v>-1.2182761814266856</v>
      </c>
      <c r="D170" s="66">
        <v>-1.126957473367997</v>
      </c>
      <c r="F170" s="66">
        <v>79.07608695652173</v>
      </c>
      <c r="G170" s="66">
        <v>3.934512229775515</v>
      </c>
    </row>
    <row r="171" ht="14.25" customHeight="1">
      <c r="A171" s="66">
        <v>147.0</v>
      </c>
      <c r="B171" s="66">
        <v>2.9613786422510495</v>
      </c>
      <c r="C171" s="66">
        <v>-0.5756453274734197</v>
      </c>
      <c r="D171" s="66">
        <v>-0.5324965009541869</v>
      </c>
      <c r="F171" s="66">
        <v>79.6195652173913</v>
      </c>
      <c r="G171" s="66">
        <v>3.934512229775515</v>
      </c>
    </row>
    <row r="172" ht="14.25" customHeight="1">
      <c r="A172" s="66">
        <v>148.0</v>
      </c>
      <c r="B172" s="66">
        <v>3.0528878155691936</v>
      </c>
      <c r="C172" s="66">
        <v>-1.0647767199211686</v>
      </c>
      <c r="D172" s="66">
        <v>-0.9849639189187708</v>
      </c>
      <c r="F172" s="66">
        <v>80.16304347826086</v>
      </c>
      <c r="G172" s="66">
        <v>3.934512229775515</v>
      </c>
    </row>
    <row r="173" ht="14.25" customHeight="1">
      <c r="A173" s="66">
        <v>149.0</v>
      </c>
      <c r="B173" s="66">
        <v>2.744708535104219</v>
      </c>
      <c r="C173" s="66">
        <v>0.4362692179326211</v>
      </c>
      <c r="D173" s="66">
        <v>0.4035676499673617</v>
      </c>
      <c r="F173" s="66">
        <v>80.70652173913042</v>
      </c>
      <c r="G173" s="66">
        <v>3.9705298451493363</v>
      </c>
    </row>
    <row r="174" ht="14.25" customHeight="1">
      <c r="A174" s="66">
        <v>150.0</v>
      </c>
      <c r="B174" s="66">
        <v>3.1998928746415665</v>
      </c>
      <c r="C174" s="66">
        <v>0.37870709752487874</v>
      </c>
      <c r="D174" s="66">
        <v>0.35032023138905016</v>
      </c>
      <c r="F174" s="66">
        <v>81.25</v>
      </c>
      <c r="G174" s="66">
        <v>3.9705298451493363</v>
      </c>
    </row>
    <row r="175" ht="14.25" customHeight="1">
      <c r="A175" s="66">
        <v>151.0</v>
      </c>
      <c r="B175" s="66">
        <v>2.8291331272622484</v>
      </c>
      <c r="C175" s="66">
        <v>-0.045777593355013746</v>
      </c>
      <c r="D175" s="66">
        <v>-0.0423462279988263</v>
      </c>
      <c r="F175" s="66">
        <v>81.79347826086956</v>
      </c>
      <c r="G175" s="66">
        <v>4.008777111992573</v>
      </c>
    </row>
    <row r="176" ht="14.25" customHeight="1">
      <c r="A176" s="66">
        <v>152.0</v>
      </c>
      <c r="B176" s="66">
        <v>2.9820420039680497</v>
      </c>
      <c r="C176" s="66">
        <v>-0.7951197987552221</v>
      </c>
      <c r="D176" s="66">
        <v>-0.7355197557754924</v>
      </c>
      <c r="F176" s="66">
        <v>82.33695652173913</v>
      </c>
      <c r="G176" s="66">
        <v>4.053073936601391</v>
      </c>
    </row>
    <row r="177" ht="14.25" customHeight="1">
      <c r="A177" s="66">
        <v>153.0</v>
      </c>
      <c r="B177" s="66">
        <v>2.4093716935254723</v>
      </c>
      <c r="C177" s="66">
        <v>-0.8188828170070523</v>
      </c>
      <c r="D177" s="66">
        <v>-0.7575015620497636</v>
      </c>
      <c r="F177" s="66">
        <v>82.88043478260869</v>
      </c>
      <c r="G177" s="66">
        <v>4.117277396147095</v>
      </c>
    </row>
    <row r="178" ht="14.25" customHeight="1">
      <c r="A178" s="66">
        <v>154.0</v>
      </c>
      <c r="B178" s="66">
        <v>2.2324069849326538</v>
      </c>
      <c r="C178" s="66">
        <v>-1.4441830505128852</v>
      </c>
      <c r="D178" s="66">
        <v>-1.3359309707433777</v>
      </c>
      <c r="F178" s="66">
        <v>83.42391304347825</v>
      </c>
      <c r="G178" s="66">
        <v>4.138175655703786</v>
      </c>
    </row>
    <row r="179" ht="14.25" customHeight="1">
      <c r="A179" s="66">
        <v>155.0</v>
      </c>
      <c r="B179" s="66">
        <v>2.7766149076152935</v>
      </c>
      <c r="C179" s="66">
        <v>-1.7913349895905828</v>
      </c>
      <c r="D179" s="66">
        <v>-1.6570613335480178</v>
      </c>
      <c r="F179" s="66">
        <v>83.96739130434781</v>
      </c>
      <c r="G179" s="66">
        <v>4.1572262986135655</v>
      </c>
    </row>
    <row r="180" ht="14.25" customHeight="1">
      <c r="A180" s="66">
        <v>156.0</v>
      </c>
      <c r="B180" s="66">
        <v>2.8245988319808593</v>
      </c>
      <c r="C180" s="66">
        <v>-1.0510949795363795</v>
      </c>
      <c r="D180" s="66">
        <v>-0.9723077250192377</v>
      </c>
      <c r="F180" s="66">
        <v>84.51086956521739</v>
      </c>
      <c r="G180" s="66">
        <v>4.171423553174672</v>
      </c>
    </row>
    <row r="181" ht="14.25" customHeight="1">
      <c r="A181" s="66">
        <v>157.0</v>
      </c>
      <c r="B181" s="66">
        <v>3.2283660004228176</v>
      </c>
      <c r="C181" s="66">
        <v>0.3186417044661418</v>
      </c>
      <c r="D181" s="66">
        <v>0.2947571787493287</v>
      </c>
      <c r="F181" s="66">
        <v>85.05434782608695</v>
      </c>
      <c r="G181" s="66">
        <v>4.171423553174672</v>
      </c>
    </row>
    <row r="182" ht="14.25" customHeight="1">
      <c r="A182" s="66">
        <v>158.0</v>
      </c>
      <c r="B182" s="66">
        <v>3.0200455482991404</v>
      </c>
      <c r="C182" s="66">
        <v>-1.6406536630645452</v>
      </c>
      <c r="D182" s="66">
        <v>-1.5176746742548346</v>
      </c>
      <c r="F182" s="66">
        <v>85.59782608695652</v>
      </c>
      <c r="G182" s="66">
        <v>4.191114836546522</v>
      </c>
    </row>
    <row r="183" ht="14.25" customHeight="1">
      <c r="A183" s="66">
        <v>159.0</v>
      </c>
      <c r="B183" s="66">
        <v>3.1095765291275748</v>
      </c>
      <c r="C183" s="66">
        <v>-1.336072676683095</v>
      </c>
      <c r="D183" s="66">
        <v>-1.2359242599551787</v>
      </c>
      <c r="F183" s="66">
        <v>86.14130434782608</v>
      </c>
      <c r="G183" s="66">
        <v>4.219765381044813</v>
      </c>
    </row>
    <row r="184" ht="14.25" customHeight="1">
      <c r="A184" s="66">
        <v>160.0</v>
      </c>
      <c r="B184" s="66">
        <v>2.643781360895982</v>
      </c>
      <c r="C184" s="66">
        <v>0.7061703603880347</v>
      </c>
      <c r="D184" s="66">
        <v>0.6532377282286703</v>
      </c>
      <c r="F184" s="66">
        <v>86.68478260869564</v>
      </c>
      <c r="G184" s="66">
        <v>4.236248913067712</v>
      </c>
    </row>
    <row r="185" ht="14.25" customHeight="1">
      <c r="A185" s="66">
        <v>161.0</v>
      </c>
      <c r="B185" s="66">
        <v>2.6291521156625777</v>
      </c>
      <c r="C185" s="66">
        <v>1.5090235400412082</v>
      </c>
      <c r="D185" s="66">
        <v>1.3959111914559013</v>
      </c>
      <c r="F185" s="66">
        <v>87.22826086956522</v>
      </c>
      <c r="G185" s="66">
        <v>4.236248913067712</v>
      </c>
    </row>
    <row r="186" ht="14.25" customHeight="1">
      <c r="A186" s="66">
        <v>162.0</v>
      </c>
      <c r="B186" s="66">
        <v>2.734482681343089</v>
      </c>
      <c r="C186" s="66">
        <v>-0.5668668616887249</v>
      </c>
      <c r="D186" s="66">
        <v>-0.5243760453698204</v>
      </c>
      <c r="F186" s="66">
        <v>87.77173913043478</v>
      </c>
      <c r="G186" s="66">
        <v>4.236248913067712</v>
      </c>
    </row>
    <row r="187" ht="14.25" customHeight="1">
      <c r="A187" s="66">
        <v>163.0</v>
      </c>
      <c r="B187" s="66">
        <v>2.8597090205410294</v>
      </c>
      <c r="C187" s="66">
        <v>-0.4950372172817237</v>
      </c>
      <c r="D187" s="66">
        <v>-0.45793055804276867</v>
      </c>
      <c r="F187" s="66">
        <v>88.31521739130434</v>
      </c>
      <c r="G187" s="66">
        <v>4.236248913067712</v>
      </c>
    </row>
    <row r="188" ht="14.25" customHeight="1">
      <c r="A188" s="66">
        <v>164.0</v>
      </c>
      <c r="B188" s="66">
        <v>2.6642623042227482</v>
      </c>
      <c r="C188" s="66">
        <v>-2.073094353407922</v>
      </c>
      <c r="D188" s="66">
        <v>-1.9177007727706676</v>
      </c>
      <c r="F188" s="66">
        <v>88.8586956521739</v>
      </c>
      <c r="G188" s="66">
        <v>4.266393617475147</v>
      </c>
    </row>
    <row r="189" ht="14.25" customHeight="1">
      <c r="A189" s="66">
        <v>165.0</v>
      </c>
      <c r="B189" s="66">
        <v>2.267517173492824</v>
      </c>
      <c r="C189" s="66">
        <v>1.4765465150010777</v>
      </c>
      <c r="D189" s="66">
        <v>1.3658685569205422</v>
      </c>
      <c r="F189" s="66">
        <v>89.40217391304347</v>
      </c>
      <c r="G189" s="66">
        <v>4.305334309209111</v>
      </c>
    </row>
    <row r="190" ht="14.25" customHeight="1">
      <c r="A190" s="66">
        <v>166.0</v>
      </c>
      <c r="B190" s="66">
        <v>2.575087595182938</v>
      </c>
      <c r="C190" s="66">
        <v>0.12552968876767912</v>
      </c>
      <c r="D190" s="66">
        <v>0.1161203206982406</v>
      </c>
      <c r="F190" s="66">
        <v>89.94565217391303</v>
      </c>
      <c r="G190" s="66">
        <v>4.411699827943707</v>
      </c>
    </row>
    <row r="191" ht="14.25" customHeight="1">
      <c r="A191" s="66">
        <v>167.0</v>
      </c>
      <c r="B191" s="66">
        <v>2.4748419903407894</v>
      </c>
      <c r="C191" s="66">
        <v>0.03287405904192653</v>
      </c>
      <c r="D191" s="66">
        <v>0.030409907935534372</v>
      </c>
      <c r="F191" s="66">
        <v>90.48913043478261</v>
      </c>
      <c r="G191" s="66">
        <v>4.411699827943707</v>
      </c>
    </row>
    <row r="192" ht="14.25" customHeight="1">
      <c r="A192" s="66">
        <v>168.0</v>
      </c>
      <c r="B192" s="66">
        <v>2.580815915459632</v>
      </c>
      <c r="C192" s="66">
        <v>0.5056038376267877</v>
      </c>
      <c r="D192" s="66">
        <v>0.46770513292788796</v>
      </c>
      <c r="F192" s="66">
        <v>91.03260869565217</v>
      </c>
      <c r="G192" s="66">
        <v>4.45920938217654</v>
      </c>
    </row>
    <row r="193" ht="14.25" customHeight="1">
      <c r="A193" s="66">
        <v>169.0</v>
      </c>
      <c r="B193" s="66">
        <v>2.579670251404293</v>
      </c>
      <c r="C193" s="66">
        <v>-0.8435591402931821</v>
      </c>
      <c r="D193" s="66">
        <v>-0.7803282144677582</v>
      </c>
      <c r="F193" s="66">
        <v>91.57608695652173</v>
      </c>
      <c r="G193" s="66">
        <v>4.590264268071433</v>
      </c>
    </row>
    <row r="194" ht="14.25" customHeight="1">
      <c r="A194" s="66">
        <v>170.0</v>
      </c>
      <c r="B194" s="66">
        <v>2.5911268919576815</v>
      </c>
      <c r="C194" s="66">
        <v>-0.27631207714286665</v>
      </c>
      <c r="D194" s="66">
        <v>-0.2556004665159969</v>
      </c>
      <c r="F194" s="66">
        <v>92.1195652173913</v>
      </c>
      <c r="G194" s="66">
        <v>4.610520769298323</v>
      </c>
    </row>
    <row r="195" ht="14.25" customHeight="1">
      <c r="A195" s="66">
        <v>171.0</v>
      </c>
      <c r="B195" s="66">
        <v>2.5498829859654837</v>
      </c>
      <c r="C195" s="66">
        <v>-0.04216693658276771</v>
      </c>
      <c r="D195" s="66">
        <v>-0.03900621635345021</v>
      </c>
      <c r="F195" s="66">
        <v>92.66304347826086</v>
      </c>
      <c r="G195" s="66">
        <v>4.852869810738078</v>
      </c>
    </row>
    <row r="196" ht="14.25" customHeight="1">
      <c r="A196" s="66">
        <v>172.0</v>
      </c>
      <c r="B196" s="66">
        <v>2.4777061504791367</v>
      </c>
      <c r="C196" s="66">
        <v>-0.1628913356643218</v>
      </c>
      <c r="D196" s="66">
        <v>-0.1506814389647078</v>
      </c>
      <c r="F196" s="66">
        <v>93.20652173913042</v>
      </c>
      <c r="G196" s="66">
        <v>4.905130320394194</v>
      </c>
    </row>
    <row r="197" ht="14.25" customHeight="1">
      <c r="A197" s="66">
        <v>173.0</v>
      </c>
      <c r="B197" s="66">
        <v>2.4593755255937153</v>
      </c>
      <c r="C197" s="66">
        <v>-0.14456071077890043</v>
      </c>
      <c r="D197" s="66">
        <v>-0.13372482845136816</v>
      </c>
      <c r="F197" s="66">
        <v>93.75</v>
      </c>
      <c r="G197" s="66">
        <v>4.905130320394194</v>
      </c>
    </row>
    <row r="198" ht="14.25" customHeight="1">
      <c r="A198" s="66">
        <v>174.0</v>
      </c>
      <c r="B198" s="66">
        <v>2.404383650937451</v>
      </c>
      <c r="C198" s="66">
        <v>-0.47537130525843896</v>
      </c>
      <c r="D198" s="66">
        <v>-0.4397387499264151</v>
      </c>
      <c r="F198" s="66">
        <v>94.29347826086956</v>
      </c>
      <c r="G198" s="66">
        <v>5.294039793532448</v>
      </c>
    </row>
    <row r="199" ht="14.25" customHeight="1">
      <c r="A199" s="66">
        <v>175.0</v>
      </c>
      <c r="B199" s="66">
        <v>2.5097847440286243</v>
      </c>
      <c r="C199" s="66">
        <v>-0.1949699292138094</v>
      </c>
      <c r="D199" s="66">
        <v>-0.18035550736305234</v>
      </c>
      <c r="F199" s="66">
        <v>94.83695652173913</v>
      </c>
      <c r="G199" s="66">
        <v>5.514624784929634</v>
      </c>
    </row>
    <row r="200" ht="14.25" customHeight="1">
      <c r="A200" s="66">
        <v>176.0</v>
      </c>
      <c r="B200" s="66">
        <v>2.3161675186763606</v>
      </c>
      <c r="C200" s="66">
        <v>0.9631534689779602</v>
      </c>
      <c r="D200" s="66">
        <v>0.8909580737217618</v>
      </c>
      <c r="F200" s="66">
        <v>95.38043478260869</v>
      </c>
      <c r="G200" s="66">
        <v>5.574011727720674</v>
      </c>
    </row>
    <row r="201" ht="14.25" customHeight="1">
      <c r="A201" s="66">
        <v>177.0</v>
      </c>
      <c r="B201" s="66">
        <v>2.173532343786675</v>
      </c>
      <c r="C201" s="66">
        <v>0.7199861747318432</v>
      </c>
      <c r="D201" s="66">
        <v>0.6660179462636207</v>
      </c>
      <c r="F201" s="66">
        <v>95.92391304347825</v>
      </c>
      <c r="G201" s="66">
        <v>5.659925550210071</v>
      </c>
    </row>
    <row r="202" ht="14.25" customHeight="1">
      <c r="A202" s="66">
        <v>178.0</v>
      </c>
      <c r="B202" s="66">
        <v>2.4331227777979136</v>
      </c>
      <c r="C202" s="66">
        <v>0.9749353863947552</v>
      </c>
      <c r="D202" s="66">
        <v>0.9018568502766089</v>
      </c>
      <c r="F202" s="66">
        <v>96.46739130434781</v>
      </c>
      <c r="G202" s="66">
        <v>5.796972196829501</v>
      </c>
    </row>
    <row r="203" ht="14.25" customHeight="1">
      <c r="A203" s="66">
        <v>179.0</v>
      </c>
      <c r="B203" s="66">
        <v>2.4443677082411064</v>
      </c>
      <c r="C203" s="66">
        <v>0.01700763256470994</v>
      </c>
      <c r="D203" s="66">
        <v>0.015732786141030058</v>
      </c>
      <c r="F203" s="66">
        <v>97.01086956521739</v>
      </c>
      <c r="G203" s="66">
        <v>6.147361025731096</v>
      </c>
    </row>
    <row r="204" ht="14.25" customHeight="1">
      <c r="A204" s="66">
        <v>180.0</v>
      </c>
      <c r="B204" s="66">
        <v>2.5320781656980076</v>
      </c>
      <c r="C204" s="66">
        <v>-0.26003938956956185</v>
      </c>
      <c r="D204" s="66">
        <v>-0.24054753586521244</v>
      </c>
      <c r="F204" s="66">
        <v>97.55434782608695</v>
      </c>
      <c r="G204" s="66">
        <v>6.17637975912119</v>
      </c>
    </row>
    <row r="205" ht="14.25" customHeight="1">
      <c r="A205" s="66">
        <v>181.0</v>
      </c>
      <c r="B205" s="66">
        <v>2.636093772297538</v>
      </c>
      <c r="C205" s="66">
        <v>-0.5533915608464626</v>
      </c>
      <c r="D205" s="66">
        <v>-0.5119108168595776</v>
      </c>
      <c r="F205" s="66">
        <v>98.09782608695652</v>
      </c>
      <c r="G205" s="66">
        <v>6.242893135047156</v>
      </c>
    </row>
    <row r="206" ht="14.25" customHeight="1">
      <c r="A206" s="66">
        <v>182.0</v>
      </c>
      <c r="B206" s="66">
        <v>2.6164151440219507</v>
      </c>
      <c r="C206" s="66">
        <v>1.1703161495254588</v>
      </c>
      <c r="D206" s="66">
        <v>1.0825923965503905</v>
      </c>
      <c r="F206" s="66">
        <v>98.64130434782608</v>
      </c>
      <c r="G206" s="66">
        <v>6.242893135047156</v>
      </c>
    </row>
    <row r="207" ht="14.25" customHeight="1">
      <c r="A207" s="66">
        <v>183.0</v>
      </c>
      <c r="B207" s="66">
        <v>2.4595483643394163</v>
      </c>
      <c r="C207" s="66">
        <v>-0.5661827175657115</v>
      </c>
      <c r="D207" s="66">
        <v>-0.5237431828514152</v>
      </c>
      <c r="F207" s="66">
        <v>99.18478260869564</v>
      </c>
      <c r="G207" s="66">
        <v>7.134735011482464</v>
      </c>
    </row>
    <row r="208" ht="14.25" customHeight="1">
      <c r="A208" s="106">
        <v>184.0</v>
      </c>
      <c r="B208" s="106">
        <v>2.4314360382314346</v>
      </c>
      <c r="C208" s="106">
        <v>0.7872855612838632</v>
      </c>
      <c r="D208" s="106">
        <v>0.7282727516880052</v>
      </c>
      <c r="F208" s="106">
        <v>99.7282608695652</v>
      </c>
      <c r="G208" s="106">
        <v>7.903749890225695</v>
      </c>
    </row>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3:B3"/>
    <mergeCell ref="A1:F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13.71"/>
    <col customWidth="1" min="3" max="3" width="8.71"/>
    <col customWidth="1" min="4" max="4" width="10.57"/>
    <col customWidth="1" min="5" max="5" width="11.14"/>
    <col customWidth="1" min="6" max="6" width="13.86"/>
    <col customWidth="1" min="7" max="7" width="11.71"/>
    <col customWidth="1" min="8" max="8" width="12.57"/>
    <col customWidth="1" min="9" max="9" width="13.0"/>
    <col customWidth="1" min="10" max="26" width="8.71"/>
  </cols>
  <sheetData>
    <row r="1" ht="14.25" customHeight="1">
      <c r="A1" s="109" t="s">
        <v>230</v>
      </c>
    </row>
    <row r="2" ht="14.25" customHeight="1"/>
    <row r="3" ht="14.25" customHeight="1">
      <c r="A3" s="105" t="s">
        <v>202</v>
      </c>
      <c r="B3" s="110"/>
    </row>
    <row r="4" ht="14.25" customHeight="1">
      <c r="A4" s="66" t="s">
        <v>203</v>
      </c>
      <c r="B4" s="66">
        <v>0.2564132520824051</v>
      </c>
    </row>
    <row r="5" ht="14.25" customHeight="1">
      <c r="A5" s="66" t="s">
        <v>204</v>
      </c>
      <c r="B5" s="66">
        <v>0.06574775584347504</v>
      </c>
    </row>
    <row r="6" ht="14.25" customHeight="1">
      <c r="A6" s="66" t="s">
        <v>205</v>
      </c>
      <c r="B6" s="66">
        <v>0.06061450175470293</v>
      </c>
    </row>
    <row r="7" ht="14.25" customHeight="1">
      <c r="A7" s="66" t="s">
        <v>121</v>
      </c>
      <c r="B7" s="66">
        <v>1.1421135131918345</v>
      </c>
    </row>
    <row r="8" ht="14.25" customHeight="1">
      <c r="A8" s="106" t="s">
        <v>206</v>
      </c>
      <c r="B8" s="106">
        <v>184.0</v>
      </c>
    </row>
    <row r="9" ht="14.25" customHeight="1"/>
    <row r="10" ht="14.25" customHeight="1">
      <c r="A10" s="66" t="s">
        <v>192</v>
      </c>
    </row>
    <row r="11" ht="14.25" customHeight="1">
      <c r="A11" s="105"/>
      <c r="B11" s="105" t="s">
        <v>195</v>
      </c>
      <c r="C11" s="105" t="s">
        <v>194</v>
      </c>
      <c r="D11" s="105" t="s">
        <v>196</v>
      </c>
      <c r="E11" s="105" t="s">
        <v>197</v>
      </c>
      <c r="F11" s="105" t="s">
        <v>207</v>
      </c>
    </row>
    <row r="12" ht="14.25" customHeight="1">
      <c r="A12" s="66" t="s">
        <v>208</v>
      </c>
      <c r="B12" s="66">
        <v>1.0</v>
      </c>
      <c r="C12" s="66">
        <v>16.707316967095323</v>
      </c>
      <c r="D12" s="66">
        <v>16.707316967095323</v>
      </c>
      <c r="E12" s="66">
        <v>12.808202108538532</v>
      </c>
      <c r="F12" s="66">
        <v>4.4244439021797903E-4</v>
      </c>
    </row>
    <row r="13" ht="14.25" customHeight="1">
      <c r="A13" s="66" t="s">
        <v>209</v>
      </c>
      <c r="B13" s="66">
        <v>182.0</v>
      </c>
      <c r="C13" s="66">
        <v>237.4050364168019</v>
      </c>
      <c r="D13" s="66">
        <v>1.304423277015395</v>
      </c>
    </row>
    <row r="14" ht="14.25" customHeight="1">
      <c r="A14" s="106" t="s">
        <v>143</v>
      </c>
      <c r="B14" s="106">
        <v>183.0</v>
      </c>
      <c r="C14" s="106">
        <v>254.11235338389722</v>
      </c>
      <c r="D14" s="106"/>
      <c r="E14" s="106"/>
      <c r="F14" s="106"/>
    </row>
    <row r="15" ht="14.25" customHeight="1"/>
    <row r="16" ht="14.25" customHeight="1">
      <c r="A16" s="105"/>
      <c r="B16" s="105" t="s">
        <v>210</v>
      </c>
      <c r="C16" s="105" t="s">
        <v>121</v>
      </c>
      <c r="D16" s="105" t="s">
        <v>211</v>
      </c>
      <c r="E16" s="105" t="s">
        <v>123</v>
      </c>
      <c r="F16" s="105" t="s">
        <v>212</v>
      </c>
      <c r="G16" s="105" t="s">
        <v>213</v>
      </c>
      <c r="H16" s="105" t="s">
        <v>214</v>
      </c>
      <c r="I16" s="105" t="s">
        <v>215</v>
      </c>
    </row>
    <row r="17" ht="14.25" customHeight="1">
      <c r="A17" s="66" t="s">
        <v>216</v>
      </c>
      <c r="B17" s="66">
        <v>2.0563742797547633</v>
      </c>
      <c r="C17" s="66">
        <v>0.31115851688136126</v>
      </c>
      <c r="D17" s="66">
        <v>6.6087674551386915</v>
      </c>
      <c r="E17" s="66">
        <v>4.149089382018209E-10</v>
      </c>
      <c r="F17" s="66">
        <v>1.4424323645686954</v>
      </c>
      <c r="G17" s="66">
        <v>2.670316194940831</v>
      </c>
      <c r="H17" s="66">
        <v>1.4424323645686954</v>
      </c>
      <c r="I17" s="66">
        <v>2.670316194940831</v>
      </c>
    </row>
    <row r="18" ht="14.25" customHeight="1">
      <c r="A18" s="111" t="s">
        <v>136</v>
      </c>
      <c r="B18" s="106">
        <v>3.322179796198715E-4</v>
      </c>
      <c r="C18" s="106">
        <v>9.28280113670638E-5</v>
      </c>
      <c r="D18" s="106">
        <v>3.5788548599431205</v>
      </c>
      <c r="E18" s="106">
        <v>4.424443902179848E-4</v>
      </c>
      <c r="F18" s="106">
        <v>1.4906050846076195E-4</v>
      </c>
      <c r="G18" s="106">
        <v>5.15375450778981E-4</v>
      </c>
      <c r="H18" s="106">
        <v>1.4906050846076195E-4</v>
      </c>
      <c r="I18" s="106">
        <v>5.15375450778981E-4</v>
      </c>
    </row>
    <row r="19" ht="14.25" customHeight="1"/>
    <row r="20" ht="14.25" customHeight="1"/>
    <row r="21" ht="14.25" customHeight="1"/>
    <row r="22" ht="14.25" customHeight="1">
      <c r="A22" s="66" t="s">
        <v>218</v>
      </c>
      <c r="F22" s="66" t="s">
        <v>219</v>
      </c>
    </row>
    <row r="23" ht="14.25" customHeight="1"/>
    <row r="24" ht="14.25" customHeight="1">
      <c r="A24" s="105" t="s">
        <v>220</v>
      </c>
      <c r="B24" s="112" t="s">
        <v>221</v>
      </c>
      <c r="C24" s="105" t="s">
        <v>222</v>
      </c>
      <c r="D24" s="112" t="s">
        <v>223</v>
      </c>
      <c r="F24" s="105" t="s">
        <v>224</v>
      </c>
      <c r="G24" s="112" t="s">
        <v>225</v>
      </c>
    </row>
    <row r="25" ht="14.25" customHeight="1">
      <c r="A25" s="66">
        <v>1.0</v>
      </c>
      <c r="B25" s="66">
        <v>2.9113813339457906</v>
      </c>
      <c r="C25" s="66">
        <v>2.662630393774884</v>
      </c>
      <c r="D25" s="66">
        <v>2.337714475089409</v>
      </c>
      <c r="F25" s="66">
        <v>0.2717391304347826</v>
      </c>
      <c r="G25" s="66">
        <v>0.5911679508148264</v>
      </c>
    </row>
    <row r="26" ht="14.25" customHeight="1">
      <c r="A26" s="66">
        <v>2.0</v>
      </c>
      <c r="B26" s="66">
        <v>3.0425619189732798</v>
      </c>
      <c r="C26" s="66">
        <v>4.092173092509184</v>
      </c>
      <c r="D26" s="66">
        <v>3.592812692026572</v>
      </c>
      <c r="F26" s="66">
        <v>0.8152173913043478</v>
      </c>
      <c r="G26" s="66">
        <v>0.7882239344197687</v>
      </c>
    </row>
    <row r="27" ht="14.25" customHeight="1">
      <c r="A27" s="66">
        <v>3.0</v>
      </c>
      <c r="B27" s="66">
        <v>3.2881088638440463</v>
      </c>
      <c r="C27" s="66">
        <v>1.1711005183324934</v>
      </c>
      <c r="D27" s="66">
        <v>1.0281932632825053</v>
      </c>
      <c r="F27" s="66">
        <v>1.358695652173913</v>
      </c>
      <c r="G27" s="66">
        <v>0.8188499252799444</v>
      </c>
    </row>
    <row r="28" ht="14.25" customHeight="1">
      <c r="A28" s="66">
        <v>4.0</v>
      </c>
      <c r="B28" s="66">
        <v>3.3089970202402923</v>
      </c>
      <c r="C28" s="66">
        <v>0.9272518928274196</v>
      </c>
      <c r="D28" s="66">
        <v>0.814101039702914</v>
      </c>
      <c r="F28" s="66">
        <v>1.902173913043478</v>
      </c>
      <c r="G28" s="66">
        <v>0.9852799180247108</v>
      </c>
    </row>
    <row r="29" ht="14.25" customHeight="1">
      <c r="A29" s="66">
        <v>5.0</v>
      </c>
      <c r="B29" s="66">
        <v>3.5098047932552685</v>
      </c>
      <c r="C29" s="66">
        <v>0.7264441198124434</v>
      </c>
      <c r="D29" s="66">
        <v>0.6377974720785496</v>
      </c>
      <c r="F29" s="66">
        <v>2.4456521739130435</v>
      </c>
      <c r="G29" s="66">
        <v>1.192866657388815</v>
      </c>
    </row>
    <row r="30" ht="14.25" customHeight="1">
      <c r="A30" s="66">
        <v>6.0</v>
      </c>
      <c r="B30" s="66">
        <v>3.3682542015062387</v>
      </c>
      <c r="C30" s="66">
        <v>2.8746389335409175</v>
      </c>
      <c r="D30" s="66">
        <v>2.5238520003773175</v>
      </c>
      <c r="F30" s="66">
        <v>2.989130434782609</v>
      </c>
      <c r="G30" s="66">
        <v>1.3793918852345952</v>
      </c>
    </row>
    <row r="31" ht="14.25" customHeight="1">
      <c r="A31" s="66">
        <v>7.0</v>
      </c>
      <c r="B31" s="66">
        <v>3.3184040977662614</v>
      </c>
      <c r="C31" s="66">
        <v>2.47856809906324</v>
      </c>
      <c r="D31" s="66">
        <v>2.17611296566791</v>
      </c>
      <c r="F31" s="66">
        <v>3.532608695652174</v>
      </c>
      <c r="G31" s="66">
        <v>1.3916777669536173</v>
      </c>
    </row>
    <row r="32" ht="14.25" customHeight="1">
      <c r="A32" s="66">
        <v>8.0</v>
      </c>
      <c r="B32" s="66">
        <v>3.1385585526241133</v>
      </c>
      <c r="C32" s="66">
        <v>3.104334582423043</v>
      </c>
      <c r="D32" s="66">
        <v>2.7255183091944164</v>
      </c>
      <c r="F32" s="66">
        <v>4.076086956521738</v>
      </c>
      <c r="G32" s="66">
        <v>1.455029204514748</v>
      </c>
    </row>
    <row r="33" ht="14.25" customHeight="1">
      <c r="A33" s="66">
        <v>9.0</v>
      </c>
      <c r="B33" s="66">
        <v>3.0247106931169134</v>
      </c>
      <c r="C33" s="66">
        <v>1.2115382199507985</v>
      </c>
      <c r="D33" s="66">
        <v>1.063696426107308</v>
      </c>
      <c r="F33" s="66">
        <v>4.619565217391304</v>
      </c>
      <c r="G33" s="66">
        <v>1.4932377661163019</v>
      </c>
    </row>
    <row r="34" ht="14.25" customHeight="1">
      <c r="A34" s="66">
        <v>10.0</v>
      </c>
      <c r="B34" s="66">
        <v>2.849827936905789</v>
      </c>
      <c r="C34" s="66">
        <v>2.0553023834884048</v>
      </c>
      <c r="D34" s="66">
        <v>1.804497591479394</v>
      </c>
      <c r="F34" s="66">
        <v>5.163043478260869</v>
      </c>
      <c r="G34" s="66">
        <v>1.59048887651842</v>
      </c>
    </row>
    <row r="35" ht="14.25" customHeight="1">
      <c r="A35" s="66">
        <v>11.0</v>
      </c>
      <c r="B35" s="66">
        <v>3.3315888205979345</v>
      </c>
      <c r="C35" s="66">
        <v>1.5735414997962591</v>
      </c>
      <c r="D35" s="66">
        <v>1.3815251075882586</v>
      </c>
      <c r="F35" s="66">
        <v>5.706521739130435</v>
      </c>
      <c r="G35" s="66">
        <v>1.6133911465160835</v>
      </c>
    </row>
    <row r="36" ht="14.25" customHeight="1">
      <c r="A36" s="66">
        <v>12.0</v>
      </c>
      <c r="B36" s="66">
        <v>2.78168217844995</v>
      </c>
      <c r="C36" s="66">
        <v>1.454566734617762</v>
      </c>
      <c r="D36" s="66">
        <v>1.2770686154748996</v>
      </c>
      <c r="F36" s="66">
        <v>6.249999999999999</v>
      </c>
      <c r="G36" s="66">
        <v>1.6133911465160835</v>
      </c>
    </row>
    <row r="37" ht="14.25" customHeight="1">
      <c r="A37" s="66">
        <v>13.0</v>
      </c>
      <c r="B37" s="66">
        <v>3.04399983923264</v>
      </c>
      <c r="C37" s="66">
        <v>0.9265300059166961</v>
      </c>
      <c r="D37" s="66">
        <v>0.8134672433320316</v>
      </c>
      <c r="F37" s="66">
        <v>6.7934782608695645</v>
      </c>
      <c r="G37" s="66">
        <v>1.6376998505598888</v>
      </c>
    </row>
    <row r="38" ht="14.25" customHeight="1">
      <c r="A38" s="66">
        <v>14.0</v>
      </c>
      <c r="B38" s="66">
        <v>3.0579967585663406</v>
      </c>
      <c r="C38" s="66">
        <v>0.25077811239143966</v>
      </c>
      <c r="D38" s="66">
        <v>0.2201761178508625</v>
      </c>
      <c r="F38" s="66">
        <v>7.33695652173913</v>
      </c>
      <c r="G38" s="66">
        <v>1.6376998505598888</v>
      </c>
    </row>
    <row r="39" ht="14.25" customHeight="1">
      <c r="A39" s="66">
        <v>15.0</v>
      </c>
      <c r="B39" s="66">
        <v>3.1619110602165317</v>
      </c>
      <c r="C39" s="66">
        <v>2.1321287333159167</v>
      </c>
      <c r="D39" s="66">
        <v>1.8719489623042556</v>
      </c>
      <c r="F39" s="66">
        <v>7.8804347826086945</v>
      </c>
      <c r="G39" s="66">
        <v>1.6628905194454262</v>
      </c>
    </row>
    <row r="40" ht="14.25" customHeight="1">
      <c r="A40" s="66">
        <v>16.0</v>
      </c>
      <c r="B40" s="66">
        <v>3.16257060091812</v>
      </c>
      <c r="C40" s="66">
        <v>1.2491292270255872</v>
      </c>
      <c r="D40" s="66">
        <v>1.0967002713189358</v>
      </c>
      <c r="F40" s="66">
        <v>8.423913043478262</v>
      </c>
      <c r="G40" s="66">
        <v>1.736111111111111</v>
      </c>
    </row>
    <row r="41" ht="14.25" customHeight="1">
      <c r="A41" s="66">
        <v>17.0</v>
      </c>
      <c r="B41" s="66">
        <v>3.6670459553327306</v>
      </c>
      <c r="C41" s="66">
        <v>2.509333803788459</v>
      </c>
      <c r="D41" s="66">
        <v>2.203124387696525</v>
      </c>
      <c r="F41" s="66">
        <v>8.967391304347826</v>
      </c>
      <c r="G41" s="66">
        <v>1.741515553910791</v>
      </c>
    </row>
    <row r="42" ht="14.25" customHeight="1">
      <c r="A42" s="66">
        <v>18.0</v>
      </c>
      <c r="B42" s="66">
        <v>3.2579841557478444</v>
      </c>
      <c r="C42" s="66">
        <v>0.05079071520993583</v>
      </c>
      <c r="D42" s="66">
        <v>0.044592817096960315</v>
      </c>
      <c r="F42" s="66">
        <v>9.51086956521739</v>
      </c>
      <c r="G42" s="66">
        <v>1.748672102122451</v>
      </c>
    </row>
    <row r="43" ht="14.25" customHeight="1">
      <c r="A43" s="66">
        <v>19.0</v>
      </c>
      <c r="B43" s="66">
        <v>3.1378011834584836</v>
      </c>
      <c r="C43" s="66">
        <v>1.053313653088038</v>
      </c>
      <c r="D43" s="66">
        <v>0.9247797138461545</v>
      </c>
      <c r="F43" s="66">
        <v>10.054347826086957</v>
      </c>
      <c r="G43" s="66">
        <v>1.7735038524444797</v>
      </c>
    </row>
    <row r="44" ht="14.25" customHeight="1">
      <c r="A44" s="66">
        <v>20.0</v>
      </c>
      <c r="B44" s="66">
        <v>3.3564755671849795</v>
      </c>
      <c r="C44" s="66">
        <v>1.0552242607587274</v>
      </c>
      <c r="D44" s="66">
        <v>0.9264571735560827</v>
      </c>
      <c r="F44" s="66">
        <v>10.597826086956522</v>
      </c>
      <c r="G44" s="66">
        <v>1.7735038524444797</v>
      </c>
    </row>
    <row r="45" ht="14.25" customHeight="1">
      <c r="A45" s="66">
        <v>21.0</v>
      </c>
      <c r="B45" s="66">
        <v>3.1211661013184315</v>
      </c>
      <c r="C45" s="66">
        <v>-0.032976221757836655</v>
      </c>
      <c r="D45" s="66">
        <v>-0.02895219370937996</v>
      </c>
      <c r="F45" s="66">
        <v>11.141304347826088</v>
      </c>
      <c r="G45" s="66">
        <v>1.7892999860832226</v>
      </c>
    </row>
    <row r="46" ht="14.25" customHeight="1">
      <c r="A46" s="66">
        <v>22.0</v>
      </c>
      <c r="B46" s="66">
        <v>3.0758043575092153</v>
      </c>
      <c r="C46" s="66">
        <v>1.7770654532288623</v>
      </c>
      <c r="D46" s="66">
        <v>1.560213405100063</v>
      </c>
      <c r="F46" s="66">
        <v>11.684782608695652</v>
      </c>
      <c r="G46" s="66">
        <v>1.8150650398305939</v>
      </c>
    </row>
    <row r="47" ht="14.25" customHeight="1">
      <c r="A47" s="66">
        <v>23.0</v>
      </c>
      <c r="B47" s="66">
        <v>3.171584323839822</v>
      </c>
      <c r="C47" s="66">
        <v>2.343040461089812</v>
      </c>
      <c r="D47" s="66">
        <v>2.057123517562051</v>
      </c>
      <c r="F47" s="66">
        <v>12.228260869565217</v>
      </c>
      <c r="G47" s="66">
        <v>1.8933656467737048</v>
      </c>
    </row>
    <row r="48" ht="14.25" customHeight="1">
      <c r="A48" s="66">
        <v>24.0</v>
      </c>
      <c r="B48" s="66">
        <v>2.67824787905203</v>
      </c>
      <c r="C48" s="66">
        <v>1.2922819660973062</v>
      </c>
      <c r="D48" s="66">
        <v>1.1345871605407987</v>
      </c>
      <c r="F48" s="66">
        <v>12.771739130434783</v>
      </c>
      <c r="G48" s="66">
        <v>1.8988944214701662</v>
      </c>
    </row>
    <row r="49" ht="14.25" customHeight="1">
      <c r="A49" s="66">
        <v>25.0</v>
      </c>
      <c r="B49" s="66">
        <v>2.6177050892644083</v>
      </c>
      <c r="C49" s="66">
        <v>0.6755240316629649</v>
      </c>
      <c r="D49" s="66">
        <v>0.5930910691853177</v>
      </c>
      <c r="F49" s="66">
        <v>13.315217391304348</v>
      </c>
      <c r="G49" s="66">
        <v>1.9290123456790123</v>
      </c>
    </row>
    <row r="50" ht="14.25" customHeight="1">
      <c r="A50" s="66">
        <v>26.0</v>
      </c>
      <c r="B50" s="66">
        <v>2.9376840733235055</v>
      </c>
      <c r="C50" s="66">
        <v>0.13599643954204277</v>
      </c>
      <c r="D50" s="66">
        <v>0.11940104267619736</v>
      </c>
      <c r="F50" s="66">
        <v>13.858695652173912</v>
      </c>
      <c r="G50" s="66">
        <v>1.988111095648025</v>
      </c>
    </row>
    <row r="51" ht="14.25" customHeight="1">
      <c r="A51" s="66">
        <v>27.0</v>
      </c>
      <c r="B51" s="66">
        <v>2.755193209836872</v>
      </c>
      <c r="C51" s="66">
        <v>-0.12060991309497338</v>
      </c>
      <c r="D51" s="66">
        <v>-0.10589210591923896</v>
      </c>
      <c r="F51" s="66">
        <v>14.402173913043478</v>
      </c>
      <c r="G51" s="66">
        <v>2.0167389331451044</v>
      </c>
    </row>
    <row r="52" ht="14.25" customHeight="1">
      <c r="A52" s="66">
        <v>28.0</v>
      </c>
      <c r="B52" s="66">
        <v>3.308792591876659</v>
      </c>
      <c r="C52" s="66">
        <v>0.862630961298013</v>
      </c>
      <c r="D52" s="66">
        <v>0.7573656822972299</v>
      </c>
      <c r="F52" s="66">
        <v>14.945652173913043</v>
      </c>
      <c r="G52" s="66">
        <v>2.047124813199861</v>
      </c>
    </row>
    <row r="53" ht="14.25" customHeight="1">
      <c r="A53" s="66">
        <v>29.0</v>
      </c>
      <c r="B53" s="66">
        <v>3.1524135305995444</v>
      </c>
      <c r="C53" s="66">
        <v>2.994947495131552</v>
      </c>
      <c r="D53" s="66">
        <v>2.629479528165311</v>
      </c>
      <c r="F53" s="66">
        <v>15.489130434782608</v>
      </c>
      <c r="G53" s="66">
        <v>2.047124813199861</v>
      </c>
    </row>
    <row r="54" ht="14.25" customHeight="1">
      <c r="A54" s="66">
        <v>30.0</v>
      </c>
      <c r="B54" s="66">
        <v>3.3960264338950505</v>
      </c>
      <c r="C54" s="66">
        <v>-0.9809917452149768</v>
      </c>
      <c r="D54" s="66">
        <v>-0.8612831161598171</v>
      </c>
      <c r="F54" s="66">
        <v>16.032608695652172</v>
      </c>
      <c r="G54" s="66">
        <v>2.0786131493067828</v>
      </c>
    </row>
    <row r="55" ht="14.25" customHeight="1">
      <c r="A55" s="66">
        <v>31.0</v>
      </c>
      <c r="B55" s="66">
        <v>3.1230924566100855</v>
      </c>
      <c r="C55" s="66">
        <v>1.4874283126882375</v>
      </c>
      <c r="D55" s="66">
        <v>1.3059201552564763</v>
      </c>
      <c r="F55" s="66">
        <v>16.57608695652174</v>
      </c>
      <c r="G55" s="66">
        <v>2.0786131493067828</v>
      </c>
    </row>
    <row r="56" ht="14.25" customHeight="1">
      <c r="A56" s="66">
        <v>32.0</v>
      </c>
      <c r="B56" s="66">
        <v>3.205950018928557</v>
      </c>
      <c r="C56" s="66">
        <v>0.9654735342461152</v>
      </c>
      <c r="D56" s="66">
        <v>0.8476585641024931</v>
      </c>
      <c r="F56" s="66">
        <v>17.1195652173913</v>
      </c>
      <c r="G56" s="66">
        <v>2.0827022114510756</v>
      </c>
    </row>
    <row r="57" ht="14.25" customHeight="1">
      <c r="A57" s="66">
        <v>33.0</v>
      </c>
      <c r="B57" s="66">
        <v>3.133449651899894</v>
      </c>
      <c r="C57" s="66">
        <v>-0.27931774709617097</v>
      </c>
      <c r="D57" s="66">
        <v>-0.24523311311351598</v>
      </c>
      <c r="F57" s="66">
        <v>17.663043478260867</v>
      </c>
      <c r="G57" s="66">
        <v>2.167615819654364</v>
      </c>
    </row>
    <row r="58" ht="14.25" customHeight="1">
      <c r="A58" s="66">
        <v>34.0</v>
      </c>
      <c r="B58" s="66">
        <v>3.323890756841381</v>
      </c>
      <c r="C58" s="66">
        <v>4.579859133384314</v>
      </c>
      <c r="D58" s="66">
        <v>4.020987297003017</v>
      </c>
      <c r="F58" s="66">
        <v>18.206521739130434</v>
      </c>
      <c r="G58" s="66">
        <v>2.176894442388489</v>
      </c>
    </row>
    <row r="59" ht="14.25" customHeight="1">
      <c r="A59" s="66">
        <v>35.0</v>
      </c>
      <c r="B59" s="66">
        <v>2.882397073114525</v>
      </c>
      <c r="C59" s="66">
        <v>0.19128343975102302</v>
      </c>
      <c r="D59" s="66">
        <v>0.16794147133463005</v>
      </c>
      <c r="F59" s="66">
        <v>18.749999999999996</v>
      </c>
      <c r="G59" s="66">
        <v>2.176894442388489</v>
      </c>
    </row>
    <row r="60" ht="14.25" customHeight="1">
      <c r="A60" s="66">
        <v>36.0</v>
      </c>
      <c r="B60" s="66">
        <v>2.3730710540389213</v>
      </c>
      <c r="C60" s="66">
        <v>-0.17758497342067248</v>
      </c>
      <c r="D60" s="66">
        <v>-0.15591460380474156</v>
      </c>
      <c r="F60" s="66">
        <v>19.293478260869563</v>
      </c>
      <c r="G60" s="66">
        <v>2.1869222052128277</v>
      </c>
    </row>
    <row r="61" ht="14.25" customHeight="1">
      <c r="A61" s="66">
        <v>37.0</v>
      </c>
      <c r="B61" s="66">
        <v>3.4759019340443102</v>
      </c>
      <c r="C61" s="66">
        <v>1.1143623340271227</v>
      </c>
      <c r="D61" s="66">
        <v>0.9783787358696668</v>
      </c>
      <c r="F61" s="66">
        <v>19.83695652173913</v>
      </c>
      <c r="G61" s="66">
        <v>2.195486080618249</v>
      </c>
    </row>
    <row r="62" ht="14.25" customHeight="1">
      <c r="A62" s="66">
        <v>38.0</v>
      </c>
      <c r="B62" s="66">
        <v>4.230616017890805</v>
      </c>
      <c r="C62" s="66">
        <v>-0.2961037881152899</v>
      </c>
      <c r="D62" s="66">
        <v>-0.2599707842381237</v>
      </c>
      <c r="F62" s="66">
        <v>20.380434782608692</v>
      </c>
      <c r="G62" s="66">
        <v>2.218412826459615</v>
      </c>
    </row>
    <row r="63" ht="14.25" customHeight="1">
      <c r="A63" s="66">
        <v>39.0</v>
      </c>
      <c r="B63" s="66">
        <v>3.7836550647420335</v>
      </c>
      <c r="C63" s="66">
        <v>-0.5048948732624381</v>
      </c>
      <c r="D63" s="66">
        <v>-0.4432834750115996</v>
      </c>
      <c r="F63" s="66">
        <v>20.923913043478258</v>
      </c>
      <c r="G63" s="66">
        <v>2.218412826459615</v>
      </c>
    </row>
    <row r="64" ht="14.25" customHeight="1">
      <c r="A64" s="66">
        <v>40.0</v>
      </c>
      <c r="B64" s="66">
        <v>3.7540271087900114</v>
      </c>
      <c r="C64" s="66">
        <v>-2.0053550066675605</v>
      </c>
      <c r="D64" s="66">
        <v>-1.7606452017298369</v>
      </c>
      <c r="F64" s="66">
        <v>21.467391304347824</v>
      </c>
      <c r="G64" s="66">
        <v>2.218412826459615</v>
      </c>
    </row>
    <row r="65" ht="14.25" customHeight="1">
      <c r="A65" s="66">
        <v>41.0</v>
      </c>
      <c r="B65" s="66">
        <v>3.4922408803413814</v>
      </c>
      <c r="C65" s="66">
        <v>-1.0878167399230114</v>
      </c>
      <c r="D65" s="66">
        <v>-0.9550724520789787</v>
      </c>
      <c r="F65" s="66">
        <v>22.01086956521739</v>
      </c>
      <c r="G65" s="66">
        <v>2.218412826459615</v>
      </c>
    </row>
    <row r="66" ht="14.25" customHeight="1">
      <c r="A66" s="66">
        <v>42.0</v>
      </c>
      <c r="B66" s="66">
        <v>3.6871463552806665</v>
      </c>
      <c r="C66" s="66">
        <v>-0.40838616380107107</v>
      </c>
      <c r="D66" s="66">
        <v>-0.3585515469124154</v>
      </c>
      <c r="F66" s="66">
        <v>22.554347826086953</v>
      </c>
      <c r="G66" s="66">
        <v>2.251837294519847</v>
      </c>
    </row>
    <row r="67" ht="14.25" customHeight="1">
      <c r="A67" s="66">
        <v>43.0</v>
      </c>
      <c r="B67" s="66">
        <v>3.6912129374701594</v>
      </c>
      <c r="C67" s="66">
        <v>0.2432992923053554</v>
      </c>
      <c r="D67" s="66">
        <v>0.21360992450585153</v>
      </c>
      <c r="F67" s="66">
        <v>23.09782608695652</v>
      </c>
      <c r="G67" s="66">
        <v>2.2720387761284457</v>
      </c>
    </row>
    <row r="68" ht="14.25" customHeight="1">
      <c r="A68" s="66">
        <v>44.0</v>
      </c>
      <c r="B68" s="66">
        <v>3.405608156197355</v>
      </c>
      <c r="C68" s="66">
        <v>0.09173604804754687</v>
      </c>
      <c r="D68" s="66">
        <v>0.08054166583151348</v>
      </c>
      <c r="F68" s="66">
        <v>23.641304347826086</v>
      </c>
      <c r="G68" s="66">
        <v>2.286474464237461</v>
      </c>
    </row>
    <row r="69" ht="14.25" customHeight="1">
      <c r="A69" s="66">
        <v>45.0</v>
      </c>
      <c r="B69" s="66">
        <v>3.664344448003865</v>
      </c>
      <c r="C69" s="66">
        <v>-0.822752282054882</v>
      </c>
      <c r="D69" s="66">
        <v>-0.7223533253692572</v>
      </c>
      <c r="F69" s="66">
        <v>24.18478260869565</v>
      </c>
      <c r="G69" s="66">
        <v>2.314814814814815</v>
      </c>
    </row>
    <row r="70" ht="14.25" customHeight="1">
      <c r="A70" s="66">
        <v>46.0</v>
      </c>
      <c r="B70" s="66">
        <v>3.594558992930596</v>
      </c>
      <c r="C70" s="66">
        <v>-0.3157988014510007</v>
      </c>
      <c r="D70" s="66">
        <v>-0.27726245110619996</v>
      </c>
      <c r="F70" s="66">
        <v>24.728260869565215</v>
      </c>
      <c r="G70" s="66">
        <v>2.314814814814815</v>
      </c>
    </row>
    <row r="71" ht="14.25" customHeight="1">
      <c r="A71" s="66">
        <v>47.0</v>
      </c>
      <c r="B71" s="66">
        <v>3.887207675495916</v>
      </c>
      <c r="C71" s="66">
        <v>0.047304554279598676</v>
      </c>
      <c r="D71" s="66">
        <v>0.041532066010968864</v>
      </c>
      <c r="F71" s="66">
        <v>25.27173913043478</v>
      </c>
      <c r="G71" s="66">
        <v>2.314814814814815</v>
      </c>
    </row>
    <row r="72" ht="14.25" customHeight="1">
      <c r="A72" s="66">
        <v>48.0</v>
      </c>
      <c r="B72" s="66">
        <v>3.093788443310138</v>
      </c>
      <c r="C72" s="66">
        <v>0.8407237864653769</v>
      </c>
      <c r="D72" s="66">
        <v>0.738131799955054</v>
      </c>
      <c r="F72" s="66">
        <v>25.815217391304344</v>
      </c>
      <c r="G72" s="66">
        <v>2.314814814814815</v>
      </c>
    </row>
    <row r="73" ht="14.25" customHeight="1">
      <c r="A73" s="66">
        <v>49.0</v>
      </c>
      <c r="B73" s="66">
        <v>3.530769201171121</v>
      </c>
      <c r="C73" s="66">
        <v>-1.353874758782632</v>
      </c>
      <c r="D73" s="66">
        <v>-1.1886638973489945</v>
      </c>
      <c r="F73" s="66">
        <v>26.35869565217391</v>
      </c>
      <c r="G73" s="66">
        <v>2.3208709595746475</v>
      </c>
    </row>
    <row r="74" ht="14.25" customHeight="1">
      <c r="A74" s="66">
        <v>50.0</v>
      </c>
      <c r="B74" s="66">
        <v>3.4549774771487365</v>
      </c>
      <c r="C74" s="66">
        <v>-0.6250147020437011</v>
      </c>
      <c r="D74" s="66">
        <v>-0.548745300709876</v>
      </c>
      <c r="F74" s="66">
        <v>26.902173913043477</v>
      </c>
      <c r="G74" s="66">
        <v>2.3465164896113313</v>
      </c>
    </row>
    <row r="75" ht="14.25" customHeight="1">
      <c r="A75" s="66">
        <v>51.0</v>
      </c>
      <c r="B75" s="66">
        <v>3.2744658901641275</v>
      </c>
      <c r="C75" s="66">
        <v>-0.662192559297941</v>
      </c>
      <c r="D75" s="66">
        <v>-0.5813864120181669</v>
      </c>
      <c r="F75" s="66">
        <v>27.44565217391304</v>
      </c>
      <c r="G75" s="66">
        <v>2.3465164896113313</v>
      </c>
    </row>
    <row r="76" ht="14.25" customHeight="1">
      <c r="A76" s="66">
        <v>52.0</v>
      </c>
      <c r="B76" s="66">
        <v>3.4965616768747583</v>
      </c>
      <c r="C76" s="66">
        <v>-0.0135305690531764</v>
      </c>
      <c r="D76" s="66">
        <v>-0.011879458450469987</v>
      </c>
      <c r="F76" s="66">
        <v>27.989130434782606</v>
      </c>
      <c r="G76" s="66">
        <v>2.3646718032593057</v>
      </c>
    </row>
    <row r="77" ht="14.25" customHeight="1">
      <c r="A77" s="66">
        <v>53.0</v>
      </c>
      <c r="B77" s="66">
        <v>3.6213142760528236</v>
      </c>
      <c r="C77" s="66">
        <v>-0.7913515009477883</v>
      </c>
      <c r="D77" s="66">
        <v>-0.6947843241684944</v>
      </c>
      <c r="F77" s="66">
        <v>28.532608695652172</v>
      </c>
      <c r="G77" s="66">
        <v>2.367933870065011</v>
      </c>
    </row>
    <row r="78" ht="14.25" customHeight="1">
      <c r="A78" s="66">
        <v>54.0</v>
      </c>
      <c r="B78" s="66">
        <v>3.4300269573131237</v>
      </c>
      <c r="C78" s="66">
        <v>2.229898592896947</v>
      </c>
      <c r="D78" s="66">
        <v>1.9577881446798464</v>
      </c>
      <c r="F78" s="66">
        <v>29.076086956521735</v>
      </c>
      <c r="G78" s="66">
        <v>2.38573331477763</v>
      </c>
    </row>
    <row r="79" ht="14.25" customHeight="1">
      <c r="A79" s="66">
        <v>55.0</v>
      </c>
      <c r="B79" s="66">
        <v>3.3537289908592927</v>
      </c>
      <c r="C79" s="66">
        <v>-0.08838732727655962</v>
      </c>
      <c r="D79" s="66">
        <v>-0.07760158333351759</v>
      </c>
      <c r="F79" s="66">
        <v>29.6195652173913</v>
      </c>
      <c r="G79" s="66">
        <v>2.40442414041837</v>
      </c>
    </row>
    <row r="80" ht="14.25" customHeight="1">
      <c r="A80" s="66">
        <v>56.0</v>
      </c>
      <c r="B80" s="66">
        <v>3.4424660570572554</v>
      </c>
      <c r="C80" s="66">
        <v>-0.8301927261910689</v>
      </c>
      <c r="D80" s="66">
        <v>-0.7288858257113714</v>
      </c>
      <c r="F80" s="66">
        <v>30.163043478260867</v>
      </c>
      <c r="G80" s="66">
        <v>2.4150346886800738</v>
      </c>
    </row>
    <row r="81" ht="14.25" customHeight="1">
      <c r="A81" s="66">
        <v>57.0</v>
      </c>
      <c r="B81" s="66">
        <v>3.7202485112270804</v>
      </c>
      <c r="C81" s="66">
        <v>-1.5433540688385916</v>
      </c>
      <c r="D81" s="66">
        <v>-1.3550213936366375</v>
      </c>
      <c r="F81" s="66">
        <v>30.70652173913043</v>
      </c>
      <c r="G81" s="66">
        <v>2.456549775839833</v>
      </c>
    </row>
    <row r="82" ht="14.25" customHeight="1">
      <c r="A82" s="66">
        <v>58.0</v>
      </c>
      <c r="B82" s="66">
        <v>3.478409269690008</v>
      </c>
      <c r="C82" s="66">
        <v>-0.21306760610727515</v>
      </c>
      <c r="D82" s="66">
        <v>-0.18706735569989053</v>
      </c>
      <c r="F82" s="66">
        <v>31.249999999999996</v>
      </c>
      <c r="G82" s="66">
        <v>2.456549775839833</v>
      </c>
    </row>
    <row r="83" ht="14.25" customHeight="1">
      <c r="A83" s="66">
        <v>59.0</v>
      </c>
      <c r="B83" s="66">
        <v>3.3110599859230265</v>
      </c>
      <c r="C83" s="66">
        <v>-1.5695444320122356</v>
      </c>
      <c r="D83" s="66">
        <v>-1.3780157946778107</v>
      </c>
      <c r="F83" s="66">
        <v>31.793478260869563</v>
      </c>
      <c r="G83" s="66">
        <v>2.456549775839833</v>
      </c>
    </row>
    <row r="84" ht="14.25" customHeight="1">
      <c r="A84" s="66">
        <v>60.0</v>
      </c>
      <c r="B84" s="66">
        <v>2.837506351477826</v>
      </c>
      <c r="C84" s="66">
        <v>-0.2252330206116393</v>
      </c>
      <c r="D84" s="66">
        <v>-0.1977482469151356</v>
      </c>
      <c r="F84" s="66">
        <v>32.336956521739125</v>
      </c>
      <c r="G84" s="66">
        <v>2.4613753408058163</v>
      </c>
    </row>
    <row r="85" ht="14.25" customHeight="1">
      <c r="A85" s="66">
        <v>61.0</v>
      </c>
      <c r="B85" s="66">
        <v>3.0384067975770845</v>
      </c>
      <c r="C85" s="66">
        <v>1.0788705985700107</v>
      </c>
      <c r="D85" s="66">
        <v>0.9472179919984506</v>
      </c>
      <c r="F85" s="66">
        <v>32.880434782608695</v>
      </c>
      <c r="G85" s="66">
        <v>2.507716049382716</v>
      </c>
    </row>
    <row r="86" ht="14.25" customHeight="1">
      <c r="A86" s="66">
        <v>62.0</v>
      </c>
      <c r="B86" s="66">
        <v>2.960080327421621</v>
      </c>
      <c r="C86" s="66">
        <v>0.0737030171078179</v>
      </c>
      <c r="D86" s="66">
        <v>0.06470917268635196</v>
      </c>
      <c r="F86" s="66">
        <v>33.42391304347826</v>
      </c>
      <c r="G86" s="66">
        <v>2.507716049382716</v>
      </c>
    </row>
    <row r="87" ht="14.25" customHeight="1">
      <c r="A87" s="66">
        <v>63.0</v>
      </c>
      <c r="B87" s="66">
        <v>2.928836128848577</v>
      </c>
      <c r="C87" s="66">
        <v>0.3216460260043932</v>
      </c>
      <c r="D87" s="66">
        <v>0.2823961495382173</v>
      </c>
      <c r="F87" s="66">
        <v>33.96739130434782</v>
      </c>
      <c r="G87" s="66">
        <v>2.559836170485089</v>
      </c>
    </row>
    <row r="88" ht="14.25" customHeight="1">
      <c r="A88" s="66">
        <v>64.0</v>
      </c>
      <c r="B88" s="66">
        <v>3.4034743804432233</v>
      </c>
      <c r="C88" s="66">
        <v>-0.8030886565608473</v>
      </c>
      <c r="D88" s="66">
        <v>-0.7050892161419258</v>
      </c>
      <c r="F88" s="66">
        <v>34.51086956521739</v>
      </c>
      <c r="G88" s="66">
        <v>2.559836170485089</v>
      </c>
    </row>
    <row r="89" ht="14.25" customHeight="1">
      <c r="A89" s="66">
        <v>65.0</v>
      </c>
      <c r="B89" s="66">
        <v>3.454516170277988</v>
      </c>
      <c r="C89" s="66">
        <v>0.2293636052220447</v>
      </c>
      <c r="D89" s="66">
        <v>0.20137478383775986</v>
      </c>
      <c r="F89" s="66">
        <v>35.05434782608695</v>
      </c>
      <c r="G89" s="66">
        <v>2.600385723882376</v>
      </c>
    </row>
    <row r="90" ht="14.25" customHeight="1">
      <c r="A90" s="66">
        <v>66.0</v>
      </c>
      <c r="B90" s="66">
        <v>3.4769774374549227</v>
      </c>
      <c r="C90" s="66">
        <v>-0.6598929032490153</v>
      </c>
      <c r="D90" s="66">
        <v>-0.5793673787922753</v>
      </c>
      <c r="F90" s="66">
        <v>35.597826086956516</v>
      </c>
      <c r="G90" s="66">
        <v>2.6122733308661865</v>
      </c>
    </row>
    <row r="91" ht="14.25" customHeight="1">
      <c r="A91" s="66">
        <v>67.0</v>
      </c>
      <c r="B91" s="66">
        <v>3.417368689946904</v>
      </c>
      <c r="C91" s="66">
        <v>0.4832098958766604</v>
      </c>
      <c r="D91" s="66">
        <v>0.4242446757681005</v>
      </c>
      <c r="F91" s="66">
        <v>36.141304347826086</v>
      </c>
      <c r="G91" s="66">
        <v>2.6122733308661865</v>
      </c>
    </row>
    <row r="92" ht="14.25" customHeight="1">
      <c r="A92" s="66">
        <v>68.0</v>
      </c>
      <c r="B92" s="66">
        <v>3.516068681291703</v>
      </c>
      <c r="C92" s="66">
        <v>0.3845099045318614</v>
      </c>
      <c r="D92" s="66">
        <v>0.33758886390725096</v>
      </c>
      <c r="F92" s="66">
        <v>36.68478260869565</v>
      </c>
      <c r="G92" s="66">
        <v>2.6122733308661865</v>
      </c>
    </row>
    <row r="93" ht="14.25" customHeight="1">
      <c r="A93" s="66">
        <v>69.0</v>
      </c>
      <c r="B93" s="66">
        <v>3.2892962722938055</v>
      </c>
      <c r="C93" s="66">
        <v>0.39458350320622726</v>
      </c>
      <c r="D93" s="66">
        <v>0.34643319975362435</v>
      </c>
      <c r="F93" s="66">
        <v>37.22826086956521</v>
      </c>
      <c r="G93" s="66">
        <v>2.6345832967418987</v>
      </c>
    </row>
    <row r="94" ht="14.25" customHeight="1">
      <c r="A94" s="66">
        <v>70.0</v>
      </c>
      <c r="B94" s="66">
        <v>3.6250634200925966</v>
      </c>
      <c r="C94" s="66">
        <v>-0.8079788858866892</v>
      </c>
      <c r="D94" s="66">
        <v>-0.7093826997242716</v>
      </c>
      <c r="F94" s="66">
        <v>37.77173913043478</v>
      </c>
      <c r="G94" s="66">
        <v>2.700617283950617</v>
      </c>
    </row>
    <row r="95" ht="14.25" customHeight="1">
      <c r="A95" s="66">
        <v>71.0</v>
      </c>
      <c r="B95" s="66">
        <v>3.2867045876195444</v>
      </c>
      <c r="C95" s="66">
        <v>0.1804763775569569</v>
      </c>
      <c r="D95" s="66">
        <v>0.15845317518082455</v>
      </c>
      <c r="F95" s="66">
        <v>38.315217391304344</v>
      </c>
      <c r="G95" s="66">
        <v>2.7021970940988176</v>
      </c>
    </row>
    <row r="96" ht="14.25" customHeight="1">
      <c r="A96" s="66">
        <v>72.0</v>
      </c>
      <c r="B96" s="66">
        <v>3.089664561134705</v>
      </c>
      <c r="C96" s="66">
        <v>0.3775164040417964</v>
      </c>
      <c r="D96" s="66">
        <v>0.3314487674952996</v>
      </c>
      <c r="F96" s="66">
        <v>38.85869565217391</v>
      </c>
      <c r="G96" s="66">
        <v>2.7021970940988176</v>
      </c>
    </row>
    <row r="97" ht="14.25" customHeight="1">
      <c r="A97" s="66">
        <v>73.0</v>
      </c>
      <c r="B97" s="66">
        <v>3.186533304151549</v>
      </c>
      <c r="C97" s="66">
        <v>0.25773414321573895</v>
      </c>
      <c r="D97" s="66">
        <v>0.22628331695185322</v>
      </c>
      <c r="F97" s="66">
        <v>39.40217391304348</v>
      </c>
      <c r="G97" s="66">
        <v>2.742847497679129</v>
      </c>
    </row>
    <row r="98" ht="14.25" customHeight="1">
      <c r="A98" s="66">
        <v>74.0</v>
      </c>
      <c r="B98" s="66">
        <v>3.0829073833548053</v>
      </c>
      <c r="C98" s="66">
        <v>-0.28444008236888374</v>
      </c>
      <c r="D98" s="66">
        <v>-0.24973037917841096</v>
      </c>
      <c r="F98" s="66">
        <v>39.94565217391304</v>
      </c>
      <c r="G98" s="66">
        <v>2.773155851358846</v>
      </c>
    </row>
    <row r="99" ht="14.25" customHeight="1">
      <c r="A99" s="66">
        <v>75.0</v>
      </c>
      <c r="B99" s="66">
        <v>3.2225055872162574</v>
      </c>
      <c r="C99" s="66">
        <v>0.0064951446905756605</v>
      </c>
      <c r="D99" s="66">
        <v>0.005702554059496168</v>
      </c>
      <c r="F99" s="66">
        <v>40.4891304347826</v>
      </c>
      <c r="G99" s="66">
        <v>2.773155851358846</v>
      </c>
    </row>
    <row r="100" ht="14.25" customHeight="1">
      <c r="A100" s="66">
        <v>76.0</v>
      </c>
      <c r="B100" s="66">
        <v>3.7296218083133663</v>
      </c>
      <c r="C100" s="66">
        <v>-0.7158877918669888</v>
      </c>
      <c r="D100" s="66">
        <v>-0.6285293135314319</v>
      </c>
      <c r="F100" s="66">
        <v>41.03260869565217</v>
      </c>
      <c r="G100" s="66">
        <v>2.7833555339072347</v>
      </c>
    </row>
    <row r="101" ht="14.25" customHeight="1">
      <c r="A101" s="66">
        <v>77.0</v>
      </c>
      <c r="B101" s="66">
        <v>3.799206363824223</v>
      </c>
      <c r="C101" s="66">
        <v>0.07559451446397647</v>
      </c>
      <c r="D101" s="66">
        <v>0.06636985407849079</v>
      </c>
      <c r="F101" s="66">
        <v>41.576086956521735</v>
      </c>
      <c r="G101" s="66">
        <v>2.7984673009859216</v>
      </c>
    </row>
    <row r="102" ht="14.25" customHeight="1">
      <c r="A102" s="66">
        <v>78.0</v>
      </c>
      <c r="B102" s="66">
        <v>3.4580775562324577</v>
      </c>
      <c r="C102" s="66">
        <v>0.4167233220557418</v>
      </c>
      <c r="D102" s="66">
        <v>0.36587133698865787</v>
      </c>
      <c r="F102" s="66">
        <v>42.1195652173913</v>
      </c>
      <c r="G102" s="66">
        <v>2.8170845342059074</v>
      </c>
    </row>
    <row r="103" ht="14.25" customHeight="1">
      <c r="A103" s="66">
        <v>79.0</v>
      </c>
      <c r="B103" s="66">
        <v>3.434048357207126</v>
      </c>
      <c r="C103" s="66">
        <v>0.44075252108107366</v>
      </c>
      <c r="D103" s="66">
        <v>0.386968296791135</v>
      </c>
      <c r="F103" s="66">
        <v>42.66304347826087</v>
      </c>
      <c r="G103" s="66">
        <v>2.8170845342059074</v>
      </c>
    </row>
    <row r="104" ht="14.25" customHeight="1">
      <c r="A104" s="66">
        <v>80.0</v>
      </c>
      <c r="B104" s="66">
        <v>3.4160979734114165</v>
      </c>
      <c r="C104" s="66">
        <v>-0.1870972415045835</v>
      </c>
      <c r="D104" s="66">
        <v>-0.16426610720629475</v>
      </c>
      <c r="F104" s="66">
        <v>43.20652173913043</v>
      </c>
      <c r="G104" s="66">
        <v>2.823434506403146</v>
      </c>
    </row>
    <row r="105" ht="14.25" customHeight="1">
      <c r="A105" s="66">
        <v>81.0</v>
      </c>
      <c r="B105" s="66">
        <v>3.4654436499812946</v>
      </c>
      <c r="C105" s="66">
        <v>-1.0975097799162836</v>
      </c>
      <c r="D105" s="66">
        <v>-0.9635826681243113</v>
      </c>
      <c r="F105" s="66">
        <v>43.75</v>
      </c>
      <c r="G105" s="66">
        <v>2.8299627751050354</v>
      </c>
    </row>
    <row r="106" ht="14.25" customHeight="1">
      <c r="A106" s="66">
        <v>82.0</v>
      </c>
      <c r="B106" s="66">
        <v>3.47309580562329</v>
      </c>
      <c r="C106" s="66">
        <v>0.18643835720445345</v>
      </c>
      <c r="D106" s="66">
        <v>0.16368762535262693</v>
      </c>
      <c r="F106" s="66">
        <v>44.29347826086956</v>
      </c>
      <c r="G106" s="66">
        <v>2.8299627751050354</v>
      </c>
    </row>
    <row r="107" ht="14.25" customHeight="1">
      <c r="A107" s="66">
        <v>83.0</v>
      </c>
      <c r="B107" s="66">
        <v>3.2291565262321975</v>
      </c>
      <c r="C107" s="66">
        <v>1.0761777829769135</v>
      </c>
      <c r="D107" s="66">
        <v>0.9448537757687225</v>
      </c>
      <c r="F107" s="66">
        <v>44.836956521739125</v>
      </c>
      <c r="G107" s="66">
        <v>2.841592165948983</v>
      </c>
    </row>
    <row r="108" ht="14.25" customHeight="1">
      <c r="A108" s="66">
        <v>84.0</v>
      </c>
      <c r="B108" s="66">
        <v>3.1414070405057624</v>
      </c>
      <c r="C108" s="66">
        <v>0.5181271223219812</v>
      </c>
      <c r="D108" s="66">
        <v>0.4549010169118208</v>
      </c>
      <c r="F108" s="66">
        <v>45.380434782608695</v>
      </c>
      <c r="G108" s="66">
        <v>2.8541319048037233</v>
      </c>
    </row>
    <row r="109" ht="14.25" customHeight="1">
      <c r="A109" s="66">
        <v>85.0</v>
      </c>
      <c r="B109" s="66">
        <v>2.983902953602811</v>
      </c>
      <c r="C109" s="66">
        <v>-0.42406678311772206</v>
      </c>
      <c r="D109" s="66">
        <v>-0.3723186889237902</v>
      </c>
      <c r="F109" s="66">
        <v>45.92391304347826</v>
      </c>
      <c r="G109" s="66">
        <v>2.893518518518518</v>
      </c>
    </row>
    <row r="110" ht="14.25" customHeight="1">
      <c r="A110" s="66">
        <v>86.0</v>
      </c>
      <c r="B110" s="66">
        <v>3.129963207025857</v>
      </c>
      <c r="C110" s="66">
        <v>-0.35680735566701083</v>
      </c>
      <c r="D110" s="66">
        <v>-0.3132668064299381</v>
      </c>
      <c r="F110" s="66">
        <v>46.46739130434782</v>
      </c>
      <c r="G110" s="66">
        <v>2.910058409029496</v>
      </c>
    </row>
    <row r="111" ht="14.25" customHeight="1">
      <c r="A111" s="66">
        <v>87.0</v>
      </c>
      <c r="B111" s="66">
        <v>3.4476672905268346</v>
      </c>
      <c r="C111" s="66">
        <v>-1.1011508009155033</v>
      </c>
      <c r="D111" s="66">
        <v>-0.9667793819881206</v>
      </c>
      <c r="F111" s="66">
        <v>47.01086956521739</v>
      </c>
      <c r="G111" s="66">
        <v>2.9538357667313697</v>
      </c>
    </row>
    <row r="112" ht="14.25" customHeight="1">
      <c r="A112" s="66">
        <v>88.0</v>
      </c>
      <c r="B112" s="66">
        <v>3.530158379796328</v>
      </c>
      <c r="C112" s="66">
        <v>-2.036920613680026</v>
      </c>
      <c r="D112" s="66">
        <v>-1.7883589154321011</v>
      </c>
      <c r="F112" s="66">
        <v>47.55434782608695</v>
      </c>
      <c r="G112" s="66">
        <v>2.9864755322326038</v>
      </c>
    </row>
    <row r="113" ht="14.25" customHeight="1">
      <c r="A113" s="66">
        <v>89.0</v>
      </c>
      <c r="B113" s="66">
        <v>3.489834127395691</v>
      </c>
      <c r="C113" s="66">
        <v>-0.929997956910602</v>
      </c>
      <c r="D113" s="66">
        <v>-0.8165120066068401</v>
      </c>
      <c r="F113" s="66">
        <v>48.097826086956516</v>
      </c>
      <c r="G113" s="66">
        <v>2.9864755322326038</v>
      </c>
    </row>
    <row r="114" ht="14.25" customHeight="1">
      <c r="A114" s="66">
        <v>90.0</v>
      </c>
      <c r="B114" s="66">
        <v>3.4964249103012435</v>
      </c>
      <c r="C114" s="66">
        <v>-0.7232690589423973</v>
      </c>
      <c r="D114" s="66">
        <v>-0.6350098580812972</v>
      </c>
      <c r="F114" s="66">
        <v>48.641304347826086</v>
      </c>
      <c r="G114" s="66">
        <v>3.0137340164463775</v>
      </c>
    </row>
    <row r="115" ht="14.25" customHeight="1">
      <c r="A115" s="66">
        <v>91.0</v>
      </c>
      <c r="B115" s="66">
        <v>3.562474476623552</v>
      </c>
      <c r="C115" s="66">
        <v>0.4905994599778385</v>
      </c>
      <c r="D115" s="66">
        <v>0.43073250487285064</v>
      </c>
      <c r="F115" s="66">
        <v>49.18478260869565</v>
      </c>
      <c r="G115" s="66">
        <v>3.025108399717656</v>
      </c>
    </row>
    <row r="116" ht="14.25" customHeight="1">
      <c r="A116" s="66">
        <v>92.0</v>
      </c>
      <c r="B116" s="66">
        <v>3.516055521751114</v>
      </c>
      <c r="C116" s="66">
        <v>-0.5295799895185103</v>
      </c>
      <c r="D116" s="66">
        <v>-0.46495631166440754</v>
      </c>
      <c r="F116" s="66">
        <v>49.72826086956521</v>
      </c>
      <c r="G116" s="66">
        <v>3.025108399717656</v>
      </c>
    </row>
    <row r="117" ht="14.25" customHeight="1">
      <c r="A117" s="66">
        <v>93.0</v>
      </c>
      <c r="B117" s="66">
        <v>3.4590062718697205</v>
      </c>
      <c r="C117" s="66">
        <v>-0.0458913778896024</v>
      </c>
      <c r="D117" s="66">
        <v>-0.04029133695203805</v>
      </c>
      <c r="F117" s="66">
        <v>50.27173913043478</v>
      </c>
      <c r="G117" s="66">
        <v>3.033783344529439</v>
      </c>
    </row>
    <row r="118" ht="14.25" customHeight="1">
      <c r="A118" s="66">
        <v>94.0</v>
      </c>
      <c r="B118" s="66">
        <v>3.313583836147212</v>
      </c>
      <c r="C118" s="66">
        <v>-0.9670673465358806</v>
      </c>
      <c r="D118" s="66">
        <v>-0.849057886392613</v>
      </c>
      <c r="F118" s="66">
        <v>50.815217391304344</v>
      </c>
      <c r="G118" s="66">
        <v>3.0706872197997916</v>
      </c>
    </row>
    <row r="119" ht="14.25" customHeight="1">
      <c r="A119" s="66">
        <v>95.0</v>
      </c>
      <c r="B119" s="66">
        <v>3.112458654577777</v>
      </c>
      <c r="C119" s="66">
        <v>-0.12598312234517328</v>
      </c>
      <c r="D119" s="66">
        <v>-0.11060963226883813</v>
      </c>
      <c r="F119" s="66">
        <v>51.35869565217391</v>
      </c>
      <c r="G119" s="66">
        <v>3.073680512865548</v>
      </c>
    </row>
    <row r="120" ht="14.25" customHeight="1">
      <c r="A120" s="66">
        <v>96.0</v>
      </c>
      <c r="B120" s="66">
        <v>3.0763865201807223</v>
      </c>
      <c r="C120" s="66">
        <v>1.190007097294425</v>
      </c>
      <c r="D120" s="66">
        <v>1.044792706981887</v>
      </c>
      <c r="F120" s="66">
        <v>51.90217391304348</v>
      </c>
      <c r="G120" s="66">
        <v>3.073680512865548</v>
      </c>
    </row>
    <row r="121" ht="14.25" customHeight="1">
      <c r="A121" s="66">
        <v>97.0</v>
      </c>
      <c r="B121" s="66">
        <v>2.8622461068476954</v>
      </c>
      <c r="C121" s="66">
        <v>0.30257792893591473</v>
      </c>
      <c r="D121" s="66">
        <v>0.26565489749151633</v>
      </c>
      <c r="F121" s="66">
        <v>52.44565217391304</v>
      </c>
      <c r="G121" s="66">
        <v>3.0864197530864197</v>
      </c>
    </row>
    <row r="122" ht="14.25" customHeight="1">
      <c r="A122" s="66">
        <v>98.0</v>
      </c>
      <c r="B122" s="66">
        <v>2.974046190714202</v>
      </c>
      <c r="C122" s="66">
        <v>-1.075151769244036</v>
      </c>
      <c r="D122" s="66">
        <v>-0.943952964615738</v>
      </c>
      <c r="F122" s="66">
        <v>52.9891304347826</v>
      </c>
      <c r="G122" s="66">
        <v>3.088189879560595</v>
      </c>
    </row>
    <row r="123" ht="14.25" customHeight="1">
      <c r="A123" s="66">
        <v>99.0</v>
      </c>
      <c r="B123" s="66">
        <v>3.2023426629105733</v>
      </c>
      <c r="C123" s="66">
        <v>0.38445791097751814</v>
      </c>
      <c r="D123" s="66">
        <v>0.3375432150312809</v>
      </c>
      <c r="F123" s="66">
        <v>53.53260869565217</v>
      </c>
      <c r="G123" s="66">
        <v>3.16482403578361</v>
      </c>
    </row>
    <row r="124" ht="14.25" customHeight="1">
      <c r="A124" s="66">
        <v>100.0</v>
      </c>
      <c r="B124" s="66">
        <v>3.106944597617586</v>
      </c>
      <c r="C124" s="66">
        <v>-0.1531088308862163</v>
      </c>
      <c r="D124" s="66">
        <v>-0.13442524019238156</v>
      </c>
      <c r="F124" s="66">
        <v>54.076086956521735</v>
      </c>
      <c r="G124" s="66">
        <v>3.18097775303684</v>
      </c>
    </row>
    <row r="125" ht="14.25" customHeight="1">
      <c r="A125" s="66">
        <v>101.0</v>
      </c>
      <c r="B125" s="66">
        <v>3.2032538861646582</v>
      </c>
      <c r="C125" s="66">
        <v>1.016511494880155</v>
      </c>
      <c r="D125" s="66">
        <v>0.8924684557165096</v>
      </c>
      <c r="F125" s="66">
        <v>54.6195652173913</v>
      </c>
      <c r="G125" s="66">
        <v>3.218721599515298</v>
      </c>
    </row>
    <row r="126" ht="14.25" customHeight="1">
      <c r="A126" s="66">
        <v>102.0</v>
      </c>
      <c r="B126" s="66">
        <v>3.0100044622023012</v>
      </c>
      <c r="C126" s="66">
        <v>-0.6891335026276537</v>
      </c>
      <c r="D126" s="66">
        <v>-0.6050398012913</v>
      </c>
      <c r="F126" s="66">
        <v>55.16304347826087</v>
      </c>
      <c r="G126" s="66">
        <v>3.229000731906833</v>
      </c>
    </row>
    <row r="127" ht="14.25" customHeight="1">
      <c r="A127" s="66">
        <v>103.0</v>
      </c>
      <c r="B127" s="66">
        <v>3.0201681061901655</v>
      </c>
      <c r="C127" s="66">
        <v>0.9886090058024073</v>
      </c>
      <c r="D127" s="66">
        <v>0.8679708563649152</v>
      </c>
      <c r="F127" s="66">
        <v>55.70652173913043</v>
      </c>
      <c r="G127" s="66">
        <v>3.229000731906833</v>
      </c>
    </row>
    <row r="128" ht="14.25" customHeight="1">
      <c r="A128" s="66">
        <v>104.0</v>
      </c>
      <c r="B128" s="66">
        <v>3.0988136824272945</v>
      </c>
      <c r="C128" s="66">
        <v>-0.35596618474816566</v>
      </c>
      <c r="D128" s="66">
        <v>-0.31252828206035005</v>
      </c>
      <c r="F128" s="66">
        <v>56.24999999999999</v>
      </c>
      <c r="G128" s="66">
        <v>3.2504821548529703</v>
      </c>
    </row>
    <row r="129" ht="14.25" customHeight="1">
      <c r="A129" s="66">
        <v>105.0</v>
      </c>
      <c r="B129" s="66">
        <v>2.9906584915771255</v>
      </c>
      <c r="C129" s="66">
        <v>0.596142082310966</v>
      </c>
      <c r="D129" s="66">
        <v>0.523395953973367</v>
      </c>
      <c r="F129" s="66">
        <v>56.79347826086956</v>
      </c>
      <c r="G129" s="66">
        <v>3.265341663582733</v>
      </c>
    </row>
    <row r="130" ht="14.25" customHeight="1">
      <c r="A130" s="66">
        <v>106.0</v>
      </c>
      <c r="B130" s="66">
        <v>2.9902086430546704</v>
      </c>
      <c r="C130" s="66">
        <v>0.5434337107668603</v>
      </c>
      <c r="D130" s="66">
        <v>0.4771194886385151</v>
      </c>
      <c r="F130" s="66">
        <v>57.336956521739125</v>
      </c>
      <c r="G130" s="66">
        <v>3.265341663582733</v>
      </c>
    </row>
    <row r="131" ht="14.25" customHeight="1">
      <c r="A131" s="66">
        <v>107.0</v>
      </c>
      <c r="B131" s="66">
        <v>2.845952192198092</v>
      </c>
      <c r="C131" s="66">
        <v>-0.5594777279606311</v>
      </c>
      <c r="D131" s="66">
        <v>-0.49120568374848966</v>
      </c>
      <c r="F131" s="66">
        <v>57.88043478260869</v>
      </c>
      <c r="G131" s="66">
        <v>3.2787601914795954</v>
      </c>
    </row>
    <row r="132" ht="14.25" customHeight="1">
      <c r="A132" s="66">
        <v>108.0</v>
      </c>
      <c r="B132" s="66">
        <v>3.0171401968287563</v>
      </c>
      <c r="C132" s="66">
        <v>1.1400861017848092</v>
      </c>
      <c r="D132" s="66">
        <v>1.0009634792803839</v>
      </c>
      <c r="F132" s="66">
        <v>58.42391304347826</v>
      </c>
      <c r="G132" s="66">
        <v>3.2787601914795954</v>
      </c>
    </row>
    <row r="133" ht="14.25" customHeight="1">
      <c r="A133" s="66">
        <v>109.0</v>
      </c>
      <c r="B133" s="66">
        <v>2.9424914541882767</v>
      </c>
      <c r="C133" s="66">
        <v>-1.4874622496735288</v>
      </c>
      <c r="D133" s="66">
        <v>-1.3059499509735017</v>
      </c>
      <c r="F133" s="66">
        <v>58.96739130434782</v>
      </c>
      <c r="G133" s="66">
        <v>3.2787601914795954</v>
      </c>
    </row>
    <row r="134" ht="14.25" customHeight="1">
      <c r="A134" s="66">
        <v>110.0</v>
      </c>
      <c r="B134" s="66">
        <v>2.9955949538094875</v>
      </c>
      <c r="C134" s="66">
        <v>-1.3327044343640613</v>
      </c>
      <c r="D134" s="66">
        <v>-1.1700769489120888</v>
      </c>
      <c r="F134" s="66">
        <v>59.510869565217384</v>
      </c>
      <c r="G134" s="66">
        <v>3.279320987654321</v>
      </c>
    </row>
    <row r="135" ht="14.25" customHeight="1">
      <c r="A135" s="66">
        <v>111.0</v>
      </c>
      <c r="B135" s="66">
        <v>2.8953267074505833</v>
      </c>
      <c r="C135" s="66">
        <v>-0.1931296133517657</v>
      </c>
      <c r="D135" s="66">
        <v>-0.16956235974635794</v>
      </c>
      <c r="F135" s="66">
        <v>60.05434782608695</v>
      </c>
      <c r="G135" s="66">
        <v>3.293229120927373</v>
      </c>
    </row>
    <row r="136" ht="14.25" customHeight="1">
      <c r="A136" s="66">
        <v>112.0</v>
      </c>
      <c r="B136" s="66">
        <v>3.116510724728524</v>
      </c>
      <c r="C136" s="66">
        <v>0.20927031416232822</v>
      </c>
      <c r="D136" s="66">
        <v>0.1837334403481403</v>
      </c>
      <c r="F136" s="66">
        <v>60.597826086956516</v>
      </c>
      <c r="G136" s="66">
        <v>3.3087748709577802</v>
      </c>
    </row>
    <row r="137" ht="14.25" customHeight="1">
      <c r="A137" s="66">
        <v>113.0</v>
      </c>
      <c r="B137" s="66">
        <v>3.0388235503802</v>
      </c>
      <c r="C137" s="66">
        <v>-0.9602104010734172</v>
      </c>
      <c r="D137" s="66">
        <v>-0.8430376814479178</v>
      </c>
      <c r="F137" s="66">
        <v>61.14130434782608</v>
      </c>
      <c r="G137" s="66">
        <v>3.3087748709577802</v>
      </c>
    </row>
    <row r="138" ht="14.25" customHeight="1">
      <c r="A138" s="66">
        <v>114.0</v>
      </c>
      <c r="B138" s="66">
        <v>2.8905618940905526</v>
      </c>
      <c r="C138" s="66">
        <v>-0.18836479999173505</v>
      </c>
      <c r="D138" s="66">
        <v>-0.16537898784882193</v>
      </c>
      <c r="F138" s="66">
        <v>61.68478260869565</v>
      </c>
      <c r="G138" s="66">
        <v>3.3257810388908524</v>
      </c>
    </row>
    <row r="139" ht="14.25" customHeight="1">
      <c r="A139" s="66">
        <v>115.0</v>
      </c>
      <c r="B139" s="66">
        <v>2.918598332122037</v>
      </c>
      <c r="C139" s="66">
        <v>-0.839985182815254</v>
      </c>
      <c r="D139" s="66">
        <v>-0.7374833267579167</v>
      </c>
      <c r="F139" s="66">
        <v>62.22826086956521</v>
      </c>
      <c r="G139" s="66">
        <v>3.3257810388908524</v>
      </c>
    </row>
    <row r="140" ht="14.25" customHeight="1">
      <c r="A140" s="66">
        <v>116.0</v>
      </c>
      <c r="B140" s="66">
        <v>2.674418911236991</v>
      </c>
      <c r="C140" s="66">
        <v>0.23563949779250493</v>
      </c>
      <c r="D140" s="66">
        <v>0.20688484071248486</v>
      </c>
      <c r="F140" s="66">
        <v>62.77173913043478</v>
      </c>
      <c r="G140" s="66">
        <v>3.349951721284017</v>
      </c>
    </row>
    <row r="141" ht="14.25" customHeight="1">
      <c r="A141" s="66">
        <v>117.0</v>
      </c>
      <c r="B141" s="66">
        <v>2.546735724241389</v>
      </c>
      <c r="C141" s="66">
        <v>0.7790453146494634</v>
      </c>
      <c r="D141" s="66">
        <v>0.6839798392839231</v>
      </c>
      <c r="F141" s="66">
        <v>63.315217391304344</v>
      </c>
      <c r="G141" s="66">
        <v>3.379788862601642</v>
      </c>
    </row>
    <row r="142" ht="14.25" customHeight="1">
      <c r="A142" s="66">
        <v>118.0</v>
      </c>
      <c r="B142" s="66">
        <v>2.6164977787310497</v>
      </c>
      <c r="C142" s="66">
        <v>-0.15994800289121658</v>
      </c>
      <c r="D142" s="66">
        <v>-0.14042984054213148</v>
      </c>
      <c r="F142" s="66">
        <v>63.85869565217391</v>
      </c>
      <c r="G142" s="66">
        <v>3.408058164192669</v>
      </c>
    </row>
    <row r="143" ht="14.25" customHeight="1">
      <c r="A143" s="66">
        <v>119.0</v>
      </c>
      <c r="B143" s="66">
        <v>2.596911138650286</v>
      </c>
      <c r="C143" s="66">
        <v>-0.5497863254504249</v>
      </c>
      <c r="D143" s="66">
        <v>-0.4826969053671586</v>
      </c>
      <c r="F143" s="66">
        <v>64.40217391304347</v>
      </c>
      <c r="G143" s="66">
        <v>3.413114893980118</v>
      </c>
    </row>
    <row r="144" ht="14.25" customHeight="1">
      <c r="A144" s="66">
        <v>120.0</v>
      </c>
      <c r="B144" s="66">
        <v>2.6296235479518395</v>
      </c>
      <c r="C144" s="66">
        <v>-0.17307377211200636</v>
      </c>
      <c r="D144" s="66">
        <v>-0.15195389614363813</v>
      </c>
      <c r="F144" s="66">
        <v>64.94565217391303</v>
      </c>
      <c r="G144" s="66">
        <v>3.444267447367288</v>
      </c>
    </row>
    <row r="145" ht="14.25" customHeight="1">
      <c r="A145" s="66">
        <v>121.0</v>
      </c>
      <c r="B145" s="66">
        <v>2.8343311404625995</v>
      </c>
      <c r="C145" s="66">
        <v>0.6457810419771639</v>
      </c>
      <c r="D145" s="66">
        <v>0.5669775621497594</v>
      </c>
      <c r="F145" s="66">
        <v>65.48913043478261</v>
      </c>
      <c r="G145" s="66">
        <v>3.4671809651765013</v>
      </c>
    </row>
    <row r="146" ht="14.25" customHeight="1">
      <c r="A146" s="66">
        <v>122.0</v>
      </c>
      <c r="B146" s="66">
        <v>2.9397453492305994</v>
      </c>
      <c r="C146" s="66">
        <v>-2.120895423950655</v>
      </c>
      <c r="D146" s="66">
        <v>-1.862086433142219</v>
      </c>
      <c r="F146" s="66">
        <v>66.03260869565217</v>
      </c>
      <c r="G146" s="66">
        <v>3.4671809651765013</v>
      </c>
    </row>
    <row r="147" ht="14.25" customHeight="1">
      <c r="A147" s="66">
        <v>123.0</v>
      </c>
      <c r="B147" s="66">
        <v>2.8679956781014124</v>
      </c>
      <c r="C147" s="66">
        <v>0.612116504338351</v>
      </c>
      <c r="D147" s="66">
        <v>0.5374210464878643</v>
      </c>
      <c r="F147" s="66">
        <v>66.57608695652173</v>
      </c>
      <c r="G147" s="66">
        <v>3.4801121824397634</v>
      </c>
    </row>
    <row r="148" ht="14.25" customHeight="1">
      <c r="A148" s="66">
        <v>124.0</v>
      </c>
      <c r="B148" s="66">
        <v>2.897375638222558</v>
      </c>
      <c r="C148" s="66">
        <v>-1.2596757876626694</v>
      </c>
      <c r="D148" s="66">
        <v>-1.1059598544444635</v>
      </c>
      <c r="F148" s="66">
        <v>67.1195652173913</v>
      </c>
      <c r="G148" s="66">
        <v>3.4801121824397634</v>
      </c>
    </row>
    <row r="149" ht="14.25" customHeight="1">
      <c r="A149" s="66">
        <v>125.0</v>
      </c>
      <c r="B149" s="66">
        <v>2.9215188924887774</v>
      </c>
      <c r="C149" s="66">
        <v>-0.46496911664894425</v>
      </c>
      <c r="D149" s="66">
        <v>-0.4082297854786946</v>
      </c>
      <c r="F149" s="66">
        <v>67.66304347826086</v>
      </c>
      <c r="G149" s="66">
        <v>3.483031107821582</v>
      </c>
    </row>
    <row r="150" ht="14.25" customHeight="1">
      <c r="A150" s="66">
        <v>126.0</v>
      </c>
      <c r="B150" s="66">
        <v>2.885882089008499</v>
      </c>
      <c r="C150" s="66">
        <v>-0.8387572758086379</v>
      </c>
      <c r="D150" s="66">
        <v>-0.7364052589982527</v>
      </c>
      <c r="F150" s="66">
        <v>68.20652173913042</v>
      </c>
      <c r="G150" s="66">
        <v>3.497344204244902</v>
      </c>
    </row>
    <row r="151" ht="14.25" customHeight="1">
      <c r="A151" s="66">
        <v>127.0</v>
      </c>
      <c r="B151" s="66">
        <v>2.9808228860666457</v>
      </c>
      <c r="C151" s="66">
        <v>-1.343123035506757</v>
      </c>
      <c r="D151" s="66">
        <v>-1.179224187206373</v>
      </c>
      <c r="F151" s="66">
        <v>68.75</v>
      </c>
      <c r="G151" s="66">
        <v>3.5336423538215307</v>
      </c>
    </row>
    <row r="152" ht="14.25" customHeight="1">
      <c r="A152" s="66">
        <v>128.0</v>
      </c>
      <c r="B152" s="66">
        <v>2.8664994764285763</v>
      </c>
      <c r="C152" s="66">
        <v>-0.6146621819087295</v>
      </c>
      <c r="D152" s="66">
        <v>-0.5396560796787636</v>
      </c>
      <c r="F152" s="66">
        <v>69.29347826086956</v>
      </c>
      <c r="G152" s="66">
        <v>3.5470077048889594</v>
      </c>
    </row>
    <row r="153" ht="14.25" customHeight="1">
      <c r="A153" s="66">
        <v>129.0</v>
      </c>
      <c r="B153" s="66">
        <v>2.8968315648869813</v>
      </c>
      <c r="C153" s="66">
        <v>0.1738556549128103</v>
      </c>
      <c r="D153" s="66">
        <v>0.15264036721582905</v>
      </c>
      <c r="F153" s="66">
        <v>69.83695652173913</v>
      </c>
      <c r="G153" s="66">
        <v>3.578599972166445</v>
      </c>
    </row>
    <row r="154" ht="14.25" customHeight="1">
      <c r="A154" s="66">
        <v>130.0</v>
      </c>
      <c r="B154" s="66">
        <v>2.9571851572356893</v>
      </c>
      <c r="C154" s="66">
        <v>0.0679232424819669</v>
      </c>
      <c r="D154" s="66">
        <v>0.059634693390541484</v>
      </c>
      <c r="F154" s="66">
        <v>70.38043478260869</v>
      </c>
      <c r="G154" s="66">
        <v>3.5868005738880915</v>
      </c>
    </row>
    <row r="155" ht="14.25" customHeight="1">
      <c r="A155" s="66">
        <v>131.0</v>
      </c>
      <c r="B155" s="66">
        <v>2.845362668986105</v>
      </c>
      <c r="C155" s="66">
        <v>-0.021928162582959043</v>
      </c>
      <c r="D155" s="66">
        <v>-0.019252308995700337</v>
      </c>
      <c r="F155" s="66">
        <v>70.92391304347825</v>
      </c>
      <c r="G155" s="66">
        <v>3.5868005738880915</v>
      </c>
    </row>
    <row r="156" ht="14.25" customHeight="1">
      <c r="A156" s="66">
        <v>132.0</v>
      </c>
      <c r="B156" s="66">
        <v>2.819902785502077</v>
      </c>
      <c r="C156" s="66">
        <v>-0.6014899590424623</v>
      </c>
      <c r="D156" s="66">
        <v>-0.5280912390852028</v>
      </c>
      <c r="F156" s="66">
        <v>71.46739130434783</v>
      </c>
      <c r="G156" s="66">
        <v>3.6301300796611877</v>
      </c>
    </row>
    <row r="157" ht="14.25" customHeight="1">
      <c r="A157" s="66">
        <v>133.0</v>
      </c>
      <c r="B157" s="66">
        <v>2.9138363556194635</v>
      </c>
      <c r="C157" s="66">
        <v>-1.0987713157888697</v>
      </c>
      <c r="D157" s="66">
        <v>-0.9646902610809168</v>
      </c>
      <c r="F157" s="66">
        <v>72.01086956521739</v>
      </c>
      <c r="G157" s="66">
        <v>3.6595341628277436</v>
      </c>
    </row>
    <row r="158" ht="14.25" customHeight="1">
      <c r="A158" s="66">
        <v>134.0</v>
      </c>
      <c r="B158" s="66">
        <v>2.909481375549827</v>
      </c>
      <c r="C158" s="66">
        <v>-0.6910685490902124</v>
      </c>
      <c r="D158" s="66">
        <v>-0.6067387175720087</v>
      </c>
      <c r="F158" s="66">
        <v>72.55434782608695</v>
      </c>
      <c r="G158" s="66">
        <v>3.6595341628277436</v>
      </c>
    </row>
    <row r="159" ht="14.25" customHeight="1">
      <c r="A159" s="66">
        <v>135.0</v>
      </c>
      <c r="B159" s="66">
        <v>2.8154138060456826</v>
      </c>
      <c r="C159" s="66">
        <v>-0.5970009795860678</v>
      </c>
      <c r="D159" s="66">
        <v>-0.5241500415843681</v>
      </c>
      <c r="F159" s="66">
        <v>73.09782608695652</v>
      </c>
      <c r="G159" s="66">
        <v>3.6838797755000328</v>
      </c>
    </row>
    <row r="160" ht="14.25" customHeight="1">
      <c r="A160" s="66">
        <v>136.0</v>
      </c>
      <c r="B160" s="66">
        <v>2.8259327579061893</v>
      </c>
      <c r="C160" s="66">
        <v>-1.2125416113901057</v>
      </c>
      <c r="D160" s="66">
        <v>-1.0645773755238448</v>
      </c>
      <c r="F160" s="66">
        <v>73.64130434782608</v>
      </c>
      <c r="G160" s="66">
        <v>3.6838797755000328</v>
      </c>
    </row>
    <row r="161" ht="14.25" customHeight="1">
      <c r="A161" s="66">
        <v>137.0</v>
      </c>
      <c r="B161" s="66">
        <v>2.859097606128804</v>
      </c>
      <c r="C161" s="66">
        <v>-1.2457064596127203</v>
      </c>
      <c r="D161" s="66">
        <v>-1.0936951779553845</v>
      </c>
      <c r="F161" s="66">
        <v>74.18478260869564</v>
      </c>
      <c r="G161" s="66">
        <v>3.7440636884939016</v>
      </c>
    </row>
    <row r="162" ht="14.25" customHeight="1">
      <c r="A162" s="66">
        <v>138.0</v>
      </c>
      <c r="B162" s="66">
        <v>2.776218985418956</v>
      </c>
      <c r="C162" s="66">
        <v>0.8539110942422319</v>
      </c>
      <c r="D162" s="66">
        <v>0.7497098846751443</v>
      </c>
      <c r="F162" s="66">
        <v>74.72826086956522</v>
      </c>
      <c r="G162" s="66">
        <v>3.7774110817312474</v>
      </c>
    </row>
    <row r="163" ht="14.25" customHeight="1">
      <c r="A163" s="66">
        <v>139.0</v>
      </c>
      <c r="B163" s="66">
        <v>2.858963606742046</v>
      </c>
      <c r="C163" s="66">
        <v>-0.8422246735969416</v>
      </c>
      <c r="D163" s="66">
        <v>-0.7394495365741272</v>
      </c>
      <c r="F163" s="66">
        <v>75.27173913043478</v>
      </c>
      <c r="G163" s="66">
        <v>3.7867312935474096</v>
      </c>
    </row>
    <row r="164" ht="14.25" customHeight="1">
      <c r="A164" s="66">
        <v>140.0</v>
      </c>
      <c r="B164" s="66">
        <v>2.686573395677827</v>
      </c>
      <c r="C164" s="66">
        <v>-0.46816056921821225</v>
      </c>
      <c r="D164" s="66">
        <v>-0.411031790926083</v>
      </c>
      <c r="F164" s="66">
        <v>75.81521739130434</v>
      </c>
      <c r="G164" s="66">
        <v>3.8748008782881995</v>
      </c>
    </row>
    <row r="165" ht="14.25" customHeight="1">
      <c r="A165" s="66">
        <v>141.0</v>
      </c>
      <c r="B165" s="66">
        <v>2.573879911414315</v>
      </c>
      <c r="C165" s="66">
        <v>0.4512284883033413</v>
      </c>
      <c r="D165" s="66">
        <v>0.3961659008871873</v>
      </c>
      <c r="F165" s="66">
        <v>76.3586956521739</v>
      </c>
      <c r="G165" s="66">
        <v>3.8748008782881995</v>
      </c>
    </row>
    <row r="166" ht="14.25" customHeight="1">
      <c r="A166" s="66">
        <v>142.0</v>
      </c>
      <c r="B166" s="66">
        <v>2.7799369682248507</v>
      </c>
      <c r="C166" s="66">
        <v>-0.9906369821416281</v>
      </c>
      <c r="D166" s="66">
        <v>-0.8697513624593469</v>
      </c>
      <c r="F166" s="66">
        <v>76.90217391304347</v>
      </c>
      <c r="G166" s="66">
        <v>3.8748008782881995</v>
      </c>
    </row>
    <row r="167" ht="14.25" customHeight="1">
      <c r="A167" s="66">
        <v>143.0</v>
      </c>
      <c r="B167" s="66">
        <v>2.758867456803403</v>
      </c>
      <c r="C167" s="66">
        <v>1.0185436249278443</v>
      </c>
      <c r="D167" s="66">
        <v>0.8942526086499599</v>
      </c>
      <c r="F167" s="66">
        <v>77.44565217391303</v>
      </c>
      <c r="G167" s="66">
        <v>3.900578585823564</v>
      </c>
    </row>
    <row r="168" ht="14.25" customHeight="1">
      <c r="A168" s="66">
        <v>144.0</v>
      </c>
      <c r="B168" s="66">
        <v>2.9459171632157526</v>
      </c>
      <c r="C168" s="66">
        <v>0.43387169938588954</v>
      </c>
      <c r="D168" s="66">
        <v>0.38092712918674343</v>
      </c>
      <c r="F168" s="66">
        <v>77.98913043478261</v>
      </c>
      <c r="G168" s="66">
        <v>3.900578585823564</v>
      </c>
    </row>
    <row r="169" ht="14.25" customHeight="1">
      <c r="A169" s="66">
        <v>145.0</v>
      </c>
      <c r="B169" s="66">
        <v>2.7389868206345764</v>
      </c>
      <c r="C169" s="66">
        <v>-1.347309053680959</v>
      </c>
      <c r="D169" s="66">
        <v>-1.182899393236357</v>
      </c>
      <c r="F169" s="66">
        <v>78.53260869565217</v>
      </c>
      <c r="G169" s="66">
        <v>3.934512229775515</v>
      </c>
    </row>
    <row r="170" ht="14.25" customHeight="1">
      <c r="A170" s="66">
        <v>146.0</v>
      </c>
      <c r="B170" s="66">
        <v>3.0348846612868803</v>
      </c>
      <c r="C170" s="66">
        <v>-1.8420180038980654</v>
      </c>
      <c r="D170" s="66">
        <v>-1.6172399147682357</v>
      </c>
      <c r="F170" s="66">
        <v>79.07608695652173</v>
      </c>
      <c r="G170" s="66">
        <v>3.934512229775515</v>
      </c>
    </row>
    <row r="171" ht="14.25" customHeight="1">
      <c r="A171" s="66">
        <v>147.0</v>
      </c>
      <c r="B171" s="66">
        <v>3.2554870692731965</v>
      </c>
      <c r="C171" s="66">
        <v>-0.8697537544955667</v>
      </c>
      <c r="D171" s="66">
        <v>-0.7636192940639698</v>
      </c>
      <c r="F171" s="66">
        <v>79.6195652173913</v>
      </c>
      <c r="G171" s="66">
        <v>3.934512229775515</v>
      </c>
    </row>
    <row r="172" ht="14.25" customHeight="1">
      <c r="A172" s="66">
        <v>148.0</v>
      </c>
      <c r="B172" s="66">
        <v>3.3099771850183193</v>
      </c>
      <c r="C172" s="66">
        <v>-1.3218660893702943</v>
      </c>
      <c r="D172" s="66">
        <v>-1.1605611873414334</v>
      </c>
      <c r="F172" s="66">
        <v>80.16304347826086</v>
      </c>
      <c r="G172" s="66">
        <v>3.934512229775515</v>
      </c>
    </row>
    <row r="173" ht="14.25" customHeight="1">
      <c r="A173" s="66">
        <v>149.0</v>
      </c>
      <c r="B173" s="66">
        <v>3.4138716723723537</v>
      </c>
      <c r="C173" s="66">
        <v>-0.23289391933551373</v>
      </c>
      <c r="D173" s="66">
        <v>-0.20447430017467388</v>
      </c>
      <c r="F173" s="66">
        <v>80.70652173913042</v>
      </c>
      <c r="G173" s="66">
        <v>3.9705298451493363</v>
      </c>
    </row>
    <row r="174" ht="14.25" customHeight="1">
      <c r="A174" s="66">
        <v>150.0</v>
      </c>
      <c r="B174" s="66">
        <v>3.3221301320451104</v>
      </c>
      <c r="C174" s="66">
        <v>0.2564698401213348</v>
      </c>
      <c r="D174" s="66">
        <v>0.22517329445244852</v>
      </c>
      <c r="F174" s="66">
        <v>81.25</v>
      </c>
      <c r="G174" s="66">
        <v>3.9705298451493363</v>
      </c>
    </row>
    <row r="175" ht="14.25" customHeight="1">
      <c r="A175" s="66">
        <v>151.0</v>
      </c>
      <c r="B175" s="66">
        <v>3.015466365494073</v>
      </c>
      <c r="C175" s="66">
        <v>-0.23211083158683854</v>
      </c>
      <c r="D175" s="66">
        <v>-0.20378677119219732</v>
      </c>
      <c r="F175" s="66">
        <v>81.79347826086956</v>
      </c>
      <c r="G175" s="66">
        <v>4.008777111992573</v>
      </c>
    </row>
    <row r="176" ht="14.25" customHeight="1">
      <c r="A176" s="66">
        <v>152.0</v>
      </c>
      <c r="B176" s="66">
        <v>3.0128904691133944</v>
      </c>
      <c r="C176" s="66">
        <v>-0.8259682639005668</v>
      </c>
      <c r="D176" s="66">
        <v>-0.7251768668303097</v>
      </c>
      <c r="F176" s="66">
        <v>82.33695652173913</v>
      </c>
      <c r="G176" s="66">
        <v>4.053073936601391</v>
      </c>
    </row>
    <row r="177" ht="14.25" customHeight="1">
      <c r="A177" s="66">
        <v>153.0</v>
      </c>
      <c r="B177" s="66">
        <v>3.0602473333427924</v>
      </c>
      <c r="C177" s="66">
        <v>-1.4697584568243725</v>
      </c>
      <c r="D177" s="66">
        <v>-1.2904065195966885</v>
      </c>
      <c r="F177" s="66">
        <v>82.88043478260869</v>
      </c>
      <c r="G177" s="66">
        <v>4.117277396147095</v>
      </c>
    </row>
    <row r="178" ht="14.25" customHeight="1">
      <c r="A178" s="66">
        <v>154.0</v>
      </c>
      <c r="B178" s="66">
        <v>2.760194308306843</v>
      </c>
      <c r="C178" s="66">
        <v>-1.9719703738870744</v>
      </c>
      <c r="D178" s="66">
        <v>-1.7313344346481758</v>
      </c>
      <c r="F178" s="66">
        <v>83.42391304347825</v>
      </c>
      <c r="G178" s="66">
        <v>4.138175655703786</v>
      </c>
    </row>
    <row r="179" ht="14.25" customHeight="1">
      <c r="A179" s="66">
        <v>155.0</v>
      </c>
      <c r="B179" s="66">
        <v>2.9415993217119043</v>
      </c>
      <c r="C179" s="66">
        <v>-1.9563194036871936</v>
      </c>
      <c r="D179" s="66">
        <v>-1.7175933237260612</v>
      </c>
      <c r="F179" s="66">
        <v>83.96739130434781</v>
      </c>
      <c r="G179" s="66">
        <v>4.1572262986135655</v>
      </c>
    </row>
    <row r="180" ht="14.25" customHeight="1">
      <c r="A180" s="66">
        <v>156.0</v>
      </c>
      <c r="B180" s="66">
        <v>3.129223561487763</v>
      </c>
      <c r="C180" s="66">
        <v>-1.3557197090432833</v>
      </c>
      <c r="D180" s="66">
        <v>-1.1902837117025855</v>
      </c>
      <c r="F180" s="66">
        <v>84.51086956521739</v>
      </c>
      <c r="G180" s="66">
        <v>4.171423553174672</v>
      </c>
    </row>
    <row r="181" ht="14.25" customHeight="1">
      <c r="A181" s="66">
        <v>157.0</v>
      </c>
      <c r="B181" s="66">
        <v>3.0695189883281038</v>
      </c>
      <c r="C181" s="66">
        <v>0.4774887165608557</v>
      </c>
      <c r="D181" s="66">
        <v>0.4192216415037851</v>
      </c>
      <c r="F181" s="66">
        <v>85.05434782608695</v>
      </c>
      <c r="G181" s="66">
        <v>4.171423553174672</v>
      </c>
    </row>
    <row r="182" ht="14.25" customHeight="1">
      <c r="A182" s="66">
        <v>158.0</v>
      </c>
      <c r="B182" s="66">
        <v>3.1633311082160334</v>
      </c>
      <c r="C182" s="66">
        <v>-1.7839392229814381</v>
      </c>
      <c r="D182" s="66">
        <v>-1.5662483812975092</v>
      </c>
      <c r="F182" s="66">
        <v>85.59782608695652</v>
      </c>
      <c r="G182" s="66">
        <v>4.191114836546522</v>
      </c>
    </row>
    <row r="183" ht="14.25" customHeight="1">
      <c r="A183" s="66">
        <v>159.0</v>
      </c>
      <c r="B183" s="66">
        <v>3.1037574661378646</v>
      </c>
      <c r="C183" s="66">
        <v>-1.330253613693385</v>
      </c>
      <c r="D183" s="66">
        <v>-1.167925197406854</v>
      </c>
      <c r="F183" s="66">
        <v>86.14130434782608</v>
      </c>
      <c r="G183" s="66">
        <v>4.219765381044813</v>
      </c>
    </row>
    <row r="184" ht="14.25" customHeight="1">
      <c r="A184" s="66">
        <v>160.0</v>
      </c>
      <c r="B184" s="66">
        <v>3.1781263204244574</v>
      </c>
      <c r="C184" s="66">
        <v>0.17182540085955944</v>
      </c>
      <c r="D184" s="66">
        <v>0.15085786135264587</v>
      </c>
      <c r="F184" s="66">
        <v>86.68478260869564</v>
      </c>
      <c r="G184" s="66">
        <v>4.236248913067712</v>
      </c>
    </row>
    <row r="185" ht="14.25" customHeight="1">
      <c r="A185" s="66">
        <v>161.0</v>
      </c>
      <c r="B185" s="66">
        <v>3.0924973931296833</v>
      </c>
      <c r="C185" s="66">
        <v>1.0456782625741026</v>
      </c>
      <c r="D185" s="66">
        <v>0.9180760560763348</v>
      </c>
      <c r="F185" s="66">
        <v>87.22826086956522</v>
      </c>
      <c r="G185" s="66">
        <v>4.236248913067712</v>
      </c>
    </row>
    <row r="186" ht="14.25" customHeight="1">
      <c r="A186" s="66">
        <v>162.0</v>
      </c>
      <c r="B186" s="66">
        <v>3.0642162795277397</v>
      </c>
      <c r="C186" s="66">
        <v>-0.8966004598733757</v>
      </c>
      <c r="D186" s="66">
        <v>-0.7871899450701683</v>
      </c>
      <c r="F186" s="66">
        <v>87.77173913043478</v>
      </c>
      <c r="G186" s="66">
        <v>4.236248913067712</v>
      </c>
    </row>
    <row r="187" ht="14.25" customHeight="1">
      <c r="A187" s="66">
        <v>163.0</v>
      </c>
      <c r="B187" s="66">
        <v>3.0617940545201656</v>
      </c>
      <c r="C187" s="66">
        <v>-0.6971222512608599</v>
      </c>
      <c r="D187" s="66">
        <v>-0.6120536975351644</v>
      </c>
      <c r="F187" s="66">
        <v>88.31521739130434</v>
      </c>
      <c r="G187" s="66">
        <v>4.236248913067712</v>
      </c>
    </row>
    <row r="188" ht="14.25" customHeight="1">
      <c r="A188" s="66">
        <v>164.0</v>
      </c>
      <c r="B188" s="66">
        <v>2.990567546189344</v>
      </c>
      <c r="C188" s="66">
        <v>-2.3993995953745175</v>
      </c>
      <c r="D188" s="66">
        <v>-2.1066052497352032</v>
      </c>
      <c r="F188" s="66">
        <v>88.8586956521739</v>
      </c>
      <c r="G188" s="66">
        <v>4.266393617475147</v>
      </c>
    </row>
    <row r="189" ht="14.25" customHeight="1">
      <c r="A189" s="66">
        <v>165.0</v>
      </c>
      <c r="B189" s="66">
        <v>2.897737409412593</v>
      </c>
      <c r="C189" s="66">
        <v>0.8463262790813086</v>
      </c>
      <c r="D189" s="66">
        <v>0.7430506306404789</v>
      </c>
      <c r="F189" s="66">
        <v>89.40217391304347</v>
      </c>
      <c r="G189" s="66">
        <v>4.305334309209111</v>
      </c>
    </row>
    <row r="190" ht="14.25" customHeight="1">
      <c r="A190" s="66">
        <v>166.0</v>
      </c>
      <c r="B190" s="66">
        <v>2.961770810632376</v>
      </c>
      <c r="C190" s="66">
        <v>-0.26115352668175884</v>
      </c>
      <c r="D190" s="66">
        <v>-0.22928543930540432</v>
      </c>
      <c r="F190" s="66">
        <v>89.94565217391303</v>
      </c>
      <c r="G190" s="66">
        <v>4.411699827943707</v>
      </c>
    </row>
    <row r="191" ht="14.25" customHeight="1">
      <c r="A191" s="66">
        <v>167.0</v>
      </c>
      <c r="B191" s="66">
        <v>2.843597594116357</v>
      </c>
      <c r="C191" s="66">
        <v>-0.33588154473364096</v>
      </c>
      <c r="D191" s="66">
        <v>-0.2948945339446947</v>
      </c>
      <c r="F191" s="66">
        <v>90.48913043478261</v>
      </c>
      <c r="G191" s="66">
        <v>4.411699827943707</v>
      </c>
    </row>
    <row r="192" ht="14.25" customHeight="1">
      <c r="A192" s="66">
        <v>168.0</v>
      </c>
      <c r="B192" s="66">
        <v>2.9244731902352377</v>
      </c>
      <c r="C192" s="66">
        <v>0.16194656285118203</v>
      </c>
      <c r="D192" s="66">
        <v>0.14218451988428443</v>
      </c>
      <c r="F192" s="66">
        <v>91.03260869565217</v>
      </c>
      <c r="G192" s="66">
        <v>4.45920938217654</v>
      </c>
    </row>
    <row r="193" ht="14.25" customHeight="1">
      <c r="A193" s="66">
        <v>169.0</v>
      </c>
      <c r="B193" s="66">
        <v>2.929664096166798</v>
      </c>
      <c r="C193" s="66">
        <v>-1.193552985055687</v>
      </c>
      <c r="D193" s="66">
        <v>-1.047905896542828</v>
      </c>
      <c r="F193" s="66">
        <v>91.57608695652173</v>
      </c>
      <c r="G193" s="66">
        <v>4.590264268071433</v>
      </c>
    </row>
    <row r="194" ht="14.25" customHeight="1">
      <c r="A194" s="66">
        <v>170.0</v>
      </c>
      <c r="B194" s="66">
        <v>2.9772794431686433</v>
      </c>
      <c r="C194" s="66">
        <v>-0.6624646283538285</v>
      </c>
      <c r="D194" s="66">
        <v>-0.5816252809846066</v>
      </c>
      <c r="F194" s="66">
        <v>92.1195652173913</v>
      </c>
      <c r="G194" s="66">
        <v>4.610520769298323</v>
      </c>
    </row>
    <row r="195" ht="14.25" customHeight="1">
      <c r="A195" s="66">
        <v>171.0</v>
      </c>
      <c r="B195" s="66">
        <v>2.987404913998107</v>
      </c>
      <c r="C195" s="66">
        <v>-0.4796888646153912</v>
      </c>
      <c r="D195" s="66">
        <v>-0.4211533095139048</v>
      </c>
      <c r="F195" s="66">
        <v>92.66304347826086</v>
      </c>
      <c r="G195" s="66">
        <v>4.852869810738078</v>
      </c>
    </row>
    <row r="196" ht="14.25" customHeight="1">
      <c r="A196" s="66">
        <v>172.0</v>
      </c>
      <c r="B196" s="66">
        <v>3.079944027148395</v>
      </c>
      <c r="C196" s="66">
        <v>-0.76512921233358</v>
      </c>
      <c r="D196" s="66">
        <v>-0.6717618934898978</v>
      </c>
      <c r="F196" s="66">
        <v>93.20652173913042</v>
      </c>
      <c r="G196" s="66">
        <v>4.905130320394194</v>
      </c>
    </row>
    <row r="197" ht="14.25" customHeight="1">
      <c r="A197" s="66">
        <v>173.0</v>
      </c>
      <c r="B197" s="66">
        <v>3.0302138666188774</v>
      </c>
      <c r="C197" s="66">
        <v>-0.7153990518040625</v>
      </c>
      <c r="D197" s="66">
        <v>-0.6281002135247881</v>
      </c>
      <c r="F197" s="66">
        <v>93.75</v>
      </c>
      <c r="G197" s="66">
        <v>4.905130320394194</v>
      </c>
    </row>
    <row r="198" ht="14.25" customHeight="1">
      <c r="A198" s="66">
        <v>174.0</v>
      </c>
      <c r="B198" s="66">
        <v>2.9201153926630634</v>
      </c>
      <c r="C198" s="66">
        <v>-0.9911030469840512</v>
      </c>
      <c r="D198" s="66">
        <v>-0.8701605542611869</v>
      </c>
      <c r="F198" s="66">
        <v>94.29347826086956</v>
      </c>
      <c r="G198" s="66">
        <v>5.294039793532448</v>
      </c>
    </row>
    <row r="199" ht="14.25" customHeight="1">
      <c r="A199" s="66">
        <v>175.0</v>
      </c>
      <c r="B199" s="66">
        <v>3.0040029959274173</v>
      </c>
      <c r="C199" s="66">
        <v>-0.6891881811126024</v>
      </c>
      <c r="D199" s="66">
        <v>-0.6050878074607027</v>
      </c>
      <c r="F199" s="66">
        <v>94.83695652173913</v>
      </c>
      <c r="G199" s="66">
        <v>5.514624784929634</v>
      </c>
    </row>
    <row r="200" ht="14.25" customHeight="1">
      <c r="A200" s="66">
        <v>176.0</v>
      </c>
      <c r="B200" s="66">
        <v>2.914539975181017</v>
      </c>
      <c r="C200" s="66">
        <v>0.36478101247330397</v>
      </c>
      <c r="D200" s="66">
        <v>0.3202674524749342</v>
      </c>
      <c r="F200" s="66">
        <v>95.38043478260869</v>
      </c>
      <c r="G200" s="66">
        <v>5.574011727720674</v>
      </c>
    </row>
    <row r="201" ht="14.25" customHeight="1">
      <c r="A201" s="66">
        <v>177.0</v>
      </c>
      <c r="B201" s="66">
        <v>2.723437734589494</v>
      </c>
      <c r="C201" s="66">
        <v>0.17008078392902437</v>
      </c>
      <c r="D201" s="66">
        <v>0.1493261368363431</v>
      </c>
      <c r="F201" s="66">
        <v>95.92391304347825</v>
      </c>
      <c r="G201" s="66">
        <v>5.659925550210071</v>
      </c>
    </row>
    <row r="202" ht="14.25" customHeight="1">
      <c r="A202" s="66">
        <v>178.0</v>
      </c>
      <c r="B202" s="66">
        <v>2.8296793088078345</v>
      </c>
      <c r="C202" s="66">
        <v>0.5783788553848344</v>
      </c>
      <c r="D202" s="66">
        <v>0.5078003411513244</v>
      </c>
      <c r="F202" s="66">
        <v>96.46739130434781</v>
      </c>
      <c r="G202" s="66">
        <v>5.796972196829501</v>
      </c>
    </row>
    <row r="203" ht="14.25" customHeight="1">
      <c r="A203" s="66">
        <v>179.0</v>
      </c>
      <c r="B203" s="66">
        <v>2.8564122384765795</v>
      </c>
      <c r="C203" s="66">
        <v>-0.3950368976707632</v>
      </c>
      <c r="D203" s="66">
        <v>-0.3468312673206247</v>
      </c>
      <c r="F203" s="66">
        <v>97.01086956521739</v>
      </c>
      <c r="G203" s="66">
        <v>6.147361025731096</v>
      </c>
    </row>
    <row r="204" ht="14.25" customHeight="1">
      <c r="A204" s="66">
        <v>180.0</v>
      </c>
      <c r="B204" s="66">
        <v>2.796027267930708</v>
      </c>
      <c r="C204" s="66">
        <v>-0.5239884918022621</v>
      </c>
      <c r="D204" s="66">
        <v>-0.4600471341911605</v>
      </c>
      <c r="F204" s="66">
        <v>97.55434782608695</v>
      </c>
      <c r="G204" s="66">
        <v>6.17637975912119</v>
      </c>
    </row>
    <row r="205" ht="14.25" customHeight="1">
      <c r="A205" s="66">
        <v>181.0</v>
      </c>
      <c r="B205" s="66">
        <v>2.9587521833496355</v>
      </c>
      <c r="C205" s="66">
        <v>-0.8760499718985599</v>
      </c>
      <c r="D205" s="66">
        <v>-0.769147195569075</v>
      </c>
      <c r="F205" s="66">
        <v>98.09782608695652</v>
      </c>
      <c r="G205" s="66">
        <v>6.242893135047156</v>
      </c>
    </row>
    <row r="206" ht="14.25" customHeight="1">
      <c r="A206" s="66">
        <v>182.0</v>
      </c>
      <c r="B206" s="66">
        <v>2.892957725859029</v>
      </c>
      <c r="C206" s="66">
        <v>0.8937735676883807</v>
      </c>
      <c r="D206" s="66">
        <v>0.7847080133699105</v>
      </c>
      <c r="F206" s="66">
        <v>98.64130434782608</v>
      </c>
      <c r="G206" s="66">
        <v>6.242893135047156</v>
      </c>
    </row>
    <row r="207" ht="14.25" customHeight="1">
      <c r="A207" s="66">
        <v>183.0</v>
      </c>
      <c r="B207" s="66">
        <v>2.8939641420347937</v>
      </c>
      <c r="C207" s="66">
        <v>-1.000598495261089</v>
      </c>
      <c r="D207" s="66">
        <v>-0.8784972903461468</v>
      </c>
      <c r="F207" s="66">
        <v>99.18478260869564</v>
      </c>
      <c r="G207" s="66">
        <v>7.134735011482464</v>
      </c>
    </row>
    <row r="208" ht="14.25" customHeight="1">
      <c r="A208" s="106">
        <v>184.0</v>
      </c>
      <c r="B208" s="106">
        <v>2.9568651530200767</v>
      </c>
      <c r="C208" s="106">
        <v>0.2618564464952211</v>
      </c>
      <c r="D208" s="106">
        <v>0.2299025830992255</v>
      </c>
      <c r="F208" s="106">
        <v>99.7282608695652</v>
      </c>
      <c r="G208" s="106">
        <v>7.903749890225695</v>
      </c>
    </row>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3:B3"/>
    <mergeCell ref="A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2023-11-15T09:52:16Z</dcterms:created>
  <dc:creator>Vaishnavi Raghavan</dc:creator>
</cp:coreProperties>
</file>