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ropbox\My Books\PMS 5e\Case Solutions\"/>
    </mc:Choice>
  </mc:AlternateContent>
  <bookViews>
    <workbookView xWindow="0" yWindow="0" windowWidth="28800" windowHeight="12435"/>
  </bookViews>
  <sheets>
    <sheet name="Model" sheetId="1" r:id="rId1"/>
    <sheet name="Model_STS" sheetId="2" state="veryHidden" r:id="rId2"/>
  </sheets>
  <definedNames>
    <definedName name="Actual_octane">Model!$B$35:$B$37</definedName>
    <definedName name="Actual_Reid">Model!$B$29:$B$31</definedName>
    <definedName name="Available">Model!$B$24:$E$24</definedName>
    <definedName name="Blend_plan">Model!$B$19:$E$21</definedName>
    <definedName name="Gallons_A">Model!$I$28</definedName>
    <definedName name="Gallons_B">Model!$I$30</definedName>
    <definedName name="Max_Reid">Model!$D$29:$D$31</definedName>
    <definedName name="Min_octane">Model!$D$35:$D$37</definedName>
    <definedName name="Required">Model!$H$19:$H$21</definedName>
    <definedName name="solver_adj" localSheetId="0" hidden="1">Model!$B$19:$E$21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Model!$B$29:$B$31</definedName>
    <definedName name="solver_lhs2" localSheetId="0" hidden="1">Model!$B$35:$B$37</definedName>
    <definedName name="solver_lhs3" localSheetId="0" hidden="1">Model!$I$28</definedName>
    <definedName name="solver_lhs4" localSheetId="0" hidden="1">Model!$F$19:$F$21</definedName>
    <definedName name="solver_lhs5" localSheetId="0" hidden="1">Model!$B$22:$E$22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Model!$B$39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hs1" localSheetId="0" hidden="1">Max_Reid</definedName>
    <definedName name="solver_rhs2" localSheetId="0" hidden="1">Min_octane</definedName>
    <definedName name="solver_rhs3" localSheetId="0" hidden="1">Gallons_B</definedName>
    <definedName name="solver_rhs4" localSheetId="0" hidden="1">Required</definedName>
    <definedName name="solver_rhs5" localSheetId="0" hidden="1">Available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_made">Model!$F$19:$F$21</definedName>
    <definedName name="Total_revenue">Model!$B$39</definedName>
    <definedName name="Total_used">Model!$B$22:$E$22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37" i="1" l="1"/>
  <c r="B30" i="1"/>
  <c r="B31" i="1"/>
  <c r="C22" i="1"/>
  <c r="C25" i="1" s="1"/>
  <c r="D22" i="1"/>
  <c r="D25" i="1" s="1"/>
  <c r="E22" i="1"/>
  <c r="E25" i="1" s="1"/>
  <c r="F20" i="1"/>
  <c r="D30" i="1" s="1"/>
  <c r="F21" i="1"/>
  <c r="D31" i="1" s="1"/>
  <c r="B35" i="1" l="1"/>
  <c r="B29" i="1"/>
  <c r="B22" i="1"/>
  <c r="B25" i="1" s="1"/>
  <c r="F19" i="1"/>
  <c r="D29" i="1" s="1"/>
  <c r="D37" i="1" l="1"/>
  <c r="B39" i="1"/>
  <c r="I30" i="1"/>
  <c r="I28" i="1"/>
  <c r="D35" i="1"/>
  <c r="D36" i="1"/>
</calcChain>
</file>

<file path=xl/comments1.xml><?xml version="1.0" encoding="utf-8"?>
<comments xmlns="http://schemas.openxmlformats.org/spreadsheetml/2006/main">
  <authors>
    <author xml:space="preserve"> Chris Albright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Appropriate for gasoline 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8" authorId="0" shapeId="0">
      <text>
        <r>
          <rPr>
            <b/>
            <sz val="8"/>
            <color indexed="81"/>
            <rFont val="Tahoma"/>
            <family val="2"/>
          </rPr>
          <t>Appropriate for gasolines B, C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<sst xmlns="http://schemas.openxmlformats.org/spreadsheetml/2006/main" count="89" uniqueCount="62">
  <si>
    <t>Alkylate</t>
  </si>
  <si>
    <t>CCG</t>
  </si>
  <si>
    <t>SRG</t>
  </si>
  <si>
    <t>Isopentane</t>
  </si>
  <si>
    <t>Reid</t>
  </si>
  <si>
    <t>Octane</t>
  </si>
  <si>
    <t>Gasoline</t>
  </si>
  <si>
    <t>A</t>
  </si>
  <si>
    <t>B</t>
  </si>
  <si>
    <t>C</t>
  </si>
  <si>
    <t>Total made</t>
  </si>
  <si>
    <t>Required</t>
  </si>
  <si>
    <t>&gt;=</t>
  </si>
  <si>
    <t>Total used</t>
  </si>
  <si>
    <t>&lt;=</t>
  </si>
  <si>
    <t>Available</t>
  </si>
  <si>
    <t>Left over</t>
  </si>
  <si>
    <t>Reid vapor pressure constraints</t>
  </si>
  <si>
    <t>Constraint on A and B</t>
  </si>
  <si>
    <t>Actual Reid</t>
  </si>
  <si>
    <t>Max Reid</t>
  </si>
  <si>
    <t>Nominal Max</t>
  </si>
  <si>
    <t>Octane constraints</t>
  </si>
  <si>
    <t>Actual octane</t>
  </si>
  <si>
    <t>Min octane</t>
  </si>
  <si>
    <t>Nominal Min</t>
  </si>
  <si>
    <t>Blending aviation gasolines</t>
  </si>
  <si>
    <t>Blending decisions (in gallons)</t>
  </si>
  <si>
    <t>Properties of feedstocks</t>
  </si>
  <si>
    <t>Price/gallon</t>
  </si>
  <si>
    <t>Total revenue</t>
  </si>
  <si>
    <t>Gallons A</t>
  </si>
  <si>
    <t>Gallons B</t>
  </si>
  <si>
    <t>Range names used:</t>
  </si>
  <si>
    <t>Actual_octane</t>
  </si>
  <si>
    <t>=Model!$B$35:$B$37</t>
  </si>
  <si>
    <t>Actual_Reid</t>
  </si>
  <si>
    <t>=Model!$B$29:$B$31</t>
  </si>
  <si>
    <t>=Model!$B$24:$E$24</t>
  </si>
  <si>
    <t>Blend_plan</t>
  </si>
  <si>
    <t>=Model!$B$19:$E$21</t>
  </si>
  <si>
    <t>Gallons_A</t>
  </si>
  <si>
    <t>=Model!$I$28</t>
  </si>
  <si>
    <t>Gallons_B</t>
  </si>
  <si>
    <t>=Model!$I$30</t>
  </si>
  <si>
    <t>Max_Reid</t>
  </si>
  <si>
    <t>=Model!$D$29:$D$31</t>
  </si>
  <si>
    <t>Min_octane</t>
  </si>
  <si>
    <t>=Model!$D$35:$D$37</t>
  </si>
  <si>
    <t>=Model!$H$19:$H$21</t>
  </si>
  <si>
    <t>Total_made</t>
  </si>
  <si>
    <t>=Model!$F$19:$F$21</t>
  </si>
  <si>
    <t>Total_revenue</t>
  </si>
  <si>
    <t>=Model!$B$39</t>
  </si>
  <si>
    <t>Total_used</t>
  </si>
  <si>
    <t>=Model!$B$22:$E$22</t>
  </si>
  <si>
    <t>Value/gallon</t>
  </si>
  <si>
    <t>$F$35</t>
  </si>
  <si>
    <t>$B$39</t>
  </si>
  <si>
    <t>Min octane A</t>
  </si>
  <si>
    <t>Low TEL</t>
  </si>
  <si>
    <t>High 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</si>
</sst>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center"/>
    </xf>
    <xf numFmtId="165" fontId="0" fillId="4" borderId="0" xfId="0" applyNumberFormat="1" applyFill="1"/>
    <xf numFmtId="1" fontId="0" fillId="0" borderId="0" xfId="0" applyNumberFormat="1"/>
    <xf numFmtId="1" fontId="0" fillId="3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39"/>
  <sheetViews>
    <sheetView tabSelected="1" workbookViewId="0"/>
  </sheetViews>
  <sheetFormatPr defaultRowHeight="15" x14ac:dyDescent="0.25"/>
  <cols>
    <col min="1" max="1" width="14.42578125" customWidth="1"/>
    <col min="2" max="2" width="13.28515625" bestFit="1" customWidth="1"/>
    <col min="3" max="3" width="10.5703125" bestFit="1" customWidth="1"/>
    <col min="4" max="4" width="11" bestFit="1" customWidth="1"/>
    <col min="5" max="5" width="11" customWidth="1"/>
    <col min="6" max="6" width="12.7109375" bestFit="1" customWidth="1"/>
    <col min="8" max="8" width="15.140625" customWidth="1"/>
  </cols>
  <sheetData>
    <row r="1" spans="1:9" x14ac:dyDescent="0.25">
      <c r="A1" s="1" t="s">
        <v>26</v>
      </c>
      <c r="H1" s="1" t="s">
        <v>33</v>
      </c>
    </row>
    <row r="2" spans="1:9" x14ac:dyDescent="0.25">
      <c r="H2" t="s">
        <v>34</v>
      </c>
      <c r="I2" t="s">
        <v>35</v>
      </c>
    </row>
    <row r="3" spans="1:9" x14ac:dyDescent="0.25">
      <c r="A3" t="s">
        <v>28</v>
      </c>
      <c r="H3" t="s">
        <v>36</v>
      </c>
      <c r="I3" t="s">
        <v>37</v>
      </c>
    </row>
    <row r="4" spans="1:9" x14ac:dyDescent="0.25">
      <c r="B4" s="2" t="s">
        <v>0</v>
      </c>
      <c r="C4" s="2" t="s">
        <v>1</v>
      </c>
      <c r="D4" s="2" t="s">
        <v>2</v>
      </c>
      <c r="E4" s="2" t="s">
        <v>3</v>
      </c>
      <c r="H4" t="s">
        <v>15</v>
      </c>
      <c r="I4" t="s">
        <v>38</v>
      </c>
    </row>
    <row r="5" spans="1:9" x14ac:dyDescent="0.25">
      <c r="A5" t="s">
        <v>4</v>
      </c>
      <c r="B5" s="3">
        <v>5</v>
      </c>
      <c r="C5" s="3">
        <v>8</v>
      </c>
      <c r="D5" s="3">
        <v>4</v>
      </c>
      <c r="E5" s="3">
        <v>20</v>
      </c>
      <c r="H5" t="s">
        <v>39</v>
      </c>
      <c r="I5" t="s">
        <v>40</v>
      </c>
    </row>
    <row r="6" spans="1:9" x14ac:dyDescent="0.25">
      <c r="A6" t="s">
        <v>5</v>
      </c>
      <c r="H6" t="s">
        <v>41</v>
      </c>
      <c r="I6" t="s">
        <v>42</v>
      </c>
    </row>
    <row r="7" spans="1:9" x14ac:dyDescent="0.25">
      <c r="A7" t="s">
        <v>60</v>
      </c>
      <c r="B7" s="3">
        <v>98</v>
      </c>
      <c r="C7" s="3">
        <v>87</v>
      </c>
      <c r="D7" s="3">
        <v>83</v>
      </c>
      <c r="E7" s="3">
        <v>101</v>
      </c>
      <c r="H7" t="s">
        <v>43</v>
      </c>
      <c r="I7" t="s">
        <v>44</v>
      </c>
    </row>
    <row r="8" spans="1:9" x14ac:dyDescent="0.25">
      <c r="A8" t="s">
        <v>61</v>
      </c>
      <c r="B8" s="3">
        <v>107</v>
      </c>
      <c r="C8" s="3">
        <v>93</v>
      </c>
      <c r="D8" s="3">
        <v>89</v>
      </c>
      <c r="E8" s="3">
        <v>108</v>
      </c>
      <c r="H8" t="s">
        <v>45</v>
      </c>
      <c r="I8" t="s">
        <v>46</v>
      </c>
    </row>
    <row r="9" spans="1:9" x14ac:dyDescent="0.25">
      <c r="H9" t="s">
        <v>47</v>
      </c>
      <c r="I9" t="s">
        <v>48</v>
      </c>
    </row>
    <row r="10" spans="1:9" x14ac:dyDescent="0.25">
      <c r="A10" t="s">
        <v>56</v>
      </c>
      <c r="B10" s="4">
        <v>4.5</v>
      </c>
      <c r="C10" s="4">
        <v>2.5</v>
      </c>
      <c r="D10" s="4">
        <v>2.25</v>
      </c>
      <c r="E10" s="4">
        <v>2.35</v>
      </c>
      <c r="H10" t="s">
        <v>11</v>
      </c>
      <c r="I10" t="s">
        <v>49</v>
      </c>
    </row>
    <row r="11" spans="1:9" x14ac:dyDescent="0.25">
      <c r="H11" t="s">
        <v>50</v>
      </c>
      <c r="I11" t="s">
        <v>51</v>
      </c>
    </row>
    <row r="12" spans="1:9" x14ac:dyDescent="0.25">
      <c r="A12" t="s">
        <v>6</v>
      </c>
      <c r="B12" s="2" t="s">
        <v>29</v>
      </c>
      <c r="H12" t="s">
        <v>52</v>
      </c>
      <c r="I12" t="s">
        <v>53</v>
      </c>
    </row>
    <row r="13" spans="1:9" x14ac:dyDescent="0.25">
      <c r="A13" t="s">
        <v>7</v>
      </c>
      <c r="B13" s="4">
        <v>3</v>
      </c>
      <c r="H13" t="s">
        <v>54</v>
      </c>
      <c r="I13" t="s">
        <v>55</v>
      </c>
    </row>
    <row r="14" spans="1:9" x14ac:dyDescent="0.25">
      <c r="A14" t="s">
        <v>8</v>
      </c>
      <c r="B14" s="4">
        <v>3.5</v>
      </c>
    </row>
    <row r="15" spans="1:9" x14ac:dyDescent="0.25">
      <c r="A15" t="s">
        <v>9</v>
      </c>
      <c r="B15" s="4">
        <v>4</v>
      </c>
    </row>
    <row r="17" spans="1:9" x14ac:dyDescent="0.25">
      <c r="A17" t="s">
        <v>27</v>
      </c>
    </row>
    <row r="18" spans="1:9" x14ac:dyDescent="0.25">
      <c r="B18" s="2" t="s">
        <v>0</v>
      </c>
      <c r="C18" s="2" t="s">
        <v>1</v>
      </c>
      <c r="D18" s="2" t="s">
        <v>2</v>
      </c>
      <c r="E18" s="2" t="s">
        <v>3</v>
      </c>
      <c r="F18" s="2" t="s">
        <v>10</v>
      </c>
      <c r="H18" s="2" t="s">
        <v>11</v>
      </c>
    </row>
    <row r="19" spans="1:9" x14ac:dyDescent="0.25">
      <c r="A19" t="s">
        <v>7</v>
      </c>
      <c r="B19" s="8">
        <v>37131.0625</v>
      </c>
      <c r="C19" s="8">
        <v>87887.0234375</v>
      </c>
      <c r="D19" s="8">
        <v>4899.35986328125</v>
      </c>
      <c r="E19" s="8">
        <v>82.552635192871094</v>
      </c>
      <c r="F19" s="7">
        <f t="shared" ref="F19:F21" si="0">SUM(B19:E19)</f>
        <v>129999.99843597412</v>
      </c>
      <c r="G19" s="5" t="s">
        <v>12</v>
      </c>
      <c r="H19" s="3">
        <v>120000</v>
      </c>
    </row>
    <row r="20" spans="1:9" x14ac:dyDescent="0.25">
      <c r="A20" t="s">
        <v>8</v>
      </c>
      <c r="B20" s="8">
        <v>34312.26953125</v>
      </c>
      <c r="C20" s="8">
        <v>0</v>
      </c>
      <c r="D20" s="8">
        <v>73457.25</v>
      </c>
      <c r="E20" s="8">
        <v>22230.482421875</v>
      </c>
      <c r="F20" s="7">
        <f t="shared" si="0"/>
        <v>130000.001953125</v>
      </c>
      <c r="G20" s="5" t="s">
        <v>12</v>
      </c>
      <c r="H20" s="3">
        <v>130000</v>
      </c>
    </row>
    <row r="21" spans="1:9" x14ac:dyDescent="0.25">
      <c r="A21" t="s">
        <v>9</v>
      </c>
      <c r="B21" s="8">
        <v>68556.671875</v>
      </c>
      <c r="C21" s="8">
        <v>0</v>
      </c>
      <c r="D21" s="8">
        <v>61643.390625</v>
      </c>
      <c r="E21" s="8">
        <v>24772.578125</v>
      </c>
      <c r="F21" s="7">
        <f t="shared" si="0"/>
        <v>154972.640625</v>
      </c>
      <c r="G21" s="5" t="s">
        <v>12</v>
      </c>
      <c r="H21" s="3">
        <v>120000</v>
      </c>
    </row>
    <row r="22" spans="1:9" x14ac:dyDescent="0.25">
      <c r="A22" t="s">
        <v>13</v>
      </c>
      <c r="B22" s="7">
        <f t="shared" ref="B22:E22" si="1">SUM(B19:B21)</f>
        <v>140000.00390625</v>
      </c>
      <c r="C22" s="7">
        <f t="shared" si="1"/>
        <v>87887.0234375</v>
      </c>
      <c r="D22" s="7">
        <f t="shared" si="1"/>
        <v>140000.00048828125</v>
      </c>
      <c r="E22" s="7">
        <f t="shared" si="1"/>
        <v>47085.613182067871</v>
      </c>
    </row>
    <row r="23" spans="1:9" x14ac:dyDescent="0.25">
      <c r="B23" s="2" t="s">
        <v>14</v>
      </c>
      <c r="C23" s="2" t="s">
        <v>14</v>
      </c>
      <c r="D23" s="2" t="s">
        <v>14</v>
      </c>
      <c r="E23" s="2" t="s">
        <v>14</v>
      </c>
    </row>
    <row r="24" spans="1:9" x14ac:dyDescent="0.25">
      <c r="A24" t="s">
        <v>15</v>
      </c>
      <c r="B24" s="3">
        <v>140000</v>
      </c>
      <c r="C24" s="3">
        <v>130000</v>
      </c>
      <c r="D24" s="3">
        <v>140000</v>
      </c>
      <c r="E24" s="3">
        <v>110000</v>
      </c>
    </row>
    <row r="25" spans="1:9" x14ac:dyDescent="0.25">
      <c r="A25" t="s">
        <v>16</v>
      </c>
      <c r="B25" s="7">
        <f t="shared" ref="B25:E25" si="2">B24-B22</f>
        <v>-3.90625E-3</v>
      </c>
      <c r="C25" s="7">
        <f t="shared" si="2"/>
        <v>42112.9765625</v>
      </c>
      <c r="D25" s="7">
        <f t="shared" si="2"/>
        <v>-4.8828125E-4</v>
      </c>
      <c r="E25" s="7">
        <f t="shared" si="2"/>
        <v>62914.386817932129</v>
      </c>
    </row>
    <row r="27" spans="1:9" x14ac:dyDescent="0.25">
      <c r="A27" t="s">
        <v>17</v>
      </c>
      <c r="H27" t="s">
        <v>18</v>
      </c>
    </row>
    <row r="28" spans="1:9" x14ac:dyDescent="0.25">
      <c r="B28" s="2" t="s">
        <v>19</v>
      </c>
      <c r="C28" s="2"/>
      <c r="D28" s="2" t="s">
        <v>20</v>
      </c>
      <c r="F28" t="s">
        <v>21</v>
      </c>
      <c r="H28" t="s">
        <v>31</v>
      </c>
      <c r="I28">
        <f>F19</f>
        <v>129999.99843597412</v>
      </c>
    </row>
    <row r="29" spans="1:9" x14ac:dyDescent="0.25">
      <c r="A29" t="s">
        <v>7</v>
      </c>
      <c r="B29" s="7">
        <f t="shared" ref="B29:B31" si="3">SUMPRODUCT($B$5:$E$5,B19:E19)</f>
        <v>909999.99215698242</v>
      </c>
      <c r="C29" s="5" t="s">
        <v>14</v>
      </c>
      <c r="D29" s="7">
        <f t="shared" ref="D29:D31" si="4">F29*F19</f>
        <v>909999.98905181885</v>
      </c>
      <c r="F29" s="3">
        <v>7</v>
      </c>
      <c r="I29" s="2" t="s">
        <v>12</v>
      </c>
    </row>
    <row r="30" spans="1:9" x14ac:dyDescent="0.25">
      <c r="A30" t="s">
        <v>8</v>
      </c>
      <c r="B30" s="7">
        <f t="shared" si="3"/>
        <v>909999.99609375</v>
      </c>
      <c r="C30" s="5" t="s">
        <v>14</v>
      </c>
      <c r="D30" s="7">
        <f t="shared" si="4"/>
        <v>910000.013671875</v>
      </c>
      <c r="F30" s="3">
        <v>7</v>
      </c>
      <c r="H30" t="s">
        <v>32</v>
      </c>
      <c r="I30">
        <f>F20</f>
        <v>130000.001953125</v>
      </c>
    </row>
    <row r="31" spans="1:9" x14ac:dyDescent="0.25">
      <c r="A31" t="s">
        <v>9</v>
      </c>
      <c r="B31" s="7">
        <f t="shared" si="3"/>
        <v>1084808.484375</v>
      </c>
      <c r="C31" s="5" t="s">
        <v>14</v>
      </c>
      <c r="D31" s="7">
        <f t="shared" si="4"/>
        <v>1084808.484375</v>
      </c>
      <c r="F31" s="3">
        <v>7</v>
      </c>
    </row>
    <row r="33" spans="1:6" x14ac:dyDescent="0.25">
      <c r="A33" t="s">
        <v>22</v>
      </c>
    </row>
    <row r="34" spans="1:6" x14ac:dyDescent="0.25">
      <c r="B34" t="s">
        <v>23</v>
      </c>
      <c r="D34" t="s">
        <v>24</v>
      </c>
      <c r="F34" t="s">
        <v>25</v>
      </c>
    </row>
    <row r="35" spans="1:6" x14ac:dyDescent="0.25">
      <c r="A35" t="s">
        <v>7</v>
      </c>
      <c r="B35" s="7">
        <f>SUMPRODUCT(B7:E7,B19:E19)</f>
        <v>11699999.848869324</v>
      </c>
      <c r="C35" s="5" t="s">
        <v>12</v>
      </c>
      <c r="D35" s="7">
        <f t="shared" ref="D35:D37" si="5">F35*F19</f>
        <v>11699999.859237671</v>
      </c>
      <c r="F35" s="3">
        <v>90</v>
      </c>
    </row>
    <row r="36" spans="1:6" x14ac:dyDescent="0.25">
      <c r="A36" t="s">
        <v>8</v>
      </c>
      <c r="B36" s="7">
        <f>SUMPRODUCT($B$8:$E$8,B20:E20)</f>
        <v>12610000.19140625</v>
      </c>
      <c r="C36" s="5" t="s">
        <v>12</v>
      </c>
      <c r="D36" s="7">
        <f t="shared" si="5"/>
        <v>12610000.189453125</v>
      </c>
      <c r="F36" s="3">
        <v>97</v>
      </c>
    </row>
    <row r="37" spans="1:6" x14ac:dyDescent="0.25">
      <c r="A37" t="s">
        <v>9</v>
      </c>
      <c r="B37" s="7">
        <f t="shared" ref="B37" si="6">SUMPRODUCT($B$8:$E$8,B21:E21)</f>
        <v>15497264.09375</v>
      </c>
      <c r="C37" s="5" t="s">
        <v>12</v>
      </c>
      <c r="D37" s="7">
        <f t="shared" si="5"/>
        <v>15497264.0625</v>
      </c>
      <c r="F37" s="3">
        <v>100</v>
      </c>
    </row>
    <row r="39" spans="1:6" x14ac:dyDescent="0.25">
      <c r="A39" t="s">
        <v>30</v>
      </c>
      <c r="B39" s="6">
        <f>SUMPRODUCT(B13:B15,F19:F21)+SUMPRODUCT(B10:E10,B25:E25)</f>
        <v>1718021.7963954925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5"/>
  <sheetViews>
    <sheetView workbookViewId="0"/>
  </sheetViews>
  <sheetFormatPr defaultRowHeight="15" x14ac:dyDescent="0.25"/>
  <sheetData>
    <row r="1" spans="1:2" x14ac:dyDescent="0.25">
      <c r="A1">
        <v>1</v>
      </c>
    </row>
    <row r="2" spans="1:2" x14ac:dyDescent="0.25">
      <c r="A2" t="s">
        <v>57</v>
      </c>
    </row>
    <row r="3" spans="1:2" x14ac:dyDescent="0.25">
      <c r="A3">
        <v>1</v>
      </c>
    </row>
    <row r="4" spans="1:2" x14ac:dyDescent="0.25">
      <c r="A4">
        <v>88</v>
      </c>
    </row>
    <row r="5" spans="1:2" x14ac:dyDescent="0.25">
      <c r="A5">
        <v>96</v>
      </c>
    </row>
    <row r="6" spans="1:2" x14ac:dyDescent="0.25">
      <c r="A6">
        <v>1</v>
      </c>
    </row>
    <row r="8" spans="1:2" x14ac:dyDescent="0.25">
      <c r="A8" s="9"/>
      <c r="B8" s="9"/>
    </row>
    <row r="9" spans="1:2" x14ac:dyDescent="0.25">
      <c r="A9" t="s">
        <v>58</v>
      </c>
    </row>
    <row r="10" spans="1:2" x14ac:dyDescent="0.25">
      <c r="A10" t="s">
        <v>59</v>
      </c>
    </row>
    <row r="15" spans="1:2" x14ac:dyDescent="0.25">
      <c r="B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Model</vt:lpstr>
      <vt:lpstr>Actual_octane</vt:lpstr>
      <vt:lpstr>Actual_Reid</vt:lpstr>
      <vt:lpstr>Available</vt:lpstr>
      <vt:lpstr>Blend_plan</vt:lpstr>
      <vt:lpstr>Gallons_A</vt:lpstr>
      <vt:lpstr>Gallons_B</vt:lpstr>
      <vt:lpstr>Max_Reid</vt:lpstr>
      <vt:lpstr>Min_octane</vt:lpstr>
      <vt:lpstr>Required</vt:lpstr>
      <vt:lpstr>Total_made</vt:lpstr>
      <vt:lpstr>Total_revenue</vt:lpstr>
      <vt:lpstr>Total_used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Albright</cp:lastModifiedBy>
  <dcterms:created xsi:type="dcterms:W3CDTF">2013-12-20T17:09:31Z</dcterms:created>
  <dcterms:modified xsi:type="dcterms:W3CDTF">2014-05-22T00:04:49Z</dcterms:modified>
</cp:coreProperties>
</file>