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hidePivotFieldList="1"/>
  <mc:AlternateContent xmlns:mc="http://schemas.openxmlformats.org/markup-compatibility/2006">
    <mc:Choice Requires="x15">
      <x15ac:absPath xmlns:x15ac="http://schemas.microsoft.com/office/spreadsheetml/2010/11/ac" url="D:\document\EXCEL\4-hour-course-xl-files\"/>
    </mc:Choice>
  </mc:AlternateContent>
  <xr:revisionPtr revIDLastSave="0" documentId="13_ncr:1_{3840A59E-4499-4FEB-B8A1-DD2E8FA8F462}" xr6:coauthVersionLast="47" xr6:coauthVersionMax="47" xr10:uidLastSave="{00000000-0000-0000-0000-000000000000}"/>
  <bookViews>
    <workbookView xWindow="-108" yWindow="-108" windowWidth="23256" windowHeight="12456" activeTab="3" xr2:uid="{26D4546B-D2A1-4444-8EAF-A6228F96F0C1}"/>
  </bookViews>
  <sheets>
    <sheet name="Pivots" sheetId="6" r:id="rId1"/>
    <sheet name="Data" sheetId="2" r:id="rId2"/>
    <sheet name="Customer Centre Report" sheetId="5" r:id="rId3"/>
    <sheet name="Assets" sheetId="4"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149" r:id="rId7"/>
    <pivotCache cacheId="274" r:id="rId8"/>
    <pivotCache cacheId="487" r:id="rId9"/>
    <pivotCache cacheId="490" r:id="rId10"/>
    <pivotCache cacheId="493" r:id="rId11"/>
    <pivotCache cacheId="496" r:id="rId12"/>
    <pivotCache cacheId="499" r:id="rId13"/>
  </pivotCaches>
  <extLst>
    <ext xmlns:x14="http://schemas.microsoft.com/office/spreadsheetml/2009/9/main" uri="{876F7934-8845-4945-9796-88D515C7AA90}">
      <x14:pivotCaches>
        <pivotCache cacheId="6"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8" i="6" l="1"/>
  <c r="N32" i="5" s="1"/>
  <c r="G62" i="6"/>
  <c r="G66" i="6" s="1"/>
  <c r="J61" i="6" s="1"/>
  <c r="N38" i="5" s="1"/>
  <c r="G61" i="6"/>
  <c r="G65" i="6" s="1"/>
  <c r="J60" i="6" s="1"/>
  <c r="N37" i="5" s="1"/>
  <c r="G60" i="6"/>
  <c r="J59" i="6" s="1"/>
  <c r="N36" i="5" s="1"/>
  <c r="Q20" i="5" a="1"/>
  <c r="Q20" i="5" s="1"/>
  <c r="P21" i="5" a="1"/>
  <c r="P21" i="5" s="1"/>
  <c r="J46" i="6"/>
  <c r="J52" i="6" s="1"/>
  <c r="F49" i="6" a="1"/>
  <c r="F49"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9" i="6" l="1"/>
  <c r="J51" i="6"/>
  <c r="I52" i="6"/>
  <c r="J50" i="6"/>
  <c r="I53" i="6"/>
  <c r="I50" i="6"/>
  <c r="J53" i="6"/>
  <c r="I51" i="6"/>
  <c r="J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0E01F1-5855-4A66-BEC5-1ED63AAB8AB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20E050-8BAC-4D6E-BDE2-C7C275BD7F54}"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5B175E17-0C0C-4D4D-97D3-89A70C14DED4}"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<sst xmlns="http://schemas.openxmlformats.org/spreadsheetml/2006/main" count="3172" uniqueCount="1087">
  <si>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</si>
  <si>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</si>
  <si>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</si>
  <si>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</si>
  <si>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</si>
  <si>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</si>
  <si>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</si>
  <si>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</si>
  <si>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</si>
  <si>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</si>
  <si>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</si>
  <si>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</si>
  <si>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</si>
  <si>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</si>
  <si>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</si>
  <si>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</si>
  <si>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</si>
  <si>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</si>
  <si>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</si>
  <si>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</si>
  <si>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</si>
  <si>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</si>
  <si>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</si>
  <si>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</si>
  <si>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</si>
  <si>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</si>
  <si>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</si>
  <si>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</si>
  <si>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</si>
  <si>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</si>
  <si>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</si>
  <si>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</si>
  <si>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</si>
  <si>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</si>
  <si>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</si>
  <si>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</si>
  <si>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</si>
  <si>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</si>
  <si>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</si>
  <si>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</si>
  <si>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</si>
  <si>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</si>
  <si>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</si>
  <si>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</si>
  <si>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</si>
  <si>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</si>
  <si>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</si>
  <si>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</si>
  <si>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</si>
  <si>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</si>
  <si>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</si>
  <si>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</si>
  <si>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</si>
  <si>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</si>
  <si>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</si>
  <si>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</si>
  <si>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</si>
  <si>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</si>
  <si>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</si>
  <si>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</si>
  <si>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</si>
  <si>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</si>
  <si>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</si>
  <si>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</si>
  <si>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</si>
  <si>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</si>
  <si>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</si>
  <si>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</si>
  <si>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</si>
  <si>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</si>
  <si>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</si>
  <si>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</si>
  <si>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</si>
  <si>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</si>
  <si>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</si>
  <si>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</si>
  <si>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</si>
  <si>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</si>
  <si>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</si>
  <si>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</si>
  <si>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</si>
  <si>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</si>
  <si>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</si>
  <si>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</si>
  <si>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</si>
  <si>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</si>
  <si>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</si>
  <si>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</si>
  <si>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</si>
  <si>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</si>
  <si>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</si>
  <si>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</si>
  <si>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</si>
  <si>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</si>
  <si>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</si>
  <si>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</si>
  <si>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</si>
  <si>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</si>
  <si>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</si>
  <si>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</si>
  <si>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</si>
  <si>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</si>
  <si>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</si>
  <si>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</si>
  <si>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</si>
  <si>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</si>
  <si>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</si>
  <si>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</si>
  <si>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</si>
  <si>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</si>
  <si>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</si>
  <si>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</si>
  <si>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</si>
  <si>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</si>
  <si>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</si>
  <si>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</si>
  <si>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</si>
  <si>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</si>
  <si>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</si>
  <si>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</si>
  <si>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</si>
  <si>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</si>
  <si>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</si>
  <si>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</si>
  <si>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</si>
  <si>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</si>
  <si>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</si>
  <si>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</si>
  <si>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</si>
  <si>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</si>
  <si>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</si>
  <si>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</si>
  <si>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</si>
  <si>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</si>
  <si>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</si>
  <si>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</si>
  <si>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</si>
  <si>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</si>
  <si>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</si>
  <si>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</si>
  <si>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</si>
  <si>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</si>
  <si>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</si>
  <si>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</si>
  <si>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</si>
  <si>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</si>
  <si>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</si>
  <si>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</si>
  <si>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</si>
  <si>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</si>
  <si>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</si>
  <si>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</si>
  <si>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</si>
  <si>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</si>
  <si>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</si>
  <si>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</si>
  <si>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</si>
  <si>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</si>
  <si>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</si>
  <si>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</si>
  <si>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</si>
  <si>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</si>
  <si>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</si>
  <si>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</si>
  <si>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</si>
  <si>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</si>
  <si>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</si>
  <si>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</si>
  <si>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</si>
  <si>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</si>
  <si>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</si>
  <si>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</si>
  <si>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</si>
  <si>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</si>
  <si>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</si>
  <si>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</si>
  <si>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</si>
  <si>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</si>
  <si>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</si>
  <si>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</si>
  <si>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</si>
  <si>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</si>
  <si>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</si>
  <si>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</si>
  <si>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</si>
  <si>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</si>
  <si>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</si>
  <si>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</si>
  <si>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</si>
  <si>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</si>
  <si>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</si>
  <si>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</si>
  <si>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</si>
  <si>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</si>
  <si>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</si>
  <si>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</si>
  <si>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</si>
  <si>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</si>
  <si>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</si>
  <si>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</si>
  <si>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</si>
  <si>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</si>
  <si>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</si>
  <si>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</si>
  <si>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</si>
  <si>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</si>
  <si>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</si>
  <si>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</si>
  <si>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</si>
  <si>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</si>
  <si>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</si>
  <si>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</si>
  <si>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</si>
  <si>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</si>
  <si>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</si>
  <si>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</si>
  <si>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</si>
  <si>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</si>
  <si>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</si>
  <si>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</si>
  <si>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</si>
  <si>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</si>
  <si>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</si>
  <si>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</si>
  <si>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</si>
  <si>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</si>
  <si>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</si>
  <si>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</si>
  <si>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</si>
  <si>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</si>
  <si>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</si>
  <si>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</si>
  <si>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</si>
  <si>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</si>
  <si>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</si>
  <si>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</si>
  <si>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</si>
  <si>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</si>
  <si>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</si>
  <si>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</si>
  <si>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</si>
  <si>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</si>
  <si>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</si>
  <si>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</si>
  <si>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</si>
  <si>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</si>
  <si>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</si>
  <si>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</si>
  <si>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</si>
  <si>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</si>
  <si>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</si>
  <si>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</si>
  <si>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</si>
  <si>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</si>
  <si>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</si>
  <si>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</si>
  <si>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</si>
  <si>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</si>
  <si>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</si>
  <si>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</si>
  <si>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</si>
  <si>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</si>
  <si>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</si>
  <si>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</si>
  <si>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</si>
  <si>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</si>
  <si>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</si>
  <si>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</si>
  <si>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</si>
  <si>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</si>
  <si>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</si>
  <si>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</si>
  <si>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</si>
  <si>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</si>
  <si>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</si>
  <si>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</si>
  <si>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</si>
  <si>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</si>
  <si>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</si>
  <si>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</si>
  <si>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</si>
  <si>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</si>
  <si>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</si>
  <si>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</si>
  <si>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</si>
  <si>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</si>
  <si>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</si>
  <si>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</si>
  <si>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</si>
  <si>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</si>
  <si>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</si>
  <si>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</si>
  <si>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</si>
  <si>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</si>
  <si>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</si>
  <si>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</si>
  <si>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</si>
  <si>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</si>
  <si>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</si>
  <si>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</si>
  <si>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</si>
  <si>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</si>
  <si>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</si>
  <si>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</si>
  <si>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</si>
  <si>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</si>
  <si>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</si>
  <si>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</si>
  <si>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</si>
  <si>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</si>
  <si>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</si>
  <si>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</si>
  <si>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</si>
  <si>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</si>
  <si>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</si>
  <si>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</si>
  <si>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</si>
  <si>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</si>
  <si>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</si>
  <si>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</si>
  <si>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</si>
  <si>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</si>
  <si>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</si>
  <si>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</si>
  <si>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</si>
  <si>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</si>
  <si>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</si>
  <si>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</si>
  <si>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</si>
  <si>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</si>
  <si>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</si>
  <si>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</si>
  <si>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</si>
  <si>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</si>
  <si>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</si>
  <si>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</si>
  <si>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</si>
  <si>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</si>
  <si>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</si>
  <si>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</si>
  <si>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</si>
  <si>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</si>
  <si>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</si>
  <si>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</si>
  <si>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</si>
  <si>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</si>
  <si>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</si>
  <si>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</si>
  <si>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</si>
  <si>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</si>
  <si>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</si>
  <si>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</si>
  <si>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</si>
  <si>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</si>
  <si>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</si>
  <si>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</si>
  <si>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</si>
  <si>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</si>
  <si>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</si>
  <si>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</si>
  <si>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</si>
  <si>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</si>
  <si>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</si>
  <si>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</si>
  <si>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</si>
  <si>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</si>
  <si>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</si>
  <si>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</si>
  <si>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</si>
  <si>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</si>
  <si>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</si>
  <si>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</si>
  <si>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</si>
  <si>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</si>
  <si>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</si>
  <si>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</si>
  <si>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</si>
  <si>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</si>
  <si>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</si>
  <si>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</si>
  <si>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</si>
  <si>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</si>
  <si>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</si>
  <si>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</si>
  <si>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</si>
  <si>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</si>
  <si>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</si>
  <si>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</si>
  <si>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</si>
  <si>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</si>
  <si>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</si>
  <si>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</si>
  <si>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</si>
  <si>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</si>
  <si>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</si>
  <si>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</si>
  <si>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</si>
  <si>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</si>
  <si>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</si>
  <si>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</si>
  <si>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</si>
  <si>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</si>
  <si>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</si>
  <si>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</si>
  <si>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</si>
  <si>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</si>
  <si>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</si>
  <si>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</si>
  <si>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</si>
  <si>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</si>
  <si>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</si>
  <si>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</si>
  <si>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</si>
  <si>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</si>
  <si>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</si>
  <si>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</si>
  <si>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</si>
  <si>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</si>
  <si>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</si>
  <si>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</si>
  <si>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</si>
  <si>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</si>
  <si>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</si>
  <si>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</si>
  <si>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</si>
  <si>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</si>
  <si>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</si>
  <si>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</si>
  <si>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</si>
  <si>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</si>
  <si>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</si>
  <si>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</si>
  <si>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</si>
  <si>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</si>
  <si>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</si>
  <si>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</si>
  <si>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</si>
  <si>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</si>
  <si>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</si>
  <si>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</si>
  <si>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</si>
  <si>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</si>
  <si>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</si>
  <si>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</si>
  <si>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</si>
  <si>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</si>
  <si>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</si>
  <si>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</si>
  <si>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</si>
  <si>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</si>
  <si>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</si>
  <si>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</si>
  <si>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</si>
  <si>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</si>
  <si>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</si>
  <si>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</si>
  <si>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</si>
  <si>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</si>
  <si>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</si>
  <si>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</si>
  <si>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</si>
  <si>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</si>
  <si>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</si>
  <si>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</si>
  <si>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</si>
  <si>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</si>
  <si>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</si>
  <si>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</si>
  <si>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</si>
  <si>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</si>
  <si>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</si>
  <si>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</si>
  <si>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</si>
  <si>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</si>
  <si>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</si>
  <si>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</si>
  <si>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</si>
  <si>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</si>
  <si>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</si>
  <si>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</si>
  <si>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</si>
  <si>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</si>
  <si>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</si>
  <si>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</si>
  <si>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</si>
  <si>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</si>
  <si>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</si>
  <si>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</si>
  <si>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</si>
  <si>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</si>
  <si>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</si>
  <si>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</si>
  <si>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</si>
  <si>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</si>
  <si>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</si>
  <si>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</si>
  <si>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</si>
  <si>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</si>
  <si>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</si>
  <si>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</si>
  <si>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</si>
  <si>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</si>
  <si>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</si>
  <si>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</si>
  <si>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</si>
  <si>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</si>
  <si>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</si>
  <si>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</si>
  <si>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</si>
  <si>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</si>
  <si>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</si>
  <si>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</si>
  <si>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</si>
  <si>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</si>
  <si>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</si>
  <si>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</si>
  <si>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</si>
  <si>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</si>
  <si>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</si>
  <si>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</si>
  <si>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</si>
  <si>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</si>
  <si>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</si>
  <si>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</si>
  <si>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</si>
  <si>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</si>
  <si>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</si>
  <si>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</si>
  <si>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</si>
  <si>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</si>
  <si>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</si>
  <si>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</si>
  <si>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</si>
  <si>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</si>
  <si>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</si>
  <si>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</si>
  <si>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</si>
  <si>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</si>
  <si>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</si>
  <si>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</si>
  <si>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</si>
  <si>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</si>
  <si>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</si>
  <si>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</si>
  <si>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</si>
  <si>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</si>
  <si>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</si>
  <si>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</si>
  <si>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</si>
  <si>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</si>
  <si>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</si>
  <si>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</si>
  <si>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</si>
  <si>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</si>
  <si>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</si>
  <si>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</si>
  <si>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</si>
  <si>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</si>
  <si>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</si>
  <si>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</si>
  <si>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</si>
  <si>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</si>
  <si>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</si>
  <si>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</si>
  <si>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</si>
  <si>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</si>
  <si>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</si>
  <si>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</si>
  <si>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</si>
  <si>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</si>
  <si>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</si>
  <si>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</si>
  <si>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</si>
  <si>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</si>
  <si>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</si>
  <si>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</si>
  <si>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</si>
  <si>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</si>
  <si>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</si>
  <si>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</si>
  <si>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</si>
  <si>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</si>
  <si>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</si>
  <si>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</si>
  <si>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</si>
  <si>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</si>
  <si>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</si>
  <si>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</si>
  <si>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</si>
  <si>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</si>
  <si>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</si>
  <si>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</si>
  <si>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</si>
  <si>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</si>
  <si>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</si>
  <si>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</si>
  <si>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</si>
  <si>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</si>
  <si>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</si>
  <si>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</si>
  <si>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</si>
  <si>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</si>
  <si>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</si>
  <si>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</si>
  <si>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</si>
  <si>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</si>
  <si>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</si>
  <si>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</si>
  <si>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</si>
  <si>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</si>
  <si>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</si>
  <si>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</si>
  <si>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</si>
  <si>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</si>
  <si>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</si>
  <si>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</si>
  <si>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</si>
  <si>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</si>
  <si>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</si>
  <si>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</si>
  <si>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</si>
  <si>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</si>
  <si>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</si>
  <si>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</si>
  <si>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</si>
  <si>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</si>
  <si>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</si>
  <si>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</si>
  <si>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</si>
  <si>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</si>
  <si>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</si>
  <si>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</si>
  <si>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</si>
  <si>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</si>
  <si>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</si>
  <si>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</si>
  <si>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</si>
  <si>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</si>
  <si>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</si>
  <si>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</si>
  <si>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</si>
  <si>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</si>
  <si>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</si>
  <si>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</si>
  <si>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</si>
  <si>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</si>
  <si>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</si>
  <si>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</si>
  <si>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</si>
  <si>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</si>
  <si>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</si>
  <si>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</si>
  <si>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</si>
  <si>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</si>
  <si>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</si>
  <si>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</si>
  <si>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</si>
  <si>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</si>
  <si>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</si>
  <si>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</si>
  <si>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</si>
  <si>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</si>
  <si>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</si>
  <si>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</si>
  <si>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</si>
  <si>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</si>
  <si>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</si>
  <si>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</si>
  <si>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</si>
  <si>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</si>
  <si>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</si>
  <si>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</si>
  <si>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</si>
  <si>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</si>
  <si>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</si>
  <si>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</si>
  <si>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</si>
  <si>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</si>
  <si>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</si>
  <si>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</si>
  <si>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</si>
  <si>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</si>
  <si>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</si>
  <si>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</si>
  <si>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</si>
  <si>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</si>
  <si>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</si>
  <si>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</si>
  <si>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</si>
  <si>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</si>
  <si>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</si>
  <si>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</si>
  <si>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</si>
  <si>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</si>
  <si>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</si>
  <si>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</si>
  <si>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</si>
  <si>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</si>
  <si>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</si>
  <si>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</si>
  <si>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</si>
  <si>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</si>
  <si>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</si>
  <si>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</si>
  <si>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</si>
  <si>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</si>
  <si>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</si>
  <si>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</si>
  <si>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</si>
  <si>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</si>
  <si>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</si>
  <si>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</si>
  <si>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</si>
  <si>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</si>
  <si>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</si>
  <si>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</si>
  <si>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</si>
  <si>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</si>
  <si>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</si>
  <si>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</si>
  <si>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</si>
  <si>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</si>
  <si>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</si>
  <si>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</si>
  <si>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</si>
  <si>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</si>
  <si>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</si>
  <si>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</si>
  <si>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</si>
  <si>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</si>
  <si>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</si>
  <si>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</si>
  <si>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</si>
  <si>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</si>
  <si>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</si>
  <si>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</si>
  <si>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</si>
  <si>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</si>
  <si>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</si>
  <si>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</si>
  <si>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</si>
  <si>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</si>
  <si>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</si>
  <si>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</si>
  <si>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</si>
  <si>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</si>
  <si>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</si>
  <si>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</si>
  <si>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</si>
  <si>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</si>
  <si>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</si>
  <si>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</si>
  <si>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</si>
  <si>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</si>
  <si>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</si>
  <si>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</si>
  <si>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</si>
  <si>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</si>
  <si>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</si>
  <si>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</si>
  <si>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</si>
  <si>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</si>
  <si>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</si>
  <si>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</si>
  <si>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</si>
  <si>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</si>
  <si>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</si>
  <si>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</si>
  <si>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</si>
  <si>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</si>
  <si>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</si>
  <si>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</si>
  <si>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</si>
  <si>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</si>
  <si>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</si>
  <si>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</si>
  <si>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</si>
  <si>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</si>
  <si>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</si>
  <si>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</si>
  <si>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</si>
  <si>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</si>
  <si>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</si>
  <si>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</si>
  <si>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</si>
  <si>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</si>
  <si>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</si>
  <si>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</si>
  <si>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</si>
  <si>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</si>
  <si>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</si>
  <si>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</si>
  <si>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</si>
  <si>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</si>
  <si>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</si>
  <si>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</si>
  <si>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</si>
  <si>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</si>
  <si>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</si>
  <si>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</si>
  <si>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</si>
  <si>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</si>
  <si>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</si>
  <si>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</si>
  <si>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</si>
  <si>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</si>
  <si>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</si>
  <si>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</si>
  <si>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</si>
  <si>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</si>
  <si>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</si>
  <si>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</si>
  <si>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</si>
  <si>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</si>
  <si>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</si>
  <si>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</si>
  <si>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</si>
  <si>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</si>
  <si>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</si>
  <si>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</si>
  <si>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</si>
  <si>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</si>
  <si>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</si>
  <si>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</si>
  <si>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</si>
  <si>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</si>
  <si>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</si>
  <si>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</si>
  <si>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</si>
  <si>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</si>
  <si>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</si>
  <si>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</si>
  <si>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</si>
  <si>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</si>
  <si>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</si>
  <si>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</si>
  <si>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</si>
  <si>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</si>
  <si>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</si>
  <si>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</si>
  <si>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</si>
  <si>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</si>
  <si>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</si>
  <si>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</si>
  <si>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</si>
  <si>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</si>
  <si>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</si>
  <si>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</si>
  <si>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</si>
  <si>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</si>
  <si>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</si>
  <si>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</si>
  <si>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</si>
  <si>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</si>
  <si>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</si>
  <si>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</si>
  <si>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</si>
  <si>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</si>
  <si>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</si>
  <si>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</si>
  <si>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</si>
  <si>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</si>
  <si>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</si>
  <si>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</si>
  <si>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</si>
  <si>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</si>
  <si>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</si>
  <si>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</si>
  <si>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</si>
  <si>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</si>
  <si>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</si>
  <si>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</si>
  <si>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</si>
  <si>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</si>
  <si>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</si>
  <si>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</si>
  <si>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</si>
  <si>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</si>
  <si>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</si>
  <si>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</si>
  <si>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</si>
  <si>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</si>
  <si>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</si>
  <si>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</si>
  <si>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</si>
  <si>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</si>
  <si>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</si>
  <si>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</si>
  <si>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</si>
  <si>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</si>
  <si>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</si>
  <si>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</si>
  <si>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</si>
  <si>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</si>
  <si>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</si>
  <si>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</si>
  <si>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</si>
  <si>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</si>
  <si>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</si>
  <si>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</si>
  <si>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</si>
  <si>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</si>
  <si>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</si>
  <si>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</si>
  <si>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</si>
  <si>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</si>
  <si>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</si>
  <si>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</si>
  <si>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</si>
  <si>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</si>
  <si>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</si>
  <si>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</si>
  <si>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</si>
  <si>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</si>
  <si>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</si>
  <si>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</si>
  <si>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</si>
  <si>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</si>
  <si>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</si>
  <si>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</si>
  <si>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</si>
  <si>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</si>
  <si>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</si>
  <si>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</si>
  <si>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</si>
  <si>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</si>
  <si>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</si>
  <si>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</si>
  <si>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</si>
  <si>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</si>
  <si>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</si>
  <si>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</si>
  <si>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</si>
  <si>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</si>
  <si>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</si>
  <si>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</si>
  <si>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</si>
  <si>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</si>
  <si>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</si>
  <si>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</si>
  <si>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</si>
  <si>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</si>
  <si>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</si>
  <si>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</si>
  <si>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</si>
  <si>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</si>
  <si>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</si>
  <si>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</si>
  <si>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</si>
  <si>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</si>
  <si>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</si>
  <si>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</si>
  <si>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</si>
  <si>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</si>
  <si>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</si>
  <si>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</si>
  <si>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</si>
  <si>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</si>
  <si>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</si>
  <si>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</si>
  <si>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</si>
  <si>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</si>
  <si>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</si>
  <si>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</si>
  <si>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</si>
  <si>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</si>
  <si>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</si>
  <si>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</si>
  <si>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</si>
  <si>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</si>
  <si>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</si>
  <si>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</si>
  <si>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</si>
  <si>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</si>
  <si>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</si>
  <si>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</si>
  <si>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</si>
  <si>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</si>
  <si>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</si>
  <si>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</si>
  <si>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</si>
  <si>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</si>
  <si>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</si>
  <si>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</si>
  <si>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</si>
  <si>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</si>
  <si>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</si>
  <si>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</si>
  <si>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</si>
  <si>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</si>
  <si>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</si>
  <si>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</si>
  <si>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</si>
  <si>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</si>
  <si>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</si>
  <si>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</si>
  <si>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</si>
  <si>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</si>
  <si>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</si>
  <si>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</si>
  <si>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</si>
  <si>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</si>
  <si>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</si>
  <si>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</si>
  <si>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</si>
  <si>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</si>
  <si>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</si>
  <si>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</si>
  <si>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</si>
  <si>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</si>
  <si>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</si>
  <si>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</si>
  <si>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</si>
  <si>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</si>
  <si>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</si>
  <si>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</si>
  <si>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</si>
  <si>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</si>
  <si>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</si>
  <si>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</si>
  <si>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</si>
  <si>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</si>
  <si>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</si>
  <si>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</si>
  <si>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</si>
  <si>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</si>
  <si>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</si>
  <si>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</si>
  <si>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</si>
  <si>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</si>
  <si>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</si>
  <si>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</si>
  <si>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</si>
  <si>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</si>
  <si>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</si>
  <si>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</si>
  <si>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</si>
  <si>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</si>
  <si>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</si>
  <si>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</si>
  <si>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</si>
  <si>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</si>
  <si>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</si>
  <si>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</si>
  <si>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</si>
  <si>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</si>
  <si>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</si>
  <si>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</si>
  <si>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</si>
  <si>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</si>
  <si>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</si>
  <si>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</si>
  <si>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</si>
  <si>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</si>
  <si>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</si>
  <si>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</si>
  <si>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</si>
  <si>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</si>
  <si>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</si>
  <si>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</si>
  <si>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</si>
  <si>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</si>
  <si>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</si>
  <si>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</si>
  <si>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</si>
  <si>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</si>
  <si>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</si>
  <si>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</si>
  <si>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</si>
  <si>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</si>
  <si>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</si>
  <si>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</si>
  <si>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</si>
  <si>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</si>
  <si>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</si>
  <si>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</si>
  <si>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</si>
  <si>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Total</t>
  </si>
  <si>
    <t>Rep summary</t>
  </si>
  <si>
    <t>% of calls</t>
  </si>
  <si>
    <t>call rank</t>
  </si>
  <si>
    <t>Amount rank</t>
  </si>
  <si>
    <t>calls</t>
  </si>
  <si>
    <t>amount</t>
  </si>
  <si>
    <t>labels</t>
  </si>
  <si>
    <t>image:</t>
  </si>
  <si>
    <t>CALL CENTRE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</si>
</sst>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 &quot;₹&quot;\ * #,##0.00_ ;_ &quot;₹&quot;\ * \-#,##0.00_ ;_ &quot;₹&quot;\ * &quot;-&quot;??_ ;_ @_ "/>
    <numFmt numFmtId="164" formatCode="[$-409]d\-mmm\-yy;@"/>
    <numFmt numFmtId="165" formatCode="0.0"/>
    <numFmt numFmtId="166" formatCode="&quot;₹&quot;\ #,##0;#,##0\ \-&quot;₹&quot;;&quot;₹&quot;\ #,##0"/>
    <numFmt numFmtId="167" formatCode="\$#,###.0,&quot;k&quot;"/>
    <numFmt numFmtId="168" formatCode="&quot;₹&quot;\ #,##0;#,##0\ \-&quot;₹&quot;;&quot;₹&quot;\ #,##0"/>
    <numFmt numFmtId="170" formatCode="&quot;₹&quot;\ #,##0"/>
  </numFmts>
  <fonts count="8" x14ac:knownFonts="1">
    <font>
      <sz val="11"/>
      <color theme="1"/>
      <name val="Cambria"/>
      <family val="2"/>
      <scheme val="minor"/>
    </font>
    <font>
      <b/>
      <sz val="11"/>
      <color theme="1"/>
      <name val="Cambria"/>
      <family val="2"/>
      <scheme val="minor"/>
    </font>
    <font>
      <sz val="8"/>
      <name val="Cambria"/>
      <family val="2"/>
      <scheme val="minor"/>
    </font>
    <font>
      <sz val="18"/>
      <color theme="1"/>
      <name val="Aptos ExtraBold"/>
      <family val="2"/>
    </font>
    <font>
      <sz val="11"/>
      <color theme="1"/>
      <name val="Cambria"/>
      <family val="2"/>
      <scheme val="minor"/>
    </font>
    <font>
      <b/>
      <sz val="11"/>
      <color theme="1"/>
      <name val="Cambria"/>
      <family val="1"/>
      <scheme val="minor"/>
    </font>
    <font>
      <sz val="12"/>
      <color theme="0" tint="-0.499984740745262"/>
      <name val="Cambria"/>
      <family val="2"/>
      <scheme val="minor"/>
    </font>
    <font>
      <sz val="28"/>
      <color theme="1" tint="0.249977111117893"/>
      <name val="Cambria"/>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2" tint="-0.499984740745262"/>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s>
  <cellStyleXfs count="3">
    <xf numFmtId="0" fontId="0" fillId="0" borderId="0"/>
    <xf numFmtId="44" fontId="4" fillId="0" borderId="0" applyFont="0" applyFill="0" applyBorder="0" applyAlignment="0" applyProtection="0"/>
    <xf numFmtId="9" fontId="4" fillId="0" borderId="0" applyFont="0" applyFill="0" applyBorder="0" applyAlignment="0" applyProtection="0"/>
  </cellStyleXfs>
  <cellXfs count="5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168" fontId="0" fillId="0" borderId="0" xfId="0" applyNumberFormat="1"/>
    <xf numFmtId="0" fontId="0" fillId="0" borderId="0" xfId="0" applyNumberFormat="1"/>
    <xf numFmtId="0" fontId="0" fillId="0" borderId="0" xfId="0" applyAlignment="1">
      <alignment horizontal="left" indent="1"/>
    </xf>
    <xf numFmtId="0" fontId="0" fillId="5" borderId="0" xfId="0" applyFont="1" applyFill="1" applyBorder="1"/>
    <xf numFmtId="170" fontId="0" fillId="5" borderId="0" xfId="1" applyNumberFormat="1" applyFont="1" applyFill="1" applyBorder="1"/>
    <xf numFmtId="0" fontId="0" fillId="5" borderId="10" xfId="0" applyFill="1" applyBorder="1"/>
    <xf numFmtId="0" fontId="0" fillId="5" borderId="12" xfId="0" applyFill="1" applyBorder="1"/>
    <xf numFmtId="0" fontId="0" fillId="5" borderId="14" xfId="0" applyFont="1" applyFill="1" applyBorder="1"/>
    <xf numFmtId="0" fontId="0" fillId="5" borderId="13" xfId="0" applyFont="1" applyFill="1" applyBorder="1" applyAlignment="1">
      <alignment horizontal="left" indent="1"/>
    </xf>
    <xf numFmtId="170" fontId="0" fillId="5" borderId="14" xfId="1" applyNumberFormat="1" applyFont="1" applyFill="1" applyBorder="1"/>
    <xf numFmtId="0" fontId="0" fillId="5" borderId="15" xfId="0" applyFont="1" applyFill="1" applyBorder="1" applyAlignment="1">
      <alignment horizontal="left" indent="1"/>
    </xf>
    <xf numFmtId="170" fontId="0" fillId="5" borderId="16" xfId="1" applyNumberFormat="1" applyFont="1" applyFill="1" applyBorder="1"/>
    <xf numFmtId="170" fontId="0" fillId="5" borderId="17" xfId="1" applyNumberFormat="1" applyFont="1" applyFill="1" applyBorder="1"/>
    <xf numFmtId="0" fontId="5" fillId="5" borderId="11" xfId="0" applyFont="1" applyFill="1" applyBorder="1" applyAlignment="1">
      <alignment horizontal="center"/>
    </xf>
    <xf numFmtId="0" fontId="5" fillId="5" borderId="11" xfId="0" applyFont="1" applyFill="1" applyBorder="1"/>
    <xf numFmtId="0" fontId="5" fillId="5" borderId="13" xfId="0" applyFont="1" applyFill="1" applyBorder="1"/>
    <xf numFmtId="0" fontId="5" fillId="0" borderId="0" xfId="0" applyFont="1"/>
    <xf numFmtId="9" fontId="0" fillId="0" borderId="0" xfId="2" applyFont="1"/>
    <xf numFmtId="170" fontId="0" fillId="0" borderId="0" xfId="1" applyNumberFormat="1" applyFont="1"/>
    <xf numFmtId="0" fontId="0" fillId="3" borderId="0" xfId="0" applyFill="1" applyAlignment="1">
      <alignment horizontal="center"/>
    </xf>
    <xf numFmtId="0" fontId="0" fillId="3" borderId="14" xfId="0" applyFill="1" applyBorder="1" applyAlignment="1">
      <alignment horizontal="center"/>
    </xf>
    <xf numFmtId="0" fontId="6" fillId="3" borderId="0" xfId="0" applyFont="1" applyFill="1" applyAlignment="1">
      <alignment horizontal="center"/>
    </xf>
    <xf numFmtId="0" fontId="6" fillId="3" borderId="14" xfId="0" applyFont="1" applyFill="1" applyBorder="1" applyAlignment="1">
      <alignment horizontal="center"/>
    </xf>
    <xf numFmtId="0" fontId="7" fillId="3" borderId="0" xfId="0" applyFont="1" applyFill="1" applyAlignment="1">
      <alignment vertical="center"/>
    </xf>
  </cellXfs>
  <cellStyles count="3">
    <cellStyle name="Currency" xfId="1" builtinId="4"/>
    <cellStyle name="Normal" xfId="0" builtinId="0"/>
    <cellStyle name="Per cent" xfId="2" builtinId="5"/>
  </cellStyles>
  <dxfs count="20">
    <dxf>
      <fill>
        <patternFill>
          <bgColor theme="4" tint="0.59996337778862885"/>
        </patternFill>
      </fill>
      <border>
        <left style="thin">
          <color theme="3" tint="0.39994506668294322"/>
        </left>
        <right style="thin">
          <color theme="3" tint="0.39994506668294322"/>
        </right>
        <top style="thin">
          <color theme="3" tint="0.39994506668294322"/>
        </top>
        <bottom style="thin">
          <color theme="3" tint="0.39994506668294322"/>
        </bottom>
        <vertical/>
        <horizontal/>
      </border>
    </dxf>
    <dxf>
      <fill>
        <patternFill>
          <bgColor theme="4" tint="0.39994506668294322"/>
        </patternFill>
      </fill>
      <border>
        <left style="thin">
          <color theme="1"/>
        </left>
        <right style="thin">
          <color theme="1"/>
        </right>
        <vertical/>
        <horizontal/>
      </border>
    </dxf>
    <dxf>
      <font>
        <b/>
        <color theme="1"/>
      </font>
      <border>
        <bottom style="thin">
          <color theme="4"/>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mbria"/>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2" tint="-0.499984740745262"/>
        </patternFill>
      </fill>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9"/>
    </tableStyle>
    <tableStyle name="SlicerStyleLight1 2" pivot="0" table="0" count="10" xr9:uid="{2FDAAE8D-4BA3-4292-B046-B414BCAE277E}">
      <tableStyleElement type="wholeTable" dxfId="3"/>
      <tableStyleElement type="headerRow"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2499465926084170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[07.sample-data-excel-portfolio-project.xlsx]Pivots!weekly trend</c:name>
    <c:fmtId val="3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60000"/>
              <a:lumOff val="40000"/>
            </a:schemeClr>
          </a:solidFill>
          <a:ln>
            <a:noFill/>
          </a:ln>
          <a:effectLst/>
        </c:spPr>
      </c:pivotFmt>
      <c:pivotFmt>
        <c:idx val="9"/>
        <c:spPr>
          <a:solidFill>
            <a:schemeClr val="accent1">
              <a:lumMod val="60000"/>
              <a:lumOff val="40000"/>
            </a:schemeClr>
          </a:solidFill>
          <a:ln>
            <a:noFill/>
          </a:ln>
          <a:effectLst/>
        </c:spPr>
      </c:pivotFmt>
    </c:pivotFmts>
    <c:plotArea>
      <c:layout>
        <c:manualLayout>
          <c:layoutTarget val="inner"/>
          <c:xMode val="edge"/>
          <c:yMode val="edge"/>
          <c:x val="0.30971279886844122"/>
          <c:y val="0.15986056430446194"/>
          <c:w val="0.62573333703005429"/>
          <c:h val="0.70287920958520678"/>
        </c:manualLayout>
      </c:layout>
      <c:barChart>
        <c:barDir val="bar"/>
        <c:grouping val="clustered"/>
        <c:varyColors val="0"/>
        <c:ser>
          <c:idx val="0"/>
          <c:order val="0"/>
          <c:tx>
            <c:strRef>
              <c:f>Pivots!$H$26</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7000-4CCE-899F-7594DF80131D}"/>
              </c:ext>
            </c:extLst>
          </c:dPt>
          <c:dPt>
            <c:idx val="1"/>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7000-4CCE-899F-7594DF80131D}"/>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3-7000-4CCE-899F-7594DF80131D}"/>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7000-4CCE-899F-7594DF80131D}"/>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7000-4CCE-899F-7594DF80131D}"/>
              </c:ext>
            </c:extLst>
          </c:dPt>
          <c:dPt>
            <c:idx val="5"/>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6-7000-4CCE-899F-7594DF80131D}"/>
              </c:ext>
            </c:extLst>
          </c:dPt>
          <c:dPt>
            <c:idx val="6"/>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7000-4CCE-899F-7594DF80131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Pivots!$G$27:$G$34</c:f>
              <c:strCache>
                <c:ptCount val="7"/>
                <c:pt idx="0">
                  <c:v>Sunday</c:v>
                </c:pt>
                <c:pt idx="1">
                  <c:v>Monday</c:v>
                </c:pt>
                <c:pt idx="2">
                  <c:v>Tuesday</c:v>
                </c:pt>
                <c:pt idx="3">
                  <c:v>Wednesday</c:v>
                </c:pt>
                <c:pt idx="4">
                  <c:v>Thursday</c:v>
                </c:pt>
                <c:pt idx="5">
                  <c:v>Friday</c:v>
                </c:pt>
                <c:pt idx="6">
                  <c:v>Saturday</c:v>
                </c:pt>
              </c:strCache>
            </c:strRef>
          </c:cat>
          <c:val>
            <c:numRef>
              <c:f>Pivots!$H$27:$H$34</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7000-4CCE-899F-7594DF80131D}"/>
            </c:ext>
          </c:extLst>
        </c:ser>
        <c:dLbls>
          <c:dLblPos val="outEnd"/>
          <c:showLegendKey val="0"/>
          <c:showVal val="1"/>
          <c:showCatName val="0"/>
          <c:showSerName val="0"/>
          <c:showPercent val="0"/>
          <c:showBubbleSize val="0"/>
        </c:dLbls>
        <c:gapWidth val="25"/>
        <c:axId val="1524885871"/>
        <c:axId val="1524886831"/>
      </c:barChart>
      <c:catAx>
        <c:axId val="15248858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86831"/>
        <c:crosses val="autoZero"/>
        <c:auto val="1"/>
        <c:lblAlgn val="ctr"/>
        <c:lblOffset val="100"/>
        <c:noMultiLvlLbl val="0"/>
      </c:catAx>
      <c:valAx>
        <c:axId val="1524886831"/>
        <c:scaling>
          <c:orientation val="minMax"/>
        </c:scaling>
        <c:delete val="1"/>
        <c:axPos val="b"/>
        <c:numFmt formatCode="#,##0" sourceLinked="1"/>
        <c:majorTickMark val="none"/>
        <c:minorTickMark val="none"/>
        <c:tickLblPos val="nextTo"/>
        <c:crossAx val="15248858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[07.sample-data-excel-portfolio-project.xlsx]Pivots!monthly trend</c:name>
    <c:fmtId val="9"/>
  </c:pivotSource>
  <c:chart>
    <c:title>
      <c:tx>
        <c:rich>
          <a:bodyPr rot="0" spcFirstLastPara="1" vertOverflow="ellipsis" vert="horz" wrap="square" anchor="ctr" anchorCtr="1"/>
          <a:lstStyle/>
          <a:p>
            <a:pPr>
              <a:defRPr sz="1400" b="1" i="0" u="none" strike="noStrike" kern="1200" spc="0" baseline="0">
                <a:solidFill>
                  <a:schemeClr val="tx2">
                    <a:lumMod val="60000"/>
                    <a:lumOff val="40000"/>
                  </a:schemeClr>
                </a:solidFill>
                <a:latin typeface="+mn-lt"/>
                <a:ea typeface="+mn-ea"/>
                <a:cs typeface="+mn-cs"/>
              </a:defRPr>
            </a:pPr>
            <a:r>
              <a:rPr lang="en-IN" sz="1400" b="1">
                <a:solidFill>
                  <a:schemeClr val="tx2">
                    <a:lumMod val="60000"/>
                    <a:lumOff val="40000"/>
                  </a:schemeClr>
                </a:solidFill>
              </a:rPr>
              <a:t>Call</a:t>
            </a:r>
            <a:r>
              <a:rPr lang="en-IN" sz="1400" b="1" baseline="0">
                <a:solidFill>
                  <a:schemeClr val="tx2">
                    <a:lumMod val="60000"/>
                    <a:lumOff val="40000"/>
                  </a:schemeClr>
                </a:solidFill>
              </a:rPr>
              <a:t> Trend</a:t>
            </a:r>
            <a:endParaRPr lang="en-IN" sz="1400" b="1">
              <a:solidFill>
                <a:schemeClr val="tx2">
                  <a:lumMod val="60000"/>
                  <a:lumOff val="40000"/>
                </a:schemeClr>
              </a:solidFill>
            </a:endParaRPr>
          </a:p>
        </c:rich>
      </c:tx>
      <c:layout>
        <c:manualLayout>
          <c:xMode val="edge"/>
          <c:yMode val="edge"/>
          <c:x val="3.3888888888888885E-2"/>
          <c:y val="2.517623363544813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2">
                  <a:lumMod val="60000"/>
                  <a:lumOff val="40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lumMod val="5000"/>
                  <a:lumOff val="95000"/>
                </a:schemeClr>
              </a:gs>
              <a:gs pos="0">
                <a:schemeClr val="tx2">
                  <a:lumMod val="60000"/>
                  <a:lumOff val="40000"/>
                </a:schemeClr>
              </a:gs>
              <a:gs pos="50000">
                <a:schemeClr val="tx2">
                  <a:lumMod val="40000"/>
                  <a:lumOff val="60000"/>
                </a:schemeClr>
              </a:gs>
              <a:gs pos="99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2">
                <a:lumMod val="60000"/>
                <a:lumOff val="40000"/>
              </a:schemeClr>
            </a:solidFill>
            <a:round/>
          </a:ln>
          <a:effectLst/>
        </c:spPr>
        <c:marker>
          <c:symbol val="circle"/>
          <c:size val="7"/>
          <c:spPr>
            <a:solidFill>
              <a:schemeClr val="bg1"/>
            </a:solidFill>
            <a:ln w="25400">
              <a:solidFill>
                <a:schemeClr val="bg2">
                  <a:lumMod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Pivots!$B$24</c:f>
              <c:strCache>
                <c:ptCount val="1"/>
                <c:pt idx="0">
                  <c:v>Call Count2</c:v>
                </c:pt>
              </c:strCache>
            </c:strRef>
          </c:tx>
          <c:spPr>
            <a:gradFill>
              <a:gsLst>
                <a:gs pos="100000">
                  <a:schemeClr val="accent1">
                    <a:lumMod val="5000"/>
                    <a:lumOff val="95000"/>
                  </a:schemeClr>
                </a:gs>
                <a:gs pos="0">
                  <a:schemeClr val="tx2">
                    <a:lumMod val="60000"/>
                    <a:lumOff val="40000"/>
                  </a:schemeClr>
                </a:gs>
                <a:gs pos="50000">
                  <a:schemeClr val="tx2">
                    <a:lumMod val="40000"/>
                    <a:lumOff val="60000"/>
                  </a:schemeClr>
                </a:gs>
                <a:gs pos="99000">
                  <a:schemeClr val="accent1">
                    <a:lumMod val="30000"/>
                    <a:lumOff val="70000"/>
                  </a:schemeClr>
                </a:gs>
              </a:gsLst>
              <a:lin ang="5400000" scaled="1"/>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B819-4FB3-A0BA-98F8477CF353}"/>
            </c:ext>
          </c:extLst>
        </c:ser>
        <c:dLbls>
          <c:showLegendKey val="0"/>
          <c:showVal val="0"/>
          <c:showCatName val="0"/>
          <c:showSerName val="0"/>
          <c:showPercent val="0"/>
          <c:showBubbleSize val="0"/>
        </c:dLbls>
        <c:axId val="1524836431"/>
        <c:axId val="1524854191"/>
      </c:areaChart>
      <c:lineChart>
        <c:grouping val="standard"/>
        <c:varyColors val="0"/>
        <c:ser>
          <c:idx val="1"/>
          <c:order val="1"/>
          <c:tx>
            <c:strRef>
              <c:f>Pivots!$C$24</c:f>
              <c:strCache>
                <c:ptCount val="1"/>
                <c:pt idx="0">
                  <c:v>Call Count</c:v>
                </c:pt>
              </c:strCache>
            </c:strRef>
          </c:tx>
          <c:spPr>
            <a:ln w="28575" cap="rnd">
              <a:solidFill>
                <a:schemeClr val="tx2">
                  <a:lumMod val="60000"/>
                  <a:lumOff val="40000"/>
                </a:schemeClr>
              </a:solidFill>
              <a:round/>
            </a:ln>
            <a:effectLst/>
          </c:spPr>
          <c:marker>
            <c:symbol val="circle"/>
            <c:size val="7"/>
            <c:spPr>
              <a:solidFill>
                <a:schemeClr val="bg1"/>
              </a:solidFill>
              <a:ln w="25400">
                <a:solidFill>
                  <a:schemeClr val="bg2">
                    <a:lumMod val="25000"/>
                  </a:schemeClr>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B819-4FB3-A0BA-98F8477CF353}"/>
            </c:ext>
          </c:extLst>
        </c:ser>
        <c:dLbls>
          <c:showLegendKey val="0"/>
          <c:showVal val="0"/>
          <c:showCatName val="0"/>
          <c:showSerName val="0"/>
          <c:showPercent val="0"/>
          <c:showBubbleSize val="0"/>
        </c:dLbls>
        <c:marker val="1"/>
        <c:smooth val="0"/>
        <c:axId val="1524836431"/>
        <c:axId val="1524854191"/>
      </c:lineChart>
      <c:catAx>
        <c:axId val="152483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54191"/>
        <c:crosses val="autoZero"/>
        <c:auto val="1"/>
        <c:lblAlgn val="ctr"/>
        <c:lblOffset val="100"/>
        <c:noMultiLvlLbl val="0"/>
      </c:catAx>
      <c:valAx>
        <c:axId val="1524854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83643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60000"/>
                    <a:lumOff val="40000"/>
                  </a:schemeClr>
                </a:solidFill>
                <a:latin typeface="+mn-lt"/>
                <a:ea typeface="+mn-ea"/>
                <a:cs typeface="+mn-cs"/>
              </a:defRPr>
            </a:pPr>
            <a:r>
              <a:rPr lang="en-IN" sz="1600" b="1">
                <a:solidFill>
                  <a:schemeClr val="tx2">
                    <a:lumMod val="60000"/>
                    <a:lumOff val="40000"/>
                  </a:schemeClr>
                </a:solidFill>
              </a:rPr>
              <a:t>Calls</a:t>
            </a:r>
          </a:p>
        </c:rich>
      </c:tx>
      <c:layout>
        <c:manualLayout>
          <c:xMode val="edge"/>
          <c:yMode val="edge"/>
          <c:x val="7.6133946559432342E-2"/>
          <c:y val="4.0551500405515001E-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60000"/>
                  <a:lumOff val="40000"/>
                </a:schemeClr>
              </a:solidFill>
              <a:latin typeface="+mn-lt"/>
              <a:ea typeface="+mn-ea"/>
              <a:cs typeface="+mn-cs"/>
            </a:defRPr>
          </a:pPr>
          <a:endParaRPr lang="en-US"/>
        </a:p>
      </c:txPr>
    </c:title>
    <c:autoTitleDeleted val="0"/>
    <c:plotArea>
      <c:layout>
        <c:manualLayout>
          <c:layoutTarget val="inner"/>
          <c:xMode val="edge"/>
          <c:yMode val="edge"/>
          <c:x val="0.15567073611211443"/>
          <c:y val="0.10016220600162205"/>
          <c:w val="0.80189976252968376"/>
          <c:h val="0.8981481481481481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Pivots!$F$49:$F$53</c:f>
              <c:strCache>
                <c:ptCount val="5"/>
                <c:pt idx="0">
                  <c:v>R01</c:v>
                </c:pt>
                <c:pt idx="1">
                  <c:v>R02</c:v>
                </c:pt>
                <c:pt idx="2">
                  <c:v>R03</c:v>
                </c:pt>
                <c:pt idx="3">
                  <c:v>R04</c:v>
                </c:pt>
                <c:pt idx="4">
                  <c:v>R05</c:v>
                </c:pt>
              </c:strCache>
            </c:strRef>
          </c:cat>
          <c:val>
            <c:numRef>
              <c:f>Pivots!$G$49:$G$53</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E74-4D43-BDE2-D6A5889AF3BF}"/>
            </c:ext>
          </c:extLst>
        </c:ser>
        <c:ser>
          <c:idx val="1"/>
          <c:order val="1"/>
          <c:tx>
            <c:strRef>
              <c:f>Pivots!$I$48</c:f>
              <c:strCache>
                <c:ptCount val="1"/>
                <c:pt idx="0">
                  <c:v>Sel. calls</c:v>
                </c:pt>
              </c:strCache>
            </c:strRef>
          </c:tx>
          <c:spPr>
            <a:gradFill>
              <a:gsLst>
                <a:gs pos="100000">
                  <a:schemeClr val="accent1">
                    <a:lumMod val="5000"/>
                    <a:lumOff val="95000"/>
                  </a:schemeClr>
                </a:gs>
                <a:gs pos="0">
                  <a:schemeClr val="tx2">
                    <a:lumMod val="20000"/>
                    <a:lumOff val="80000"/>
                  </a:schemeClr>
                </a:gs>
                <a:gs pos="50000">
                  <a:schemeClr val="tx2">
                    <a:lumMod val="40000"/>
                    <a:lumOff val="60000"/>
                  </a:schemeClr>
                </a:gs>
                <a:gs pos="99000">
                  <a:schemeClr val="tx2">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Pivots!$I$49:$I$53</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FE74-4D43-BDE2-D6A5889AF3BF}"/>
            </c:ext>
          </c:extLst>
        </c:ser>
        <c:dLbls>
          <c:dLblPos val="outEnd"/>
          <c:showLegendKey val="0"/>
          <c:showVal val="1"/>
          <c:showCatName val="0"/>
          <c:showSerName val="0"/>
          <c:showPercent val="0"/>
          <c:showBubbleSize val="0"/>
        </c:dLbls>
        <c:gapWidth val="25"/>
        <c:overlap val="100"/>
        <c:axId val="921814383"/>
        <c:axId val="921814863"/>
      </c:barChart>
      <c:catAx>
        <c:axId val="9218143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814863"/>
        <c:crosses val="autoZero"/>
        <c:auto val="1"/>
        <c:lblAlgn val="ctr"/>
        <c:lblOffset val="100"/>
        <c:noMultiLvlLbl val="0"/>
      </c:catAx>
      <c:valAx>
        <c:axId val="921814863"/>
        <c:scaling>
          <c:orientation val="minMax"/>
          <c:min val="0"/>
        </c:scaling>
        <c:delete val="1"/>
        <c:axPos val="t"/>
        <c:numFmt formatCode="General" sourceLinked="1"/>
        <c:majorTickMark val="none"/>
        <c:minorTickMark val="none"/>
        <c:tickLblPos val="nextTo"/>
        <c:crossAx val="9218143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60000"/>
                    <a:lumOff val="40000"/>
                  </a:schemeClr>
                </a:solidFill>
                <a:latin typeface="+mn-lt"/>
                <a:ea typeface="+mn-ea"/>
                <a:cs typeface="+mn-cs"/>
              </a:defRPr>
            </a:pPr>
            <a:r>
              <a:rPr lang="en-IN" sz="1600" b="1">
                <a:solidFill>
                  <a:schemeClr val="tx2">
                    <a:lumMod val="60000"/>
                    <a:lumOff val="40000"/>
                  </a:schemeClr>
                </a:solidFill>
              </a:rPr>
              <a:t>Amount</a:t>
            </a:r>
          </a:p>
        </c:rich>
      </c:tx>
      <c:layout>
        <c:manualLayout>
          <c:xMode val="edge"/>
          <c:yMode val="edge"/>
          <c:x val="4.8136767456913448E-2"/>
          <c:y val="8.0906148867313909E-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60000"/>
                  <a:lumOff val="40000"/>
                </a:schemeClr>
              </a:solidFill>
              <a:latin typeface="+mn-lt"/>
              <a:ea typeface="+mn-ea"/>
              <a:cs typeface="+mn-cs"/>
            </a:defRPr>
          </a:pPr>
          <a:endParaRPr lang="en-US"/>
        </a:p>
      </c:txPr>
    </c:title>
    <c:autoTitleDeleted val="0"/>
    <c:plotArea>
      <c:layout>
        <c:manualLayout>
          <c:layoutTarget val="inner"/>
          <c:xMode val="edge"/>
          <c:yMode val="edge"/>
          <c:x val="0.14085383635988591"/>
          <c:y val="8.8996763754045305E-2"/>
          <c:w val="0.81397904530226406"/>
          <c:h val="0.9110032362459547"/>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Pivots!$F$49:$F$53</c:f>
              <c:strCache>
                <c:ptCount val="5"/>
                <c:pt idx="0">
                  <c:v>R01</c:v>
                </c:pt>
                <c:pt idx="1">
                  <c:v>R02</c:v>
                </c:pt>
                <c:pt idx="2">
                  <c:v>R03</c:v>
                </c:pt>
                <c:pt idx="3">
                  <c:v>R04</c:v>
                </c:pt>
                <c:pt idx="4">
                  <c:v>R05</c:v>
                </c:pt>
              </c:strCache>
            </c:strRef>
          </c:cat>
          <c:val>
            <c:numRef>
              <c:f>Pivots!$H$49:$H$53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504-42FA-B106-D7B427F0AE90}"/>
            </c:ext>
          </c:extLst>
        </c:ser>
        <c:ser>
          <c:idx val="1"/>
          <c:order val="1"/>
          <c:tx>
            <c:strRef>
              <c:f>Pivots!$J$48</c:f>
              <c:strCache>
                <c:ptCount val="1"/>
                <c:pt idx="0">
                  <c:v>Sel. Amount</c:v>
                </c:pt>
              </c:strCache>
            </c:strRef>
          </c:tx>
          <c:spPr>
            <a:gradFill>
              <a:gsLst>
                <a:gs pos="100000">
                  <a:schemeClr val="accent1">
                    <a:lumMod val="75000"/>
                  </a:schemeClr>
                </a:gs>
                <a:gs pos="0">
                  <a:schemeClr val="tx2">
                    <a:lumMod val="20000"/>
                    <a:lumOff val="80000"/>
                  </a:schemeClr>
                </a:gs>
                <a:gs pos="50000">
                  <a:schemeClr val="tx2">
                    <a:lumMod val="60000"/>
                    <a:lumOff val="40000"/>
                  </a:schemeClr>
                </a:gs>
                <a:gs pos="99000">
                  <a:schemeClr val="tx2">
                    <a:lumMod val="60000"/>
                    <a:lumOff val="40000"/>
                  </a:schemeClr>
                </a:gs>
              </a:gsLst>
              <a:lin ang="0" scaled="0"/>
            </a:gradFill>
            <a:ln>
              <a:noFill/>
            </a:ln>
            <a:effectLst/>
          </c:spPr>
          <c:invertIfNegative val="0"/>
          <c:dLbls>
            <c:delete val="1"/>
          </c:dLbls>
          <c:val>
            <c:numRef>
              <c:f>Pivots!$J$49:$J$53</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E504-42FA-B106-D7B427F0AE90}"/>
            </c:ext>
          </c:extLst>
        </c:ser>
        <c:dLbls>
          <c:dLblPos val="outEnd"/>
          <c:showLegendKey val="0"/>
          <c:showVal val="1"/>
          <c:showCatName val="0"/>
          <c:showSerName val="0"/>
          <c:showPercent val="0"/>
          <c:showBubbleSize val="0"/>
        </c:dLbls>
        <c:gapWidth val="25"/>
        <c:overlap val="100"/>
        <c:axId val="132307551"/>
        <c:axId val="132305631"/>
      </c:barChart>
      <c:catAx>
        <c:axId val="132307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05631"/>
        <c:crosses val="autoZero"/>
        <c:auto val="1"/>
        <c:lblAlgn val="ctr"/>
        <c:lblOffset val="100"/>
        <c:noMultiLvlLbl val="0"/>
      </c:catAx>
      <c:valAx>
        <c:axId val="132305631"/>
        <c:scaling>
          <c:orientation val="minMax"/>
        </c:scaling>
        <c:delete val="1"/>
        <c:axPos val="t"/>
        <c:numFmt formatCode="\$#,###.0,&quot;k&quot;" sourceLinked="1"/>
        <c:majorTickMark val="none"/>
        <c:minorTickMark val="none"/>
        <c:tickLblPos val="nextTo"/>
        <c:crossAx val="1323075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tx2">
                    <a:lumMod val="60000"/>
                    <a:lumOff val="40000"/>
                  </a:schemeClr>
                </a:solidFill>
              </a:rPr>
              <a:t>Female</a:t>
            </a:r>
            <a:r>
              <a:rPr lang="en-IN" baseline="0"/>
              <a:t> </a:t>
            </a:r>
            <a:r>
              <a:rPr lang="en-IN" b="1" baseline="0">
                <a:solidFill>
                  <a:sysClr val="windowText" lastClr="000000"/>
                </a:solidFill>
              </a:rPr>
              <a:t>vs.</a:t>
            </a:r>
            <a:r>
              <a:rPr lang="en-IN" baseline="0"/>
              <a:t> </a:t>
            </a:r>
            <a:r>
              <a:rPr lang="en-IN" sz="1600" b="1" baseline="0">
                <a:solidFill>
                  <a:schemeClr val="tx2">
                    <a:lumMod val="40000"/>
                    <a:lumOff val="60000"/>
                  </a:schemeClr>
                </a:solidFill>
              </a:rPr>
              <a:t>Male</a:t>
            </a:r>
            <a:r>
              <a:rPr lang="en-IN" baseline="0"/>
              <a:t> </a:t>
            </a:r>
            <a:r>
              <a:rPr lang="en-IN" sz="1400" b="1" i="0" u="none" strike="noStrike" kern="1200" spc="0" baseline="0">
                <a:solidFill>
                  <a:sysClr val="windowText" lastClr="000000"/>
                </a:solidFill>
                <a:latin typeface="+mn-lt"/>
                <a:ea typeface="+mn-ea"/>
                <a:cs typeface="+mn-cs"/>
              </a:rPr>
              <a:t>C</a:t>
            </a:r>
            <a:r>
              <a:rPr lang="en-IN" b="1" baseline="0">
                <a:solidFill>
                  <a:sysClr val="windowText" lastClr="000000"/>
                </a:solidFill>
              </a:rPr>
              <a:t>allers</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solidFill>
              <a:schemeClr val="tx2">
                <a:lumMod val="40000"/>
                <a:lumOff val="60000"/>
                <a:alpha val="9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1">
              <a:lumMod val="40000"/>
              <a:lumOff val="60000"/>
            </a:schemeClr>
          </a:solidFill>
          <a:ln>
            <a:noFill/>
          </a:ln>
          <a:effectLst/>
        </c:spPr>
        <c:marker>
          <c:symbol val="none"/>
        </c:marker>
        <c:dLbl>
          <c:idx val="0"/>
          <c:spPr>
            <a:solidFill>
              <a:schemeClr val="tx2">
                <a:lumMod val="40000"/>
                <a:lumOff val="6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Pivots!$B$71:$B$72</c:f>
              <c:strCache>
                <c:ptCount val="1"/>
                <c:pt idx="0">
                  <c:v>Female</c:v>
                </c:pt>
              </c:strCache>
            </c:strRef>
          </c:tx>
          <c:spPr>
            <a:solidFill>
              <a:schemeClr val="accent1">
                <a:lumMod val="75000"/>
              </a:schemeClr>
            </a:solidFill>
            <a:ln>
              <a:noFill/>
            </a:ln>
            <a:effectLst/>
          </c:spPr>
          <c:invertIfNegative val="0"/>
          <c:dLbls>
            <c:spPr>
              <a:solidFill>
                <a:schemeClr val="tx2">
                  <a:lumMod val="40000"/>
                  <a:lumOff val="60000"/>
                  <a:alpha val="9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Pivots!$A$73:$A$76</c:f>
              <c:strCache>
                <c:ptCount val="3"/>
                <c:pt idx="0">
                  <c:v>Cincinnati</c:v>
                </c:pt>
                <c:pt idx="1">
                  <c:v>Cleveland</c:v>
                </c:pt>
                <c:pt idx="2">
                  <c:v>Columbus</c:v>
                </c:pt>
              </c:strCache>
            </c:strRef>
          </c:cat>
          <c:val>
            <c:numRef>
              <c:f>Pivots!$B$73:$B$76</c:f>
              <c:numCache>
                <c:formatCode>#,##0</c:formatCode>
                <c:ptCount val="3"/>
                <c:pt idx="0">
                  <c:v>144</c:v>
                </c:pt>
                <c:pt idx="1">
                  <c:v>326</c:v>
                </c:pt>
                <c:pt idx="2">
                  <c:v>129</c:v>
                </c:pt>
              </c:numCache>
            </c:numRef>
          </c:val>
          <c:extLst>
            <c:ext xmlns:c16="http://schemas.microsoft.com/office/drawing/2014/chart" uri="{C3380CC4-5D6E-409C-BE32-E72D297353CC}">
              <c16:uniqueId val="{00000000-1C10-4B74-83F5-E55730EA10A6}"/>
            </c:ext>
          </c:extLst>
        </c:ser>
        <c:ser>
          <c:idx val="1"/>
          <c:order val="1"/>
          <c:tx>
            <c:strRef>
              <c:f>Pivots!$C$71:$C$72</c:f>
              <c:strCache>
                <c:ptCount val="1"/>
                <c:pt idx="0">
                  <c:v>Male</c:v>
                </c:pt>
              </c:strCache>
            </c:strRef>
          </c:tx>
          <c:spPr>
            <a:solidFill>
              <a:schemeClr val="accent1">
                <a:lumMod val="40000"/>
                <a:lumOff val="60000"/>
              </a:schemeClr>
            </a:solidFill>
            <a:ln>
              <a:noFill/>
            </a:ln>
            <a:effectLst/>
          </c:spPr>
          <c:invertIfNegative val="0"/>
          <c:dLbls>
            <c:spPr>
              <a:solidFill>
                <a:schemeClr val="tx2">
                  <a:lumMod val="40000"/>
                  <a:lumOff val="60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Pivots!$A$73:$A$76</c:f>
              <c:strCache>
                <c:ptCount val="3"/>
                <c:pt idx="0">
                  <c:v>Cincinnati</c:v>
                </c:pt>
                <c:pt idx="1">
                  <c:v>Cleveland</c:v>
                </c:pt>
                <c:pt idx="2">
                  <c:v>Columbus</c:v>
                </c:pt>
              </c:strCache>
            </c:strRef>
          </c:cat>
          <c:val>
            <c:numRef>
              <c:f>Pivots!$C$73:$C$76</c:f>
              <c:numCache>
                <c:formatCode>#,##0</c:formatCode>
                <c:ptCount val="3"/>
                <c:pt idx="0">
                  <c:v>132</c:v>
                </c:pt>
                <c:pt idx="1">
                  <c:v>63</c:v>
                </c:pt>
                <c:pt idx="2">
                  <c:v>206</c:v>
                </c:pt>
              </c:numCache>
            </c:numRef>
          </c:val>
          <c:extLst>
            <c:ext xmlns:c16="http://schemas.microsoft.com/office/drawing/2014/chart" uri="{C3380CC4-5D6E-409C-BE32-E72D297353CC}">
              <c16:uniqueId val="{00000001-1C10-4B74-83F5-E55730EA10A6}"/>
            </c:ext>
          </c:extLst>
        </c:ser>
        <c:dLbls>
          <c:dLblPos val="ctr"/>
          <c:showLegendKey val="0"/>
          <c:showVal val="1"/>
          <c:showCatName val="0"/>
          <c:showSerName val="0"/>
          <c:showPercent val="0"/>
          <c:showBubbleSize val="0"/>
        </c:dLbls>
        <c:gapWidth val="25"/>
        <c:overlap val="100"/>
        <c:axId val="1811850144"/>
        <c:axId val="1811851104"/>
      </c:barChart>
      <c:catAx>
        <c:axId val="1811850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1851104"/>
        <c:crosses val="autoZero"/>
        <c:auto val="1"/>
        <c:lblAlgn val="ctr"/>
        <c:lblOffset val="100"/>
        <c:noMultiLvlLbl val="0"/>
      </c:catAx>
      <c:valAx>
        <c:axId val="181185110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811850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[07.sample-data-excel-portfolio-project.xlsx]Pivots!Rep Satisfaction</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1"/>
                </a:solidFill>
              </a:rPr>
              <a:t>Rating</a:t>
            </a:r>
          </a:p>
        </c:rich>
      </c:tx>
      <c:layout>
        <c:manualLayout>
          <c:xMode val="edge"/>
          <c:yMode val="edge"/>
          <c:x val="0.41028295376121471"/>
          <c:y val="2.5641025641025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Pivots!$B$85</c:f>
              <c:strCache>
                <c:ptCount val="1"/>
                <c:pt idx="0">
                  <c:v>Total</c:v>
                </c:pt>
              </c:strCache>
            </c:strRef>
          </c:tx>
          <c:spPr>
            <a:solidFill>
              <a:schemeClr val="accent1">
                <a:lumMod val="75000"/>
              </a:schemeClr>
            </a:solidFill>
            <a:ln>
              <a:noFill/>
            </a:ln>
            <a:effectLst/>
          </c:spPr>
          <c:invertIfNegative val="0"/>
          <c:cat>
            <c:strRef>
              <c:f>Pivots!$A$86:$A$90</c:f>
              <c:strCache>
                <c:ptCount val="4"/>
                <c:pt idx="0">
                  <c:v>2</c:v>
                </c:pt>
                <c:pt idx="1">
                  <c:v>3</c:v>
                </c:pt>
                <c:pt idx="2">
                  <c:v>4</c:v>
                </c:pt>
                <c:pt idx="3">
                  <c:v>5</c:v>
                </c:pt>
              </c:strCache>
            </c:strRef>
          </c:cat>
          <c:val>
            <c:numRef>
              <c:f>Pivots!$B$86:$B$90</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E0CD-41AC-847D-2B6C21857F4C}"/>
            </c:ext>
          </c:extLst>
        </c:ser>
        <c:dLbls>
          <c:showLegendKey val="0"/>
          <c:showVal val="0"/>
          <c:showCatName val="0"/>
          <c:showSerName val="0"/>
          <c:showPercent val="0"/>
          <c:showBubbleSize val="0"/>
        </c:dLbls>
        <c:gapWidth val="10"/>
        <c:overlap val="-27"/>
        <c:axId val="1810865168"/>
        <c:axId val="1750363568"/>
      </c:barChart>
      <c:catAx>
        <c:axId val="181086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363568"/>
        <c:crosses val="autoZero"/>
        <c:auto val="1"/>
        <c:lblAlgn val="ctr"/>
        <c:lblOffset val="100"/>
        <c:noMultiLvlLbl val="0"/>
      </c:catAx>
      <c:valAx>
        <c:axId val="1750363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8651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5</xdr:col>
      <xdr:colOff>15240</xdr:colOff>
      <xdr:row>19</xdr:row>
      <xdr:rowOff>45720</xdr:rowOff>
    </xdr:from>
    <xdr:to>
      <xdr:col>13</xdr:col>
      <xdr:colOff>7620</xdr:colOff>
      <xdr:row>37</xdr:row>
      <xdr:rowOff>22860</xdr:rowOff>
    </xdr:to>
    <xdr:sp macro="" textlink="">
      <xdr:nvSpPr>
        <xdr:cNvPr id="27" name="Rectangle 26">
          <a:extLst>
            <a:ext uri="{FF2B5EF4-FFF2-40B4-BE49-F238E27FC236}">
              <a16:creationId xmlns:a16="http://schemas.microsoft.com/office/drawing/2014/main" id="{82398DEB-F4FF-DF5E-A16F-AA500A4AC682}"/>
            </a:ext>
          </a:extLst>
        </xdr:cNvPr>
        <xdr:cNvSpPr/>
      </xdr:nvSpPr>
      <xdr:spPr>
        <a:xfrm>
          <a:off x="2324100" y="3375660"/>
          <a:ext cx="5356860" cy="313182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1</xdr:row>
      <xdr:rowOff>167640</xdr:rowOff>
    </xdr:from>
    <xdr:to>
      <xdr:col>4</xdr:col>
      <xdr:colOff>426720</xdr:colOff>
      <xdr:row>7</xdr:row>
      <xdr:rowOff>129540</xdr:rowOff>
    </xdr:to>
    <xdr:sp macro="" textlink="Pivots!A4">
      <xdr:nvSpPr>
        <xdr:cNvPr id="2" name="Rectangle 1">
          <a:extLst>
            <a:ext uri="{FF2B5EF4-FFF2-40B4-BE49-F238E27FC236}">
              <a16:creationId xmlns:a16="http://schemas.microsoft.com/office/drawing/2014/main" id="{715C3A7E-B8EC-68BE-2195-ED849C295089}"/>
            </a:ext>
          </a:extLst>
        </xdr:cNvPr>
        <xdr:cNvSpPr/>
      </xdr:nvSpPr>
      <xdr:spPr>
        <a:xfrm>
          <a:off x="335280" y="342900"/>
          <a:ext cx="1729740" cy="1013460"/>
        </a:xfrm>
        <a:prstGeom prst="rect">
          <a:avLst/>
        </a:prstGeom>
        <a:solidFill>
          <a:schemeClr val="tx2">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E0777F1-837B-4830-81CF-EB07B1B42A8C}" type="TxLink">
            <a:rPr lang="en-US" sz="3600" b="0" i="0" u="none" strike="noStrike">
              <a:solidFill>
                <a:schemeClr val="bg1"/>
              </a:solidFill>
              <a:latin typeface="Aptos ExtraBold" panose="020F0502020204030204" pitchFamily="34" charset="0"/>
              <a:ea typeface="Cambria"/>
            </a:rPr>
            <a:pPr algn="ctr"/>
            <a:t>1,000</a:t>
          </a:fld>
          <a:endParaRPr lang="en-US" sz="3600">
            <a:solidFill>
              <a:schemeClr val="bg1"/>
            </a:solidFill>
            <a:latin typeface="Aptos ExtraBold" panose="020F0502020204030204" pitchFamily="34" charset="0"/>
          </a:endParaRPr>
        </a:p>
      </xdr:txBody>
    </xdr:sp>
    <xdr:clientData/>
  </xdr:twoCellAnchor>
  <xdr:oneCellAnchor>
    <xdr:from>
      <xdr:col>2</xdr:col>
      <xdr:colOff>365760</xdr:colOff>
      <xdr:row>2</xdr:row>
      <xdr:rowOff>15240</xdr:rowOff>
    </xdr:from>
    <xdr:ext cx="883920" cy="243840"/>
    <xdr:sp macro="" textlink="">
      <xdr:nvSpPr>
        <xdr:cNvPr id="3" name="TextBox 2">
          <a:extLst>
            <a:ext uri="{FF2B5EF4-FFF2-40B4-BE49-F238E27FC236}">
              <a16:creationId xmlns:a16="http://schemas.microsoft.com/office/drawing/2014/main" id="{405070FF-A316-3406-8748-66363758FA8E}"/>
            </a:ext>
          </a:extLst>
        </xdr:cNvPr>
        <xdr:cNvSpPr txBox="1"/>
      </xdr:nvSpPr>
      <xdr:spPr>
        <a:xfrm>
          <a:off x="662940" y="365760"/>
          <a:ext cx="88392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a:solidFill>
                <a:schemeClr val="bg1"/>
              </a:solidFill>
            </a:rPr>
            <a:t>Calls</a:t>
          </a:r>
        </a:p>
      </xdr:txBody>
    </xdr:sp>
    <xdr:clientData/>
  </xdr:oneCellAnchor>
  <xdr:twoCellAnchor editAs="oneCell">
    <xdr:from>
      <xdr:col>2</xdr:col>
      <xdr:colOff>76200</xdr:colOff>
      <xdr:row>2</xdr:row>
      <xdr:rowOff>45721</xdr:rowOff>
    </xdr:from>
    <xdr:to>
      <xdr:col>2</xdr:col>
      <xdr:colOff>365760</xdr:colOff>
      <xdr:row>3</xdr:row>
      <xdr:rowOff>121921</xdr:rowOff>
    </xdr:to>
    <xdr:pic>
      <xdr:nvPicPr>
        <xdr:cNvPr id="4" name="Graphic 3" descr="Receiver with solid fill">
          <a:extLst>
            <a:ext uri="{FF2B5EF4-FFF2-40B4-BE49-F238E27FC236}">
              <a16:creationId xmlns:a16="http://schemas.microsoft.com/office/drawing/2014/main" id="{8C734A12-4D33-48A2-88B7-0D49F15DE0F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73380" y="396241"/>
          <a:ext cx="289560" cy="251460"/>
        </a:xfrm>
        <a:prstGeom prst="rect">
          <a:avLst/>
        </a:prstGeom>
      </xdr:spPr>
    </xdr:pic>
    <xdr:clientData/>
  </xdr:twoCellAnchor>
  <xdr:oneCellAnchor>
    <xdr:from>
      <xdr:col>2</xdr:col>
      <xdr:colOff>464820</xdr:colOff>
      <xdr:row>6</xdr:row>
      <xdr:rowOff>68580</xdr:rowOff>
    </xdr:from>
    <xdr:ext cx="929640" cy="213361"/>
    <xdr:sp macro="" textlink="Pivots!A13">
      <xdr:nvSpPr>
        <xdr:cNvPr id="5" name="TextBox 4">
          <a:extLst>
            <a:ext uri="{FF2B5EF4-FFF2-40B4-BE49-F238E27FC236}">
              <a16:creationId xmlns:a16="http://schemas.microsoft.com/office/drawing/2014/main" id="{95C176DB-5827-CEA9-3A97-BCFADF8E0193}"/>
            </a:ext>
          </a:extLst>
        </xdr:cNvPr>
        <xdr:cNvSpPr txBox="1"/>
      </xdr:nvSpPr>
      <xdr:spPr>
        <a:xfrm>
          <a:off x="762000" y="1120140"/>
          <a:ext cx="929640" cy="21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BF40322B-0DD9-406B-8386-B14553B03095}" type="TxLink">
            <a:rPr lang="en-US" sz="1200" b="1" i="0" u="none" strike="noStrike">
              <a:solidFill>
                <a:schemeClr val="bg1"/>
              </a:solidFill>
              <a:latin typeface="Aptos Light" panose="020B0004020202020204" pitchFamily="34" charset="0"/>
              <a:ea typeface="Cambria"/>
              <a:cs typeface="+mn-cs"/>
            </a:rPr>
            <a:pPr marL="0" indent="0" algn="ctr"/>
            <a:t>200</a:t>
          </a:fld>
          <a:endParaRPr lang="en-IN" sz="1200" b="1" i="0" u="none" strike="noStrike">
            <a:solidFill>
              <a:schemeClr val="bg1"/>
            </a:solidFill>
            <a:latin typeface="Aptos Light" panose="020B0004020202020204" pitchFamily="34" charset="0"/>
            <a:ea typeface="Cambria"/>
            <a:cs typeface="+mn-cs"/>
          </a:endParaRPr>
        </a:p>
      </xdr:txBody>
    </xdr:sp>
    <xdr:clientData/>
  </xdr:oneCellAnchor>
  <xdr:twoCellAnchor>
    <xdr:from>
      <xdr:col>2</xdr:col>
      <xdr:colOff>30480</xdr:colOff>
      <xdr:row>10</xdr:row>
      <xdr:rowOff>76200</xdr:rowOff>
    </xdr:from>
    <xdr:to>
      <xdr:col>4</xdr:col>
      <xdr:colOff>419100</xdr:colOff>
      <xdr:row>16</xdr:row>
      <xdr:rowOff>38100</xdr:rowOff>
    </xdr:to>
    <xdr:sp macro="" textlink="Pivots!B4">
      <xdr:nvSpPr>
        <xdr:cNvPr id="6" name="Rectangle 5">
          <a:extLst>
            <a:ext uri="{FF2B5EF4-FFF2-40B4-BE49-F238E27FC236}">
              <a16:creationId xmlns:a16="http://schemas.microsoft.com/office/drawing/2014/main" id="{37C1F580-D098-414C-9815-7CE3CA100AD0}"/>
            </a:ext>
          </a:extLst>
        </xdr:cNvPr>
        <xdr:cNvSpPr/>
      </xdr:nvSpPr>
      <xdr:spPr>
        <a:xfrm>
          <a:off x="327660" y="1828800"/>
          <a:ext cx="1729740" cy="1013460"/>
        </a:xfrm>
        <a:prstGeom prst="rect">
          <a:avLst/>
        </a:prstGeom>
        <a:solidFill>
          <a:schemeClr val="tx2">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D8E2B8A-EFFE-49C8-930C-9302C08CFA49}" type="TxLink">
            <a:rPr lang="en-US" sz="3200" b="0" i="0" u="none" strike="noStrike">
              <a:solidFill>
                <a:schemeClr val="bg1"/>
              </a:solidFill>
              <a:latin typeface="Aptos ExtraBold" panose="020F0502020204030204" pitchFamily="34" charset="0"/>
              <a:ea typeface="Cambria"/>
              <a:cs typeface="+mn-cs"/>
            </a:rPr>
            <a:pPr marL="0" indent="0" algn="ctr"/>
            <a:t>₹ 96,623</a:t>
          </a:fld>
          <a:endParaRPr lang="en-US" sz="3200" b="0" i="0" u="none" strike="noStrike">
            <a:solidFill>
              <a:schemeClr val="bg1"/>
            </a:solidFill>
            <a:latin typeface="Aptos ExtraBold" panose="020F0502020204030204" pitchFamily="34" charset="0"/>
            <a:ea typeface="Cambria"/>
            <a:cs typeface="+mn-cs"/>
          </a:endParaRPr>
        </a:p>
      </xdr:txBody>
    </xdr:sp>
    <xdr:clientData/>
  </xdr:twoCellAnchor>
  <xdr:oneCellAnchor>
    <xdr:from>
      <xdr:col>2</xdr:col>
      <xdr:colOff>350520</xdr:colOff>
      <xdr:row>10</xdr:row>
      <xdr:rowOff>114300</xdr:rowOff>
    </xdr:from>
    <xdr:ext cx="883920" cy="243840"/>
    <xdr:sp macro="" textlink="">
      <xdr:nvSpPr>
        <xdr:cNvPr id="7" name="TextBox 6">
          <a:extLst>
            <a:ext uri="{FF2B5EF4-FFF2-40B4-BE49-F238E27FC236}">
              <a16:creationId xmlns:a16="http://schemas.microsoft.com/office/drawing/2014/main" id="{8AF090E3-EA02-42F3-9D59-A2B0EF217474}"/>
            </a:ext>
          </a:extLst>
        </xdr:cNvPr>
        <xdr:cNvSpPr txBox="1"/>
      </xdr:nvSpPr>
      <xdr:spPr>
        <a:xfrm>
          <a:off x="647700" y="1866900"/>
          <a:ext cx="88392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a:solidFill>
                <a:schemeClr val="bg1"/>
              </a:solidFill>
            </a:rPr>
            <a:t>Amount</a:t>
          </a:r>
        </a:p>
      </xdr:txBody>
    </xdr:sp>
    <xdr:clientData/>
  </xdr:oneCellAnchor>
  <xdr:twoCellAnchor editAs="oneCell">
    <xdr:from>
      <xdr:col>2</xdr:col>
      <xdr:colOff>57150</xdr:colOff>
      <xdr:row>10</xdr:row>
      <xdr:rowOff>144781</xdr:rowOff>
    </xdr:from>
    <xdr:to>
      <xdr:col>2</xdr:col>
      <xdr:colOff>308610</xdr:colOff>
      <xdr:row>12</xdr:row>
      <xdr:rowOff>45721</xdr:rowOff>
    </xdr:to>
    <xdr:pic>
      <xdr:nvPicPr>
        <xdr:cNvPr id="8" name="Graphic 7">
          <a:extLst>
            <a:ext uri="{FF2B5EF4-FFF2-40B4-BE49-F238E27FC236}">
              <a16:creationId xmlns:a16="http://schemas.microsoft.com/office/drawing/2014/main" id="{E0835DA5-6AAF-4940-8072-65A876DBF58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54330" y="1897381"/>
          <a:ext cx="251460" cy="251460"/>
        </a:xfrm>
        <a:prstGeom prst="rect">
          <a:avLst/>
        </a:prstGeom>
      </xdr:spPr>
    </xdr:pic>
    <xdr:clientData/>
  </xdr:twoCellAnchor>
  <xdr:oneCellAnchor>
    <xdr:from>
      <xdr:col>2</xdr:col>
      <xdr:colOff>342900</xdr:colOff>
      <xdr:row>14</xdr:row>
      <xdr:rowOff>91440</xdr:rowOff>
    </xdr:from>
    <xdr:ext cx="990600" cy="281940"/>
    <xdr:sp macro="" textlink="Pivots!B13">
      <xdr:nvSpPr>
        <xdr:cNvPr id="9" name="TextBox 8">
          <a:extLst>
            <a:ext uri="{FF2B5EF4-FFF2-40B4-BE49-F238E27FC236}">
              <a16:creationId xmlns:a16="http://schemas.microsoft.com/office/drawing/2014/main" id="{69D237A9-D9C6-4BD7-97A6-647ECDEEAD14}"/>
            </a:ext>
          </a:extLst>
        </xdr:cNvPr>
        <xdr:cNvSpPr txBox="1"/>
      </xdr:nvSpPr>
      <xdr:spPr>
        <a:xfrm>
          <a:off x="640080" y="2545080"/>
          <a:ext cx="990600" cy="2819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8957E454-F85B-4D9B-B688-47998EF4C29F}" type="TxLink">
            <a:rPr lang="en-US" sz="1200" b="1" i="0" u="none" strike="noStrike">
              <a:solidFill>
                <a:schemeClr val="bg1"/>
              </a:solidFill>
              <a:latin typeface="Aptos Light" panose="020B0004020202020204" pitchFamily="34" charset="0"/>
              <a:ea typeface="Cambria"/>
              <a:cs typeface="+mn-cs"/>
            </a:rPr>
            <a:pPr marL="0" indent="0" algn="ctr"/>
            <a:t>₹ 20,104</a:t>
          </a:fld>
          <a:endParaRPr lang="en-IN" sz="1200" b="1" i="0" u="none" strike="noStrike">
            <a:solidFill>
              <a:schemeClr val="bg1"/>
            </a:solidFill>
            <a:latin typeface="Aptos Light" panose="020B0004020202020204" pitchFamily="34" charset="0"/>
            <a:ea typeface="Cambria"/>
            <a:cs typeface="+mn-cs"/>
          </a:endParaRPr>
        </a:p>
      </xdr:txBody>
    </xdr:sp>
    <xdr:clientData/>
  </xdr:oneCellAnchor>
  <xdr:twoCellAnchor>
    <xdr:from>
      <xdr:col>2</xdr:col>
      <xdr:colOff>0</xdr:colOff>
      <xdr:row>19</xdr:row>
      <xdr:rowOff>0</xdr:rowOff>
    </xdr:from>
    <xdr:to>
      <xdr:col>4</xdr:col>
      <xdr:colOff>388620</xdr:colOff>
      <xdr:row>24</xdr:row>
      <xdr:rowOff>137160</xdr:rowOff>
    </xdr:to>
    <xdr:sp macro="" textlink="Pivots!C4">
      <xdr:nvSpPr>
        <xdr:cNvPr id="10" name="Rectangle 9">
          <a:extLst>
            <a:ext uri="{FF2B5EF4-FFF2-40B4-BE49-F238E27FC236}">
              <a16:creationId xmlns:a16="http://schemas.microsoft.com/office/drawing/2014/main" id="{9D726EC0-A695-4893-9280-28F2024156DD}"/>
            </a:ext>
          </a:extLst>
        </xdr:cNvPr>
        <xdr:cNvSpPr/>
      </xdr:nvSpPr>
      <xdr:spPr>
        <a:xfrm>
          <a:off x="297180" y="3329940"/>
          <a:ext cx="1729740" cy="1013460"/>
        </a:xfrm>
        <a:prstGeom prst="rect">
          <a:avLst/>
        </a:prstGeom>
        <a:solidFill>
          <a:schemeClr val="tx2">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87CA6BA-30B7-4FC6-B399-0BE2C37C2E74}" type="TxLink">
            <a:rPr lang="en-US" sz="3200" b="0" i="0" u="none" strike="noStrike">
              <a:solidFill>
                <a:schemeClr val="bg1"/>
              </a:solidFill>
              <a:latin typeface="Aptos ExtraBold" panose="020F0502020204030204" pitchFamily="34" charset="0"/>
              <a:ea typeface="Cambria"/>
              <a:cs typeface="+mn-cs"/>
            </a:rPr>
            <a:pPr marL="0" indent="0" algn="ctr"/>
            <a:t>89,850</a:t>
          </a:fld>
          <a:endParaRPr lang="en-US" sz="3200" b="0" i="0" u="none" strike="noStrike">
            <a:solidFill>
              <a:schemeClr val="bg1"/>
            </a:solidFill>
            <a:latin typeface="Aptos ExtraBold" panose="020F0502020204030204" pitchFamily="34" charset="0"/>
            <a:ea typeface="Cambria"/>
            <a:cs typeface="+mn-cs"/>
          </a:endParaRPr>
        </a:p>
      </xdr:txBody>
    </xdr:sp>
    <xdr:clientData/>
  </xdr:twoCellAnchor>
  <xdr:oneCellAnchor>
    <xdr:from>
      <xdr:col>2</xdr:col>
      <xdr:colOff>342900</xdr:colOff>
      <xdr:row>19</xdr:row>
      <xdr:rowOff>30480</xdr:rowOff>
    </xdr:from>
    <xdr:ext cx="1165860" cy="220980"/>
    <xdr:sp macro="" textlink="">
      <xdr:nvSpPr>
        <xdr:cNvPr id="11" name="TextBox 10">
          <a:extLst>
            <a:ext uri="{FF2B5EF4-FFF2-40B4-BE49-F238E27FC236}">
              <a16:creationId xmlns:a16="http://schemas.microsoft.com/office/drawing/2014/main" id="{ECB01205-0BB8-4CC9-BDF0-82E2627DF177}"/>
            </a:ext>
          </a:extLst>
        </xdr:cNvPr>
        <xdr:cNvSpPr txBox="1"/>
      </xdr:nvSpPr>
      <xdr:spPr>
        <a:xfrm>
          <a:off x="640080" y="3360420"/>
          <a:ext cx="116586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a:solidFill>
                <a:schemeClr val="bg1"/>
              </a:solidFill>
            </a:rPr>
            <a:t>Duration</a:t>
          </a:r>
        </a:p>
      </xdr:txBody>
    </xdr:sp>
    <xdr:clientData/>
  </xdr:oneCellAnchor>
  <xdr:twoCellAnchor editAs="oneCell">
    <xdr:from>
      <xdr:col>2</xdr:col>
      <xdr:colOff>41910</xdr:colOff>
      <xdr:row>19</xdr:row>
      <xdr:rowOff>30481</xdr:rowOff>
    </xdr:from>
    <xdr:to>
      <xdr:col>2</xdr:col>
      <xdr:colOff>293370</xdr:colOff>
      <xdr:row>20</xdr:row>
      <xdr:rowOff>106681</xdr:rowOff>
    </xdr:to>
    <xdr:pic>
      <xdr:nvPicPr>
        <xdr:cNvPr id="12" name="Graphic 11">
          <a:extLst>
            <a:ext uri="{FF2B5EF4-FFF2-40B4-BE49-F238E27FC236}">
              <a16:creationId xmlns:a16="http://schemas.microsoft.com/office/drawing/2014/main" id="{D0773CE8-BB50-4078-812B-7128467C2CC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39090" y="3360421"/>
          <a:ext cx="251460" cy="251460"/>
        </a:xfrm>
        <a:prstGeom prst="rect">
          <a:avLst/>
        </a:prstGeom>
      </xdr:spPr>
    </xdr:pic>
    <xdr:clientData/>
  </xdr:twoCellAnchor>
  <xdr:oneCellAnchor>
    <xdr:from>
      <xdr:col>2</xdr:col>
      <xdr:colOff>358140</xdr:colOff>
      <xdr:row>22</xdr:row>
      <xdr:rowOff>167640</xdr:rowOff>
    </xdr:from>
    <xdr:ext cx="960120" cy="289560"/>
    <xdr:sp macro="" textlink="Pivots!C13">
      <xdr:nvSpPr>
        <xdr:cNvPr id="13" name="TextBox 12">
          <a:extLst>
            <a:ext uri="{FF2B5EF4-FFF2-40B4-BE49-F238E27FC236}">
              <a16:creationId xmlns:a16="http://schemas.microsoft.com/office/drawing/2014/main" id="{F1319724-4449-4D66-9A2C-6A4D1CD2D876}"/>
            </a:ext>
          </a:extLst>
        </xdr:cNvPr>
        <xdr:cNvSpPr txBox="1"/>
      </xdr:nvSpPr>
      <xdr:spPr>
        <a:xfrm>
          <a:off x="655320" y="4023360"/>
          <a:ext cx="960120"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E4B5C1BD-F949-437E-BC31-D22F8370676C}" type="TxLink">
            <a:rPr lang="en-US" sz="1200" b="1" i="0" u="none" strike="noStrike">
              <a:solidFill>
                <a:schemeClr val="bg1"/>
              </a:solidFill>
              <a:latin typeface="Aptos Light" panose="020B0004020202020204" pitchFamily="34" charset="0"/>
              <a:ea typeface="Cambria"/>
              <a:cs typeface="+mn-cs"/>
            </a:rPr>
            <a:pPr marL="0" indent="0" algn="ctr"/>
            <a:t>18,209</a:t>
          </a:fld>
          <a:endParaRPr lang="en-IN" sz="1200" b="1" i="0" u="none" strike="noStrike">
            <a:solidFill>
              <a:schemeClr val="bg1"/>
            </a:solidFill>
            <a:latin typeface="Aptos Light" panose="020B0004020202020204" pitchFamily="34" charset="0"/>
            <a:ea typeface="Cambria"/>
            <a:cs typeface="+mn-cs"/>
          </a:endParaRPr>
        </a:p>
      </xdr:txBody>
    </xdr:sp>
    <xdr:clientData/>
  </xdr:oneCellAnchor>
  <xdr:twoCellAnchor>
    <xdr:from>
      <xdr:col>2</xdr:col>
      <xdr:colOff>0</xdr:colOff>
      <xdr:row>28</xdr:row>
      <xdr:rowOff>0</xdr:rowOff>
    </xdr:from>
    <xdr:to>
      <xdr:col>4</xdr:col>
      <xdr:colOff>388620</xdr:colOff>
      <xdr:row>33</xdr:row>
      <xdr:rowOff>137160</xdr:rowOff>
    </xdr:to>
    <xdr:sp macro="" textlink="Pivots!D4">
      <xdr:nvSpPr>
        <xdr:cNvPr id="14" name="Rectangle 13">
          <a:extLst>
            <a:ext uri="{FF2B5EF4-FFF2-40B4-BE49-F238E27FC236}">
              <a16:creationId xmlns:a16="http://schemas.microsoft.com/office/drawing/2014/main" id="{16FF9BDB-C194-42AB-A77A-98655848395C}"/>
            </a:ext>
          </a:extLst>
        </xdr:cNvPr>
        <xdr:cNvSpPr/>
      </xdr:nvSpPr>
      <xdr:spPr>
        <a:xfrm>
          <a:off x="297180" y="4907280"/>
          <a:ext cx="1729740" cy="1013460"/>
        </a:xfrm>
        <a:prstGeom prst="rect">
          <a:avLst/>
        </a:prstGeom>
        <a:solidFill>
          <a:schemeClr val="tx2">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D95DCC5-7FB3-4864-8B12-47004E7E2F7B}" type="TxLink">
            <a:rPr lang="en-US" sz="3200" b="0" i="0" u="none" strike="noStrike">
              <a:solidFill>
                <a:schemeClr val="bg1"/>
              </a:solidFill>
              <a:latin typeface="Aptos ExtraBold" panose="020F0502020204030204" pitchFamily="34" charset="0"/>
              <a:ea typeface="Cambria"/>
              <a:cs typeface="+mn-cs"/>
            </a:rPr>
            <a:pPr marL="0" indent="0" algn="ctr"/>
            <a:t>3.9</a:t>
          </a:fld>
          <a:endParaRPr lang="en-US" sz="3200" b="0" i="0" u="none" strike="noStrike">
            <a:solidFill>
              <a:schemeClr val="bg1"/>
            </a:solidFill>
            <a:latin typeface="Aptos ExtraBold" panose="020F0502020204030204" pitchFamily="34" charset="0"/>
            <a:ea typeface="Cambria"/>
            <a:cs typeface="+mn-cs"/>
          </a:endParaRPr>
        </a:p>
      </xdr:txBody>
    </xdr:sp>
    <xdr:clientData/>
  </xdr:twoCellAnchor>
  <xdr:oneCellAnchor>
    <xdr:from>
      <xdr:col>2</xdr:col>
      <xdr:colOff>342900</xdr:colOff>
      <xdr:row>28</xdr:row>
      <xdr:rowOff>30480</xdr:rowOff>
    </xdr:from>
    <xdr:ext cx="1188720" cy="236220"/>
    <xdr:sp macro="" textlink="">
      <xdr:nvSpPr>
        <xdr:cNvPr id="15" name="TextBox 14">
          <a:extLst>
            <a:ext uri="{FF2B5EF4-FFF2-40B4-BE49-F238E27FC236}">
              <a16:creationId xmlns:a16="http://schemas.microsoft.com/office/drawing/2014/main" id="{F3846CF9-6B19-4B2A-8043-6876209F9F82}"/>
            </a:ext>
          </a:extLst>
        </xdr:cNvPr>
        <xdr:cNvSpPr txBox="1"/>
      </xdr:nvSpPr>
      <xdr:spPr>
        <a:xfrm>
          <a:off x="640080" y="4937760"/>
          <a:ext cx="1188720" cy="236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a:solidFill>
                <a:schemeClr val="bg1"/>
              </a:solidFill>
            </a:rPr>
            <a:t>Avg.</a:t>
          </a:r>
          <a:r>
            <a:rPr lang="en-IN" sz="1600" baseline="0">
              <a:solidFill>
                <a:schemeClr val="bg1"/>
              </a:solidFill>
            </a:rPr>
            <a:t> Rating</a:t>
          </a:r>
          <a:endParaRPr lang="en-IN" sz="1600">
            <a:solidFill>
              <a:schemeClr val="bg1"/>
            </a:solidFill>
          </a:endParaRPr>
        </a:p>
      </xdr:txBody>
    </xdr:sp>
    <xdr:clientData/>
  </xdr:oneCellAnchor>
  <xdr:twoCellAnchor editAs="oneCell">
    <xdr:from>
      <xdr:col>2</xdr:col>
      <xdr:colOff>41910</xdr:colOff>
      <xdr:row>28</xdr:row>
      <xdr:rowOff>30481</xdr:rowOff>
    </xdr:from>
    <xdr:to>
      <xdr:col>2</xdr:col>
      <xdr:colOff>293370</xdr:colOff>
      <xdr:row>29</xdr:row>
      <xdr:rowOff>106681</xdr:rowOff>
    </xdr:to>
    <xdr:pic>
      <xdr:nvPicPr>
        <xdr:cNvPr id="16" name="Graphic 15">
          <a:extLst>
            <a:ext uri="{FF2B5EF4-FFF2-40B4-BE49-F238E27FC236}">
              <a16:creationId xmlns:a16="http://schemas.microsoft.com/office/drawing/2014/main" id="{EC43393E-25E7-4284-9137-F6D7C4A8F44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39090" y="4937761"/>
          <a:ext cx="251460" cy="251460"/>
        </a:xfrm>
        <a:prstGeom prst="rect">
          <a:avLst/>
        </a:prstGeom>
      </xdr:spPr>
    </xdr:pic>
    <xdr:clientData/>
  </xdr:twoCellAnchor>
  <xdr:oneCellAnchor>
    <xdr:from>
      <xdr:col>2</xdr:col>
      <xdr:colOff>365760</xdr:colOff>
      <xdr:row>31</xdr:row>
      <xdr:rowOff>167640</xdr:rowOff>
    </xdr:from>
    <xdr:ext cx="952500" cy="289560"/>
    <xdr:sp macro="" textlink="Pivots!D13">
      <xdr:nvSpPr>
        <xdr:cNvPr id="17" name="TextBox 16">
          <a:extLst>
            <a:ext uri="{FF2B5EF4-FFF2-40B4-BE49-F238E27FC236}">
              <a16:creationId xmlns:a16="http://schemas.microsoft.com/office/drawing/2014/main" id="{823347E7-EB7E-4891-B6CA-F874921D3E8E}"/>
            </a:ext>
          </a:extLst>
        </xdr:cNvPr>
        <xdr:cNvSpPr txBox="1"/>
      </xdr:nvSpPr>
      <xdr:spPr>
        <a:xfrm>
          <a:off x="662940" y="5600700"/>
          <a:ext cx="952500"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69F02C1A-0A4C-4135-BE7D-953896115ACA}" type="TxLink">
            <a:rPr lang="en-US" sz="1200" b="1" i="0" u="none" strike="noStrike">
              <a:solidFill>
                <a:schemeClr val="bg1"/>
              </a:solidFill>
              <a:latin typeface="Aptos Light" panose="020B0004020202020204" pitchFamily="34" charset="0"/>
              <a:ea typeface="Cambria"/>
              <a:cs typeface="+mn-cs"/>
            </a:rPr>
            <a:pPr marL="0" indent="0" algn="ctr"/>
            <a:t>3.9</a:t>
          </a:fld>
          <a:endParaRPr lang="en-IN" sz="1200" b="1" i="0" u="none" strike="noStrike">
            <a:solidFill>
              <a:schemeClr val="bg1"/>
            </a:solidFill>
            <a:latin typeface="Aptos Light" panose="020B0004020202020204" pitchFamily="34" charset="0"/>
            <a:ea typeface="Cambria"/>
            <a:cs typeface="+mn-cs"/>
          </a:endParaRPr>
        </a:p>
      </xdr:txBody>
    </xdr:sp>
    <xdr:clientData/>
  </xdr:oneCellAnchor>
  <xdr:twoCellAnchor>
    <xdr:from>
      <xdr:col>2</xdr:col>
      <xdr:colOff>0</xdr:colOff>
      <xdr:row>37</xdr:row>
      <xdr:rowOff>0</xdr:rowOff>
    </xdr:from>
    <xdr:to>
      <xdr:col>4</xdr:col>
      <xdr:colOff>388620</xdr:colOff>
      <xdr:row>42</xdr:row>
      <xdr:rowOff>137160</xdr:rowOff>
    </xdr:to>
    <xdr:sp macro="" textlink="Pivots!E4">
      <xdr:nvSpPr>
        <xdr:cNvPr id="18" name="Rectangle 17">
          <a:extLst>
            <a:ext uri="{FF2B5EF4-FFF2-40B4-BE49-F238E27FC236}">
              <a16:creationId xmlns:a16="http://schemas.microsoft.com/office/drawing/2014/main" id="{D15CA768-DB15-4CCF-AFDA-85E19798D1B8}"/>
            </a:ext>
          </a:extLst>
        </xdr:cNvPr>
        <xdr:cNvSpPr/>
      </xdr:nvSpPr>
      <xdr:spPr>
        <a:xfrm>
          <a:off x="297180" y="6484620"/>
          <a:ext cx="1729740" cy="1013460"/>
        </a:xfrm>
        <a:prstGeom prst="rect">
          <a:avLst/>
        </a:prstGeom>
        <a:solidFill>
          <a:schemeClr val="tx2">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E795164-4F80-4C95-B0EE-4CC75B2670EE}" type="TxLink">
            <a:rPr lang="en-US" sz="3200" b="0" i="0" u="none" strike="noStrike">
              <a:solidFill>
                <a:schemeClr val="bg1"/>
              </a:solidFill>
              <a:latin typeface="Aptos ExtraBold" panose="020F0502020204030204" pitchFamily="34" charset="0"/>
              <a:ea typeface="Cambria"/>
              <a:cs typeface="+mn-cs"/>
            </a:rPr>
            <a:pPr marL="0" indent="0" algn="ctr"/>
            <a:t>307</a:t>
          </a:fld>
          <a:endParaRPr lang="en-US" sz="3200" b="0" i="0" u="none" strike="noStrike">
            <a:solidFill>
              <a:schemeClr val="bg1"/>
            </a:solidFill>
            <a:latin typeface="Aptos ExtraBold" panose="020F0502020204030204" pitchFamily="34" charset="0"/>
            <a:ea typeface="Cambria"/>
            <a:cs typeface="+mn-cs"/>
          </a:endParaRPr>
        </a:p>
      </xdr:txBody>
    </xdr:sp>
    <xdr:clientData/>
  </xdr:twoCellAnchor>
  <xdr:oneCellAnchor>
    <xdr:from>
      <xdr:col>2</xdr:col>
      <xdr:colOff>213360</xdr:colOff>
      <xdr:row>37</xdr:row>
      <xdr:rowOff>30480</xdr:rowOff>
    </xdr:from>
    <xdr:ext cx="1417320" cy="320040"/>
    <xdr:sp macro="" textlink="">
      <xdr:nvSpPr>
        <xdr:cNvPr id="19" name="TextBox 18">
          <a:extLst>
            <a:ext uri="{FF2B5EF4-FFF2-40B4-BE49-F238E27FC236}">
              <a16:creationId xmlns:a16="http://schemas.microsoft.com/office/drawing/2014/main" id="{6A518390-F241-4591-A986-7B7FE17C8E48}"/>
            </a:ext>
          </a:extLst>
        </xdr:cNvPr>
        <xdr:cNvSpPr txBox="1"/>
      </xdr:nvSpPr>
      <xdr:spPr>
        <a:xfrm>
          <a:off x="510540" y="6515100"/>
          <a:ext cx="1417320" cy="320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a:solidFill>
                <a:schemeClr val="bg1"/>
              </a:solidFill>
            </a:rPr>
            <a:t>Happy</a:t>
          </a:r>
          <a:r>
            <a:rPr lang="en-IN" sz="1600" baseline="0">
              <a:solidFill>
                <a:schemeClr val="bg1"/>
              </a:solidFill>
            </a:rPr>
            <a:t> Clients</a:t>
          </a:r>
          <a:endParaRPr lang="en-IN" sz="1600">
            <a:solidFill>
              <a:schemeClr val="bg1"/>
            </a:solidFill>
          </a:endParaRPr>
        </a:p>
      </xdr:txBody>
    </xdr:sp>
    <xdr:clientData/>
  </xdr:oneCellAnchor>
  <xdr:twoCellAnchor editAs="oneCell">
    <xdr:from>
      <xdr:col>2</xdr:col>
      <xdr:colOff>41910</xdr:colOff>
      <xdr:row>37</xdr:row>
      <xdr:rowOff>30481</xdr:rowOff>
    </xdr:from>
    <xdr:to>
      <xdr:col>2</xdr:col>
      <xdr:colOff>293370</xdr:colOff>
      <xdr:row>38</xdr:row>
      <xdr:rowOff>91441</xdr:rowOff>
    </xdr:to>
    <xdr:pic>
      <xdr:nvPicPr>
        <xdr:cNvPr id="20" name="Graphic 19">
          <a:extLst>
            <a:ext uri="{FF2B5EF4-FFF2-40B4-BE49-F238E27FC236}">
              <a16:creationId xmlns:a16="http://schemas.microsoft.com/office/drawing/2014/main" id="{3CA7BEA6-2183-4E97-B024-5DEDAD92D67C}"/>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39090" y="6515101"/>
          <a:ext cx="251460" cy="251460"/>
        </a:xfrm>
        <a:prstGeom prst="rect">
          <a:avLst/>
        </a:prstGeom>
      </xdr:spPr>
    </xdr:pic>
    <xdr:clientData/>
  </xdr:twoCellAnchor>
  <xdr:oneCellAnchor>
    <xdr:from>
      <xdr:col>2</xdr:col>
      <xdr:colOff>441960</xdr:colOff>
      <xdr:row>40</xdr:row>
      <xdr:rowOff>167640</xdr:rowOff>
    </xdr:from>
    <xdr:ext cx="830580" cy="297180"/>
    <xdr:sp macro="" textlink="Pivots!E13">
      <xdr:nvSpPr>
        <xdr:cNvPr id="21" name="TextBox 20">
          <a:extLst>
            <a:ext uri="{FF2B5EF4-FFF2-40B4-BE49-F238E27FC236}">
              <a16:creationId xmlns:a16="http://schemas.microsoft.com/office/drawing/2014/main" id="{6B140973-9321-452B-8FB7-F44696A2CC37}"/>
            </a:ext>
          </a:extLst>
        </xdr:cNvPr>
        <xdr:cNvSpPr txBox="1"/>
      </xdr:nvSpPr>
      <xdr:spPr>
        <a:xfrm>
          <a:off x="739140" y="7178040"/>
          <a:ext cx="830580" cy="297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E3765CD7-5650-4A86-92FB-1316D5AB0C74}" type="TxLink">
            <a:rPr lang="en-US" sz="1200" b="1" i="0" u="none" strike="noStrike">
              <a:solidFill>
                <a:schemeClr val="bg1"/>
              </a:solidFill>
              <a:latin typeface="Aptos Light" panose="020B0004020202020204" pitchFamily="34" charset="0"/>
              <a:ea typeface="Cambria"/>
              <a:cs typeface="+mn-cs"/>
            </a:rPr>
            <a:pPr marL="0" indent="0" algn="ctr"/>
            <a:t>51</a:t>
          </a:fld>
          <a:endParaRPr lang="en-IN" sz="1200" b="1" i="0" u="none" strike="noStrike">
            <a:solidFill>
              <a:schemeClr val="bg1"/>
            </a:solidFill>
            <a:latin typeface="Aptos Light" panose="020B0004020202020204" pitchFamily="34" charset="0"/>
            <a:ea typeface="Cambria"/>
            <a:cs typeface="+mn-cs"/>
          </a:endParaRPr>
        </a:p>
      </xdr:txBody>
    </xdr:sp>
    <xdr:clientData/>
  </xdr:oneCellAnchor>
  <xdr:twoCellAnchor editAs="oneCell">
    <xdr:from>
      <xdr:col>13</xdr:col>
      <xdr:colOff>15240</xdr:colOff>
      <xdr:row>20</xdr:row>
      <xdr:rowOff>129540</xdr:rowOff>
    </xdr:from>
    <xdr:to>
      <xdr:col>14</xdr:col>
      <xdr:colOff>579120</xdr:colOff>
      <xdr:row>31</xdr:row>
      <xdr:rowOff>1</xdr:rowOff>
    </xdr:to>
    <mc:AlternateContent xmlns:mc="http://schemas.openxmlformats.org/markup-compatibility/2006">
      <mc:Choice xmlns:a14="http://schemas.microsoft.com/office/drawing/2010/main" Requires="a14">
        <xdr:graphicFrame macro="">
          <xdr:nvGraphicFramePr>
            <xdr:cNvPr id="22" name="Representative">
              <a:extLst>
                <a:ext uri="{FF2B5EF4-FFF2-40B4-BE49-F238E27FC236}">
                  <a16:creationId xmlns:a16="http://schemas.microsoft.com/office/drawing/2014/main" id="{DD3B788F-D820-41EC-872E-7FEF36DC4B1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688580" y="4008120"/>
              <a:ext cx="1234440" cy="17983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525780</xdr:colOff>
      <xdr:row>3</xdr:row>
      <xdr:rowOff>144780</xdr:rowOff>
    </xdr:from>
    <xdr:to>
      <xdr:col>15</xdr:col>
      <xdr:colOff>449580</xdr:colOff>
      <xdr:row>14</xdr:row>
      <xdr:rowOff>45720</xdr:rowOff>
    </xdr:to>
    <xdr:graphicFrame macro="">
      <xdr:nvGraphicFramePr>
        <xdr:cNvPr id="24" name="Chart 23">
          <a:extLst>
            <a:ext uri="{FF2B5EF4-FFF2-40B4-BE49-F238E27FC236}">
              <a16:creationId xmlns:a16="http://schemas.microsoft.com/office/drawing/2014/main" id="{AC8270AF-151A-40A9-97CA-9D929F6767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53340</xdr:colOff>
      <xdr:row>1</xdr:row>
      <xdr:rowOff>160020</xdr:rowOff>
    </xdr:from>
    <xdr:to>
      <xdr:col>11</xdr:col>
      <xdr:colOff>601980</xdr:colOff>
      <xdr:row>16</xdr:row>
      <xdr:rowOff>53340</xdr:rowOff>
    </xdr:to>
    <xdr:graphicFrame macro="">
      <xdr:nvGraphicFramePr>
        <xdr:cNvPr id="23" name="Chart 22">
          <a:extLst>
            <a:ext uri="{FF2B5EF4-FFF2-40B4-BE49-F238E27FC236}">
              <a16:creationId xmlns:a16="http://schemas.microsoft.com/office/drawing/2014/main" id="{6DCCA20C-A7D6-46E2-8B79-1B56A715F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38100</xdr:colOff>
      <xdr:row>19</xdr:row>
      <xdr:rowOff>60960</xdr:rowOff>
    </xdr:from>
    <xdr:to>
      <xdr:col>9</xdr:col>
      <xdr:colOff>251460</xdr:colOff>
      <xdr:row>38</xdr:row>
      <xdr:rowOff>30480</xdr:rowOff>
    </xdr:to>
    <xdr:graphicFrame macro="">
      <xdr:nvGraphicFramePr>
        <xdr:cNvPr id="25" name="Chart 24">
          <a:extLst>
            <a:ext uri="{FF2B5EF4-FFF2-40B4-BE49-F238E27FC236}">
              <a16:creationId xmlns:a16="http://schemas.microsoft.com/office/drawing/2014/main" id="{102D176F-0300-450D-A752-EAD8CF0BD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266700</xdr:colOff>
      <xdr:row>19</xdr:row>
      <xdr:rowOff>60960</xdr:rowOff>
    </xdr:from>
    <xdr:to>
      <xdr:col>13</xdr:col>
      <xdr:colOff>15240</xdr:colOff>
      <xdr:row>38</xdr:row>
      <xdr:rowOff>30480</xdr:rowOff>
    </xdr:to>
    <xdr:graphicFrame macro="">
      <xdr:nvGraphicFramePr>
        <xdr:cNvPr id="26" name="Chart 25">
          <a:extLst>
            <a:ext uri="{FF2B5EF4-FFF2-40B4-BE49-F238E27FC236}">
              <a16:creationId xmlns:a16="http://schemas.microsoft.com/office/drawing/2014/main" id="{CAA0C476-075E-4EED-A2F8-33D206F29A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0</xdr:colOff>
      <xdr:row>1</xdr:row>
      <xdr:rowOff>76200</xdr:rowOff>
    </xdr:from>
    <xdr:to>
      <xdr:col>21</xdr:col>
      <xdr:colOff>396240</xdr:colOff>
      <xdr:row>18</xdr:row>
      <xdr:rowOff>68580</xdr:rowOff>
    </xdr:to>
    <xdr:graphicFrame macro="">
      <xdr:nvGraphicFramePr>
        <xdr:cNvPr id="28" name="Chart 27">
          <a:extLst>
            <a:ext uri="{FF2B5EF4-FFF2-40B4-BE49-F238E27FC236}">
              <a16:creationId xmlns:a16="http://schemas.microsoft.com/office/drawing/2014/main" id="{573879E0-125B-4619-B6CA-59071C547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21</xdr:col>
      <xdr:colOff>586740</xdr:colOff>
      <xdr:row>1</xdr:row>
      <xdr:rowOff>99060</xdr:rowOff>
    </xdr:from>
    <xdr:to>
      <xdr:col>27</xdr:col>
      <xdr:colOff>541020</xdr:colOff>
      <xdr:row>18</xdr:row>
      <xdr:rowOff>60960</xdr:rowOff>
    </xdr:to>
    <xdr:graphicFrame macro="">
      <xdr:nvGraphicFramePr>
        <xdr:cNvPr id="29" name="Chart 28">
          <a:extLst>
            <a:ext uri="{FF2B5EF4-FFF2-40B4-BE49-F238E27FC236}">
              <a16:creationId xmlns:a16="http://schemas.microsoft.com/office/drawing/2014/main" id="{0A8F0F93-7E77-48CE-853C-7582A383F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0.84182627315" backgroundQuery="1" createdVersion="8" refreshedVersion="8" minRefreshableVersion="3" recordCount="0" supportSubquery="1" supportAdvancedDrill="1" xr:uid="{0D9C4623-7B84-4F95-AC26-4D03788C507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0.907910185182" backgroundQuery="1" createdVersion="8" refreshedVersion="8" minRefreshableVersion="3" recordCount="0" supportSubquery="1" supportAdvancedDrill="1" xr:uid="{12977118-BB7C-4846-AE24-06B46C01564A}">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596896064817" backgroundQuery="1" createdVersion="8" refreshedVersion="8" minRefreshableVersion="3" recordCount="0" supportSubquery="1" supportAdvancedDrill="1" xr:uid="{EB7F080D-C725-4A04-8A39-F63B5037BCE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612762615739" backgroundQuery="1" createdVersion="8" refreshedVersion="8" minRefreshableVersion="3" recordCount="0" supportSubquery="1" supportAdvancedDrill="1" xr:uid="{0A49DE03-AF4F-4DC7-870B-705E30200377}">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65233946759" backgroundQuery="1" createdVersion="8" refreshedVersion="8" minRefreshableVersion="3" recordCount="0" supportSubquery="1" supportAdvancedDrill="1" xr:uid="{A5DBCC68-9B1A-4107-8D7A-0BC1E9711082}">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652339814813" backgroundQuery="1" createdVersion="8" refreshedVersion="8" minRefreshableVersion="3" recordCount="0" supportSubquery="1" supportAdvancedDrill="1" xr:uid="{FA5BAC28-085B-4956-A735-4FF4D02FF3B7}">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652340162036" backgroundQuery="1" createdVersion="8" refreshedVersion="8" minRefreshableVersion="3" recordCount="0" supportSubquery="1" supportAdvancedDrill="1" xr:uid="{BE335BCB-5FF9-4846-BE51-707F48B1C3FF}">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652340509259" backgroundQuery="1" createdVersion="8" refreshedVersion="8" minRefreshableVersion="3" recordCount="0" supportSubquery="1" supportAdvancedDrill="1" xr:uid="{7B7B9C4B-4206-4C98-A22D-7A6DE90226C6}">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8.652340972221" backgroundQuery="1" createdVersion="8" refreshedVersion="8" minRefreshableVersion="3" recordCount="0" supportSubquery="1" supportAdvancedDrill="1" xr:uid="{C50E419C-5CB2-4D2F-9461-54AAC95CAE44}">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AIBHAV" refreshedDate="45890.841818402776" backgroundQuery="1" createdVersion="3" refreshedVersion="8" minRefreshableVersion="3" recordCount="0" supportSubquery="1" supportAdvancedDrill="1" xr:uid="{9B34A1C6-E5C4-49A8-B484-0791C115534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5714087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FC8537-9124-4964-AC6D-F0760437FA36}" name="rep amounts" cacheId="27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105:G124"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C212DB-BAA4-4F5A-AD2B-23612BFD453B}" name="Rep Satisfaction" cacheId="4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85:B90"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B64704-1B82-44B8-83FD-FAFB851ED36D}" name="PivotTable1" cacheId="1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1:D7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7C6497-9D2D-4DB3-A9BC-D89EF3C38CA3}" name="rep pivot" cacheId="4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98E37C-8DBE-43A9-A859-A2549314A844}"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899048-E5E4-4050-8B1C-83F4A7883ABC}" name="selected rep" cacheId="49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9:A6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8">
      <pivotArea dataOnly="0"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A69350E-4010-4633-A934-6D61A71D1DCF}"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8:C5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DE3055C-7A39-41CF-96DB-57A1C9719BC7}" name="weekly trend" cacheId="4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G26:H34"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8">
    <chartFormat chart="30" format="2" series="1">
      <pivotArea type="data" outline="0" fieldPosition="0">
        <references count="1">
          <reference field="4294967294" count="1" selected="0">
            <x v="0"/>
          </reference>
        </references>
      </pivotArea>
    </chartFormat>
    <chartFormat chart="30" format="3">
      <pivotArea type="data" outline="0" fieldPosition="0">
        <references count="2">
          <reference field="4294967294" count="1" selected="0">
            <x v="0"/>
          </reference>
          <reference field="1" count="1" selected="0">
            <x v="0"/>
          </reference>
        </references>
      </pivotArea>
    </chartFormat>
    <chartFormat chart="30" format="4">
      <pivotArea type="data" outline="0" fieldPosition="0">
        <references count="2">
          <reference field="4294967294" count="1" selected="0">
            <x v="0"/>
          </reference>
          <reference field="1" count="1" selected="0">
            <x v="1"/>
          </reference>
        </references>
      </pivotArea>
    </chartFormat>
    <chartFormat chart="30" format="5">
      <pivotArea type="data" outline="0" fieldPosition="0">
        <references count="2">
          <reference field="4294967294" count="1" selected="0">
            <x v="0"/>
          </reference>
          <reference field="1" count="1" selected="0">
            <x v="2"/>
          </reference>
        </references>
      </pivotArea>
    </chartFormat>
    <chartFormat chart="30" format="6">
      <pivotArea type="data" outline="0" fieldPosition="0">
        <references count="2">
          <reference field="4294967294" count="1" selected="0">
            <x v="0"/>
          </reference>
          <reference field="1" count="1" selected="0">
            <x v="3"/>
          </reference>
        </references>
      </pivotArea>
    </chartFormat>
    <chartFormat chart="30" format="7">
      <pivotArea type="data" outline="0" fieldPosition="0">
        <references count="2">
          <reference field="4294967294" count="1" selected="0">
            <x v="0"/>
          </reference>
          <reference field="1" count="1" selected="0">
            <x v="4"/>
          </reference>
        </references>
      </pivotArea>
    </chartFormat>
    <chartFormat chart="30" format="8">
      <pivotArea type="data" outline="0" fieldPosition="0">
        <references count="2">
          <reference field="4294967294" count="1" selected="0">
            <x v="0"/>
          </reference>
          <reference field="1" count="1" selected="0">
            <x v="5"/>
          </reference>
        </references>
      </pivotArea>
    </chartFormat>
    <chartFormat chart="30" format="9">
      <pivotArea type="data" outline="0" fieldPosition="0">
        <references count="2">
          <reference field="4294967294" count="1" selected="0">
            <x v="0"/>
          </reference>
          <reference field="1" count="1" selected="0">
            <x v="6"/>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F89CEEC-0EB3-4C81-AE5E-503AF5CB5996}" name="monthly trend" cacheId="49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name="Call Count2" fld="3" subtotal="count" baseField="0" baseItem="0">
      <extLst>
        <ext xmlns:x14="http://schemas.microsoft.com/office/spreadsheetml/2009/9/main" uri="{E15A36E0-9728-4e99-A89B-3F7291B0FE68}">
          <x14:dataField sourceField="3" uniqueName="[__Xl2].[Measures].[Call Count]"/>
        </ext>
      </extLst>
    </dataField>
    <dataField fld="4" subtotal="count" baseField="0" baseItem="0">
      <extLst>
        <ext xmlns:x14="http://schemas.microsoft.com/office/spreadsheetml/2009/9/main" uri="{E15A36E0-9728-4e99-A89B-3F7291B0FE68}">
          <x14:dataField sourceField="3"/>
        </ext>
      </extLst>
    </dataField>
  </dataField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D2169C7-8EE8-4DCD-A582-91FB627D017D}" sourceName="[calls].[Representative]">
  <pivotTables>
    <pivotTable tabId="6" name="rep pivot"/>
    <pivotTable tabId="6" name="monthly trend"/>
    <pivotTable tabId="6" name="weekly trend"/>
    <pivotTable tabId="6" name="selected rep"/>
    <pivotTable tabId="6" name="Rep Satisfaction"/>
  </pivotTables>
  <data>
    <olap pivotCacheId="85714087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03CAA0ED-FD28-4B0A-B834-56AF2F9CE9C7}" cache="Slicer_Representative" caption="Representative" level="1" style="SlicerStyleLight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ambria">
      <a:maj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mbria" panose="02040503050406030204"/>
        <a:ea typeface=""/>
        <a:cs typeface=""/>
        <a:font script="Jpan" typeface="HG明朝B"/>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EF4B2-02B5-401D-9F76-7C557EE5D101}">
  <dimension ref="A3:M124"/>
  <sheetViews>
    <sheetView workbookViewId="0">
      <selection activeCell="M59" sqref="M59"/>
    </sheetView>
  </sheetViews>
  <sheetFormatPr defaultRowHeight="13.8" x14ac:dyDescent="0.25"/>
  <cols>
    <col min="1" max="1" width="12.3984375" bestFit="1" customWidth="1"/>
    <col min="2" max="3" width="9.3984375" bestFit="1" customWidth="1"/>
    <col min="4" max="4" width="9.8984375" bestFit="1" customWidth="1"/>
    <col min="5" max="5" width="7.19921875" bestFit="1" customWidth="1"/>
    <col min="6" max="6" width="13.19921875" customWidth="1"/>
    <col min="7" max="7" width="12.3984375" bestFit="1" customWidth="1"/>
    <col min="8" max="8" width="9.3984375" bestFit="1" customWidth="1"/>
    <col min="9" max="9" width="12.59765625" customWidth="1"/>
    <col min="10" max="10" width="10.19921875" bestFit="1" customWidth="1"/>
  </cols>
  <sheetData>
    <row r="3" spans="1:5" x14ac:dyDescent="0.25">
      <c r="A3" t="s">
        <v>1042</v>
      </c>
      <c r="B3" t="s">
        <v>1043</v>
      </c>
      <c r="C3" t="s">
        <v>1044</v>
      </c>
      <c r="D3" t="s">
        <v>1045</v>
      </c>
      <c r="E3" t="s">
        <v>1046</v>
      </c>
    </row>
    <row r="4" spans="1:5" x14ac:dyDescent="0.25">
      <c r="A4" s="21">
        <v>1000</v>
      </c>
      <c r="B4" s="23">
        <v>96623</v>
      </c>
      <c r="C4" s="21">
        <v>89850</v>
      </c>
      <c r="D4" s="22">
        <v>3.8854000000000033</v>
      </c>
      <c r="E4" s="21">
        <v>307</v>
      </c>
    </row>
    <row r="12" spans="1:5" x14ac:dyDescent="0.25">
      <c r="A12" t="s">
        <v>1042</v>
      </c>
      <c r="B12" t="s">
        <v>1043</v>
      </c>
      <c r="C12" t="s">
        <v>1044</v>
      </c>
      <c r="D12" t="s">
        <v>1045</v>
      </c>
      <c r="E12" t="s">
        <v>1046</v>
      </c>
    </row>
    <row r="13" spans="1:5" x14ac:dyDescent="0.25">
      <c r="A13" s="21">
        <v>200</v>
      </c>
      <c r="B13" s="28">
        <v>20104</v>
      </c>
      <c r="C13" s="21">
        <v>18209</v>
      </c>
      <c r="D13" s="22">
        <v>3.8824999999999998</v>
      </c>
      <c r="E13" s="21">
        <v>51</v>
      </c>
    </row>
    <row r="24" spans="1:8" x14ac:dyDescent="0.25">
      <c r="A24" s="24" t="s">
        <v>1047</v>
      </c>
      <c r="B24" t="s">
        <v>1061</v>
      </c>
      <c r="C24" t="s">
        <v>1042</v>
      </c>
    </row>
    <row r="25" spans="1:8" x14ac:dyDescent="0.25">
      <c r="A25" s="25" t="s">
        <v>1049</v>
      </c>
      <c r="B25" s="21">
        <v>21</v>
      </c>
      <c r="C25" s="21">
        <v>21</v>
      </c>
    </row>
    <row r="26" spans="1:8" x14ac:dyDescent="0.25">
      <c r="A26" s="25" t="s">
        <v>1050</v>
      </c>
      <c r="B26" s="21">
        <v>18</v>
      </c>
      <c r="C26" s="21">
        <v>18</v>
      </c>
      <c r="G26" s="24" t="s">
        <v>1047</v>
      </c>
      <c r="H26" t="s">
        <v>1042</v>
      </c>
    </row>
    <row r="27" spans="1:8" x14ac:dyDescent="0.25">
      <c r="A27" s="25" t="s">
        <v>1051</v>
      </c>
      <c r="B27" s="21">
        <v>31</v>
      </c>
      <c r="C27" s="21">
        <v>31</v>
      </c>
      <c r="G27" s="25" t="s">
        <v>1065</v>
      </c>
      <c r="H27" s="21">
        <v>27</v>
      </c>
    </row>
    <row r="28" spans="1:8" x14ac:dyDescent="0.25">
      <c r="A28" s="25" t="s">
        <v>1052</v>
      </c>
      <c r="B28" s="21">
        <v>20</v>
      </c>
      <c r="C28" s="21">
        <v>20</v>
      </c>
      <c r="G28" s="25" t="s">
        <v>1063</v>
      </c>
      <c r="H28" s="21">
        <v>22</v>
      </c>
    </row>
    <row r="29" spans="1:8" x14ac:dyDescent="0.25">
      <c r="A29" s="25" t="s">
        <v>1053</v>
      </c>
      <c r="B29" s="21">
        <v>8</v>
      </c>
      <c r="C29" s="21">
        <v>8</v>
      </c>
      <c r="G29" s="25" t="s">
        <v>1067</v>
      </c>
      <c r="H29" s="21">
        <v>27</v>
      </c>
    </row>
    <row r="30" spans="1:8" x14ac:dyDescent="0.25">
      <c r="A30" s="25" t="s">
        <v>1054</v>
      </c>
      <c r="B30" s="21">
        <v>12</v>
      </c>
      <c r="C30" s="21">
        <v>12</v>
      </c>
      <c r="G30" s="25" t="s">
        <v>1068</v>
      </c>
      <c r="H30" s="21">
        <v>27</v>
      </c>
    </row>
    <row r="31" spans="1:8" x14ac:dyDescent="0.25">
      <c r="A31" s="25" t="s">
        <v>1055</v>
      </c>
      <c r="B31" s="21">
        <v>12</v>
      </c>
      <c r="C31" s="21">
        <v>12</v>
      </c>
      <c r="G31" s="25" t="s">
        <v>1066</v>
      </c>
      <c r="H31" s="21">
        <v>27</v>
      </c>
    </row>
    <row r="32" spans="1:8" x14ac:dyDescent="0.25">
      <c r="A32" s="25" t="s">
        <v>1056</v>
      </c>
      <c r="B32" s="21">
        <v>7</v>
      </c>
      <c r="C32" s="21">
        <v>7</v>
      </c>
      <c r="G32" s="25" t="s">
        <v>1062</v>
      </c>
      <c r="H32" s="21">
        <v>32</v>
      </c>
    </row>
    <row r="33" spans="1:10" x14ac:dyDescent="0.25">
      <c r="A33" s="25" t="s">
        <v>1057</v>
      </c>
      <c r="B33" s="21">
        <v>20</v>
      </c>
      <c r="C33" s="21">
        <v>20</v>
      </c>
      <c r="G33" s="25" t="s">
        <v>1064</v>
      </c>
      <c r="H33" s="21">
        <v>38</v>
      </c>
    </row>
    <row r="34" spans="1:10" x14ac:dyDescent="0.25">
      <c r="A34" s="25" t="s">
        <v>1058</v>
      </c>
      <c r="B34" s="21">
        <v>24</v>
      </c>
      <c r="C34" s="21">
        <v>24</v>
      </c>
      <c r="G34" s="25" t="s">
        <v>1048</v>
      </c>
      <c r="H34" s="21">
        <v>200</v>
      </c>
    </row>
    <row r="35" spans="1:10" x14ac:dyDescent="0.25">
      <c r="A35" s="25" t="s">
        <v>1059</v>
      </c>
      <c r="B35" s="21">
        <v>12</v>
      </c>
      <c r="C35" s="21">
        <v>12</v>
      </c>
    </row>
    <row r="36" spans="1:10" x14ac:dyDescent="0.25">
      <c r="A36" s="25" t="s">
        <v>1060</v>
      </c>
      <c r="B36" s="21">
        <v>15</v>
      </c>
      <c r="C36" s="21">
        <v>15</v>
      </c>
    </row>
    <row r="37" spans="1:10" x14ac:dyDescent="0.25">
      <c r="A37" s="25" t="s">
        <v>1048</v>
      </c>
      <c r="B37" s="21">
        <v>200</v>
      </c>
      <c r="C37" s="21">
        <v>200</v>
      </c>
    </row>
    <row r="46" spans="1:10" x14ac:dyDescent="0.25">
      <c r="F46" t="s">
        <v>1069</v>
      </c>
      <c r="I46" t="s">
        <v>1075</v>
      </c>
      <c r="J46" t="str">
        <f>A60</f>
        <v>R05</v>
      </c>
    </row>
    <row r="48" spans="1:10" x14ac:dyDescent="0.25">
      <c r="A48" s="24" t="s">
        <v>1047</v>
      </c>
      <c r="B48" t="s">
        <v>1042</v>
      </c>
      <c r="C48" t="s">
        <v>1043</v>
      </c>
      <c r="F48" t="s">
        <v>1070</v>
      </c>
      <c r="G48" t="s">
        <v>1071</v>
      </c>
      <c r="H48" t="s">
        <v>1072</v>
      </c>
      <c r="I48" t="s">
        <v>1073</v>
      </c>
      <c r="J48" t="s">
        <v>1074</v>
      </c>
    </row>
    <row r="49" spans="1:13" x14ac:dyDescent="0.25">
      <c r="A49" s="25" t="s">
        <v>11</v>
      </c>
      <c r="B49" s="21">
        <v>189</v>
      </c>
      <c r="C49" s="23">
        <v>18415</v>
      </c>
      <c r="F49" t="str" cm="1">
        <f t="array" ref="F49:H53">A49:C53</f>
        <v>R01</v>
      </c>
      <c r="G49">
        <v>189</v>
      </c>
      <c r="H49" s="26">
        <v>18415</v>
      </c>
      <c r="I49" t="e">
        <f>IF(F49=$J$46,G49,NA())</f>
        <v>#N/A</v>
      </c>
      <c r="J49" t="e">
        <f>IF(F49=$J$46,H49,NA())</f>
        <v>#N/A</v>
      </c>
    </row>
    <row r="50" spans="1:13" x14ac:dyDescent="0.25">
      <c r="A50" s="25" t="s">
        <v>9</v>
      </c>
      <c r="B50" s="21">
        <v>218</v>
      </c>
      <c r="C50" s="23">
        <v>20581</v>
      </c>
      <c r="F50" t="str">
        <v>R02</v>
      </c>
      <c r="G50">
        <v>218</v>
      </c>
      <c r="H50" s="26">
        <v>20581</v>
      </c>
      <c r="I50" t="e">
        <f t="shared" ref="I50:I53" si="0">IF(F50=$J$46,G50,NA())</f>
        <v>#N/A</v>
      </c>
      <c r="J50" t="e">
        <f t="shared" ref="J50:J53" si="1">IF(F50=$J$46,H50,NA())</f>
        <v>#N/A</v>
      </c>
    </row>
    <row r="51" spans="1:13" x14ac:dyDescent="0.25">
      <c r="A51" s="25" t="s">
        <v>6</v>
      </c>
      <c r="B51" s="21">
        <v>207</v>
      </c>
      <c r="C51" s="23">
        <v>20872</v>
      </c>
      <c r="F51" t="str">
        <v>R03</v>
      </c>
      <c r="G51">
        <v>207</v>
      </c>
      <c r="H51" s="26">
        <v>20872</v>
      </c>
      <c r="I51" t="e">
        <f t="shared" si="0"/>
        <v>#N/A</v>
      </c>
      <c r="J51" t="e">
        <f t="shared" si="1"/>
        <v>#N/A</v>
      </c>
    </row>
    <row r="52" spans="1:13" x14ac:dyDescent="0.25">
      <c r="A52" s="25" t="s">
        <v>13</v>
      </c>
      <c r="B52" s="21">
        <v>186</v>
      </c>
      <c r="C52" s="23">
        <v>16651</v>
      </c>
      <c r="F52" t="str">
        <v>R04</v>
      </c>
      <c r="G52">
        <v>186</v>
      </c>
      <c r="H52" s="26">
        <v>16651</v>
      </c>
      <c r="I52" t="e">
        <f t="shared" si="0"/>
        <v>#N/A</v>
      </c>
      <c r="J52" t="e">
        <f t="shared" si="1"/>
        <v>#N/A</v>
      </c>
    </row>
    <row r="53" spans="1:13" x14ac:dyDescent="0.25">
      <c r="A53" s="25" t="s">
        <v>10</v>
      </c>
      <c r="B53" s="21">
        <v>200</v>
      </c>
      <c r="C53" s="23">
        <v>20104</v>
      </c>
      <c r="F53" t="str">
        <v>R05</v>
      </c>
      <c r="G53">
        <v>200</v>
      </c>
      <c r="H53" s="26">
        <v>20104</v>
      </c>
      <c r="I53">
        <f t="shared" si="0"/>
        <v>200</v>
      </c>
      <c r="J53">
        <f t="shared" si="1"/>
        <v>20104</v>
      </c>
    </row>
    <row r="54" spans="1:13" x14ac:dyDescent="0.25">
      <c r="A54" s="25" t="s">
        <v>1048</v>
      </c>
      <c r="B54" s="21">
        <v>1000</v>
      </c>
      <c r="C54" s="23">
        <v>96623</v>
      </c>
    </row>
    <row r="58" spans="1:13" x14ac:dyDescent="0.25">
      <c r="F58" s="44" t="s">
        <v>1078</v>
      </c>
      <c r="I58" t="s">
        <v>1084</v>
      </c>
      <c r="L58" t="s">
        <v>1085</v>
      </c>
      <c r="M58" t="e" vm="1">
        <f>IF(COUNTA(A60:A64)&gt;1,"",_xlfn.XLOOKUP(A60,Assets!E3:E7,Assets!F3:F7))</f>
        <v>#VALUE!</v>
      </c>
    </row>
    <row r="59" spans="1:13" x14ac:dyDescent="0.25">
      <c r="A59" s="24" t="s">
        <v>1047</v>
      </c>
      <c r="J59" t="str">
        <f>"% of calls:"&amp;TEXT(G60,"0%")</f>
        <v>% of calls:20%</v>
      </c>
    </row>
    <row r="60" spans="1:13" x14ac:dyDescent="0.25">
      <c r="A60" s="27" t="s">
        <v>10</v>
      </c>
      <c r="F60" t="s">
        <v>1079</v>
      </c>
      <c r="G60" s="45">
        <f>A13/A4</f>
        <v>0.2</v>
      </c>
      <c r="J60" t="str">
        <f>IF(COUNTA(A60:A64)&gt;1,"","Call rank:"&amp;G65)</f>
        <v>Call rank:3</v>
      </c>
    </row>
    <row r="61" spans="1:13" x14ac:dyDescent="0.25">
      <c r="F61" t="s">
        <v>1082</v>
      </c>
      <c r="G61">
        <f>_xlfn.XLOOKUP(A60,F49:F53,G49:G53)</f>
        <v>200</v>
      </c>
      <c r="J61" t="str">
        <f>IF(COUNTA(A60:A64)&gt;1,"","Amount rank:"&amp;G66)</f>
        <v>Amount rank:3</v>
      </c>
    </row>
    <row r="62" spans="1:13" x14ac:dyDescent="0.25">
      <c r="F62" t="s">
        <v>1083</v>
      </c>
      <c r="G62" s="46">
        <f>_xlfn.XLOOKUP(A60,F49:F53,H49:H53)</f>
        <v>20104</v>
      </c>
    </row>
    <row r="65" spans="1:7" x14ac:dyDescent="0.25">
      <c r="F65" t="s">
        <v>1080</v>
      </c>
      <c r="G65">
        <f>_xlfn.RANK.AVG(G61,G49:G53)</f>
        <v>3</v>
      </c>
    </row>
    <row r="66" spans="1:7" x14ac:dyDescent="0.25">
      <c r="F66" t="s">
        <v>1081</v>
      </c>
      <c r="G66">
        <f>_xlfn.RANK.AVG(G62,H49:H53)</f>
        <v>3</v>
      </c>
    </row>
    <row r="71" spans="1:7" x14ac:dyDescent="0.25">
      <c r="A71" s="24" t="s">
        <v>1042</v>
      </c>
      <c r="B71" s="24" t="s">
        <v>1076</v>
      </c>
    </row>
    <row r="72" spans="1:7" x14ac:dyDescent="0.25">
      <c r="A72" s="24" t="s">
        <v>1047</v>
      </c>
      <c r="B72" t="s">
        <v>999</v>
      </c>
      <c r="C72" t="s">
        <v>998</v>
      </c>
      <c r="D72" t="s">
        <v>1048</v>
      </c>
    </row>
    <row r="73" spans="1:7" x14ac:dyDescent="0.25">
      <c r="A73" s="25" t="s">
        <v>1002</v>
      </c>
      <c r="B73" s="21">
        <v>144</v>
      </c>
      <c r="C73" s="21">
        <v>132</v>
      </c>
      <c r="D73" s="21">
        <v>276</v>
      </c>
    </row>
    <row r="74" spans="1:7" x14ac:dyDescent="0.25">
      <c r="A74" s="25" t="s">
        <v>1001</v>
      </c>
      <c r="B74" s="21">
        <v>326</v>
      </c>
      <c r="C74" s="21">
        <v>63</v>
      </c>
      <c r="D74" s="21">
        <v>389</v>
      </c>
    </row>
    <row r="75" spans="1:7" x14ac:dyDescent="0.25">
      <c r="A75" s="25" t="s">
        <v>1000</v>
      </c>
      <c r="B75" s="21">
        <v>129</v>
      </c>
      <c r="C75" s="21">
        <v>206</v>
      </c>
      <c r="D75" s="21">
        <v>335</v>
      </c>
    </row>
    <row r="76" spans="1:7" x14ac:dyDescent="0.25">
      <c r="A76" s="25" t="s">
        <v>1048</v>
      </c>
      <c r="B76" s="21">
        <v>599</v>
      </c>
      <c r="C76" s="21">
        <v>401</v>
      </c>
      <c r="D76" s="21">
        <v>1000</v>
      </c>
    </row>
    <row r="85" spans="1:2" x14ac:dyDescent="0.25">
      <c r="A85" s="24" t="s">
        <v>1047</v>
      </c>
      <c r="B85" t="s">
        <v>1042</v>
      </c>
    </row>
    <row r="86" spans="1:2" x14ac:dyDescent="0.25">
      <c r="A86" s="25">
        <v>2</v>
      </c>
      <c r="B86" s="21">
        <v>10</v>
      </c>
    </row>
    <row r="87" spans="1:2" x14ac:dyDescent="0.25">
      <c r="A87" s="25">
        <v>3</v>
      </c>
      <c r="B87" s="21">
        <v>44</v>
      </c>
    </row>
    <row r="88" spans="1:2" x14ac:dyDescent="0.25">
      <c r="A88" s="25">
        <v>4</v>
      </c>
      <c r="B88" s="21">
        <v>95</v>
      </c>
    </row>
    <row r="89" spans="1:2" x14ac:dyDescent="0.25">
      <c r="A89" s="25">
        <v>5</v>
      </c>
      <c r="B89" s="21">
        <v>51</v>
      </c>
    </row>
    <row r="90" spans="1:2" x14ac:dyDescent="0.25">
      <c r="A90" s="25" t="s">
        <v>1048</v>
      </c>
      <c r="B90" s="21">
        <v>200</v>
      </c>
    </row>
    <row r="105" spans="1:7" x14ac:dyDescent="0.25">
      <c r="A105" s="24" t="s">
        <v>1043</v>
      </c>
      <c r="B105" s="24" t="s">
        <v>1076</v>
      </c>
    </row>
    <row r="106" spans="1:7" x14ac:dyDescent="0.25">
      <c r="A106" s="24" t="s">
        <v>1047</v>
      </c>
      <c r="B106" t="s">
        <v>11</v>
      </c>
      <c r="C106" t="s">
        <v>9</v>
      </c>
      <c r="D106" t="s">
        <v>6</v>
      </c>
      <c r="E106" t="s">
        <v>13</v>
      </c>
      <c r="F106" t="s">
        <v>10</v>
      </c>
      <c r="G106" t="s">
        <v>1048</v>
      </c>
    </row>
    <row r="107" spans="1:7" x14ac:dyDescent="0.25">
      <c r="A107" s="25" t="s">
        <v>1002</v>
      </c>
      <c r="B107" s="29"/>
      <c r="C107" s="29"/>
      <c r="D107" s="29"/>
      <c r="E107" s="29"/>
      <c r="F107" s="29"/>
      <c r="G107" s="29"/>
    </row>
    <row r="108" spans="1:7" x14ac:dyDescent="0.25">
      <c r="A108" s="30" t="s">
        <v>20</v>
      </c>
      <c r="B108" s="28">
        <v>891</v>
      </c>
      <c r="C108" s="28">
        <v>1332</v>
      </c>
      <c r="D108" s="28">
        <v>1282</v>
      </c>
      <c r="E108" s="28">
        <v>739</v>
      </c>
      <c r="F108" s="28">
        <v>560</v>
      </c>
      <c r="G108" s="28">
        <v>4804</v>
      </c>
    </row>
    <row r="109" spans="1:7" x14ac:dyDescent="0.25">
      <c r="A109" s="30" t="s">
        <v>12</v>
      </c>
      <c r="B109" s="28">
        <v>1991</v>
      </c>
      <c r="C109" s="28">
        <v>1886</v>
      </c>
      <c r="D109" s="28">
        <v>1206</v>
      </c>
      <c r="E109" s="28">
        <v>884</v>
      </c>
      <c r="F109" s="28">
        <v>1722</v>
      </c>
      <c r="G109" s="28">
        <v>7689</v>
      </c>
    </row>
    <row r="110" spans="1:7" x14ac:dyDescent="0.25">
      <c r="A110" s="30" t="s">
        <v>8</v>
      </c>
      <c r="B110" s="28">
        <v>1163</v>
      </c>
      <c r="C110" s="28">
        <v>1180</v>
      </c>
      <c r="D110" s="28">
        <v>1616</v>
      </c>
      <c r="E110" s="28">
        <v>1043</v>
      </c>
      <c r="F110" s="28">
        <v>1747</v>
      </c>
      <c r="G110" s="28">
        <v>6749</v>
      </c>
    </row>
    <row r="111" spans="1:7" x14ac:dyDescent="0.25">
      <c r="A111" s="30" t="s">
        <v>16</v>
      </c>
      <c r="B111" s="28">
        <v>1438</v>
      </c>
      <c r="C111" s="28">
        <v>1616</v>
      </c>
      <c r="D111" s="28">
        <v>866</v>
      </c>
      <c r="E111" s="28">
        <v>829</v>
      </c>
      <c r="F111" s="28">
        <v>2070</v>
      </c>
      <c r="G111" s="28">
        <v>6819</v>
      </c>
    </row>
    <row r="112" spans="1:7" x14ac:dyDescent="0.25">
      <c r="A112" s="25" t="s">
        <v>1001</v>
      </c>
      <c r="B112" s="29"/>
      <c r="C112" s="29"/>
      <c r="D112" s="29"/>
      <c r="E112" s="29"/>
      <c r="F112" s="29"/>
      <c r="G112" s="29"/>
    </row>
    <row r="113" spans="1:7" x14ac:dyDescent="0.25">
      <c r="A113" s="30" t="s">
        <v>24</v>
      </c>
      <c r="B113" s="28">
        <v>1233</v>
      </c>
      <c r="C113" s="28">
        <v>223</v>
      </c>
      <c r="D113" s="28">
        <v>1680</v>
      </c>
      <c r="E113" s="28">
        <v>990</v>
      </c>
      <c r="F113" s="28">
        <v>1508</v>
      </c>
      <c r="G113" s="28">
        <v>5634</v>
      </c>
    </row>
    <row r="114" spans="1:7" x14ac:dyDescent="0.25">
      <c r="A114" s="30" t="s">
        <v>15</v>
      </c>
      <c r="B114" s="28">
        <v>1598</v>
      </c>
      <c r="C114" s="28">
        <v>1907</v>
      </c>
      <c r="D114" s="28">
        <v>869</v>
      </c>
      <c r="E114" s="28">
        <v>1426</v>
      </c>
      <c r="F114" s="28">
        <v>1416</v>
      </c>
      <c r="G114" s="28">
        <v>7216</v>
      </c>
    </row>
    <row r="115" spans="1:7" x14ac:dyDescent="0.25">
      <c r="A115" s="30" t="s">
        <v>5</v>
      </c>
      <c r="B115" s="28">
        <v>900</v>
      </c>
      <c r="C115" s="28">
        <v>1016</v>
      </c>
      <c r="D115" s="28">
        <v>960</v>
      </c>
      <c r="E115" s="28">
        <v>940</v>
      </c>
      <c r="F115" s="28">
        <v>1193</v>
      </c>
      <c r="G115" s="28">
        <v>5009</v>
      </c>
    </row>
    <row r="116" spans="1:7" x14ac:dyDescent="0.25">
      <c r="A116" s="30" t="s">
        <v>18</v>
      </c>
      <c r="B116" s="28">
        <v>900</v>
      </c>
      <c r="C116" s="28">
        <v>1470</v>
      </c>
      <c r="D116" s="28">
        <v>1617</v>
      </c>
      <c r="E116" s="28">
        <v>1314</v>
      </c>
      <c r="F116" s="28">
        <v>941</v>
      </c>
      <c r="G116" s="28">
        <v>6242</v>
      </c>
    </row>
    <row r="117" spans="1:7" x14ac:dyDescent="0.25">
      <c r="A117" s="30" t="s">
        <v>14</v>
      </c>
      <c r="B117" s="28">
        <v>1255</v>
      </c>
      <c r="C117" s="28">
        <v>516</v>
      </c>
      <c r="D117" s="28">
        <v>1874</v>
      </c>
      <c r="E117" s="28">
        <v>1863</v>
      </c>
      <c r="F117" s="28">
        <v>1722</v>
      </c>
      <c r="G117" s="28">
        <v>7230</v>
      </c>
    </row>
    <row r="118" spans="1:7" x14ac:dyDescent="0.25">
      <c r="A118" s="30" t="s">
        <v>19</v>
      </c>
      <c r="B118" s="28">
        <v>1138</v>
      </c>
      <c r="C118" s="28">
        <v>1898</v>
      </c>
      <c r="D118" s="28">
        <v>1482</v>
      </c>
      <c r="E118" s="28">
        <v>846</v>
      </c>
      <c r="F118" s="28">
        <v>1154</v>
      </c>
      <c r="G118" s="28">
        <v>6518</v>
      </c>
    </row>
    <row r="119" spans="1:7" x14ac:dyDescent="0.25">
      <c r="A119" s="25" t="s">
        <v>1000</v>
      </c>
      <c r="B119" s="29"/>
      <c r="C119" s="29"/>
      <c r="D119" s="29"/>
      <c r="E119" s="29"/>
      <c r="F119" s="29"/>
      <c r="G119" s="29"/>
    </row>
    <row r="120" spans="1:7" x14ac:dyDescent="0.25">
      <c r="A120" s="30" t="s">
        <v>17</v>
      </c>
      <c r="B120" s="28">
        <v>1655</v>
      </c>
      <c r="C120" s="28">
        <v>805</v>
      </c>
      <c r="D120" s="28">
        <v>2263</v>
      </c>
      <c r="E120" s="28">
        <v>987</v>
      </c>
      <c r="F120" s="28">
        <v>1075</v>
      </c>
      <c r="G120" s="28">
        <v>6785</v>
      </c>
    </row>
    <row r="121" spans="1:7" x14ac:dyDescent="0.25">
      <c r="A121" s="30" t="s">
        <v>23</v>
      </c>
      <c r="B121" s="28">
        <v>1104</v>
      </c>
      <c r="C121" s="28">
        <v>2280</v>
      </c>
      <c r="D121" s="28">
        <v>1445</v>
      </c>
      <c r="E121" s="28">
        <v>1722</v>
      </c>
      <c r="F121" s="28">
        <v>1196</v>
      </c>
      <c r="G121" s="28">
        <v>7747</v>
      </c>
    </row>
    <row r="122" spans="1:7" x14ac:dyDescent="0.25">
      <c r="A122" s="30" t="s">
        <v>7</v>
      </c>
      <c r="B122" s="28">
        <v>372</v>
      </c>
      <c r="C122" s="28">
        <v>1818</v>
      </c>
      <c r="D122" s="28">
        <v>1346</v>
      </c>
      <c r="E122" s="28">
        <v>1156</v>
      </c>
      <c r="F122" s="28">
        <v>1484</v>
      </c>
      <c r="G122" s="28">
        <v>6176</v>
      </c>
    </row>
    <row r="123" spans="1:7" x14ac:dyDescent="0.25">
      <c r="A123" s="30" t="s">
        <v>22</v>
      </c>
      <c r="B123" s="28">
        <v>1415</v>
      </c>
      <c r="C123" s="28">
        <v>1271</v>
      </c>
      <c r="D123" s="28">
        <v>1214</v>
      </c>
      <c r="E123" s="28">
        <v>1135</v>
      </c>
      <c r="F123" s="28">
        <v>1566</v>
      </c>
      <c r="G123" s="28">
        <v>6601</v>
      </c>
    </row>
    <row r="124" spans="1:7" x14ac:dyDescent="0.25">
      <c r="A124" s="30" t="s">
        <v>21</v>
      </c>
      <c r="B124" s="28">
        <v>1362</v>
      </c>
      <c r="C124" s="28">
        <v>1363</v>
      </c>
      <c r="D124" s="28">
        <v>1152</v>
      </c>
      <c r="E124" s="28">
        <v>777</v>
      </c>
      <c r="F124" s="28">
        <v>750</v>
      </c>
      <c r="G124" s="28">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4" zoomScale="115" zoomScaleNormal="115" workbookViewId="0">
      <selection activeCell="C6" sqref="C6"/>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845FF-7FB5-4B2D-BEC3-349ADE6337A3}">
  <dimension ref="A1:AB145"/>
  <sheetViews>
    <sheetView workbookViewId="0">
      <selection activeCell="H1" sqref="H1"/>
    </sheetView>
  </sheetViews>
  <sheetFormatPr defaultRowHeight="13.8" x14ac:dyDescent="0.25"/>
  <cols>
    <col min="1" max="1" width="2.296875" customWidth="1"/>
    <col min="2" max="2" width="1.59765625" customWidth="1"/>
    <col min="17" max="17" width="13.09765625" customWidth="1"/>
    <col min="18" max="23" width="9" bestFit="1" customWidth="1"/>
  </cols>
  <sheetData>
    <row r="1" spans="1:28" ht="43.2" customHeight="1" x14ac:dyDescent="0.25">
      <c r="A1" s="20"/>
      <c r="B1" s="20"/>
      <c r="C1" s="51" t="s">
        <v>1086</v>
      </c>
      <c r="D1" s="20"/>
      <c r="E1" s="20"/>
      <c r="F1" s="20"/>
      <c r="G1" s="20"/>
      <c r="H1" s="20"/>
      <c r="I1" s="20"/>
      <c r="J1" s="20"/>
      <c r="K1" s="20"/>
      <c r="L1" s="20"/>
      <c r="M1" s="20"/>
      <c r="N1" s="20"/>
      <c r="O1" s="20"/>
      <c r="P1" s="20"/>
      <c r="Q1" s="20"/>
      <c r="R1" s="20"/>
      <c r="S1" s="20"/>
      <c r="T1" s="20"/>
      <c r="U1" s="20"/>
      <c r="V1" s="20"/>
      <c r="W1" s="20"/>
      <c r="X1" s="20"/>
      <c r="Y1" s="20"/>
      <c r="Z1" s="20"/>
      <c r="AA1" s="20"/>
      <c r="AB1" s="20"/>
    </row>
    <row r="2" spans="1:28"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row>
    <row r="3" spans="1:28"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row>
    <row r="4" spans="1:28"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row>
    <row r="5" spans="1:28" x14ac:dyDescent="0.25">
      <c r="A5" s="20"/>
      <c r="B5" s="20"/>
      <c r="C5" s="20"/>
      <c r="D5" s="20"/>
      <c r="E5" s="20"/>
      <c r="F5" s="20"/>
      <c r="G5" s="20"/>
      <c r="H5" s="20"/>
      <c r="I5" s="20"/>
      <c r="J5" s="20"/>
      <c r="K5" s="20"/>
      <c r="L5" s="20"/>
      <c r="M5" s="20"/>
      <c r="N5" s="20"/>
      <c r="O5" s="20"/>
      <c r="P5" s="20"/>
      <c r="Q5" s="20"/>
      <c r="R5" s="20"/>
      <c r="S5" s="20"/>
      <c r="T5" s="20"/>
      <c r="U5" s="20"/>
      <c r="V5" s="20"/>
      <c r="W5" s="20"/>
      <c r="Y5" s="20"/>
      <c r="Z5" s="20"/>
      <c r="AA5" s="20"/>
      <c r="AB5" s="20"/>
    </row>
    <row r="6" spans="1:28"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row>
    <row r="7" spans="1:28"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row>
    <row r="8" spans="1:28"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row>
    <row r="9" spans="1:28"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row>
    <row r="10" spans="1:28"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row>
    <row r="11" spans="1:28"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row>
    <row r="12" spans="1:28"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row>
    <row r="13" spans="1:28"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row>
    <row r="14" spans="1:28"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row>
    <row r="15" spans="1:28"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row>
    <row r="16" spans="1:28"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row>
    <row r="17" spans="1:28"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row>
    <row r="18" spans="1:28"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row>
    <row r="19" spans="1:28"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row>
    <row r="20" spans="1:28" x14ac:dyDescent="0.25">
      <c r="A20" s="20"/>
      <c r="B20" s="20"/>
      <c r="C20" s="20"/>
      <c r="D20" s="20"/>
      <c r="E20" s="20"/>
      <c r="F20" s="20"/>
      <c r="G20" s="20"/>
      <c r="H20" s="20"/>
      <c r="I20" s="20"/>
      <c r="J20" s="20"/>
      <c r="K20" s="20"/>
      <c r="L20" s="20"/>
      <c r="M20" s="20"/>
      <c r="N20" s="20"/>
      <c r="O20" s="20"/>
      <c r="P20" s="33"/>
      <c r="Q20" s="41" t="str" cm="1">
        <f t="array" ref="Q20:U20">Pivots!B106:F106</f>
        <v>R01</v>
      </c>
      <c r="R20" s="41" t="str">
        <v>R02</v>
      </c>
      <c r="S20" s="41" t="str">
        <v>R03</v>
      </c>
      <c r="T20" s="41" t="str">
        <v>R04</v>
      </c>
      <c r="U20" s="42" t="str">
        <v>R05</v>
      </c>
      <c r="V20" s="34" t="s">
        <v>1077</v>
      </c>
      <c r="W20" s="20"/>
      <c r="X20" s="20"/>
      <c r="Y20" s="20"/>
      <c r="Z20" s="20"/>
      <c r="AA20" s="20"/>
      <c r="AB20" s="20"/>
    </row>
    <row r="21" spans="1:28" x14ac:dyDescent="0.25">
      <c r="A21" s="20"/>
      <c r="B21" s="20"/>
      <c r="C21" s="20"/>
      <c r="D21" s="20"/>
      <c r="E21" s="20"/>
      <c r="F21" s="20"/>
      <c r="G21" s="20"/>
      <c r="H21" s="20"/>
      <c r="I21" s="20"/>
      <c r="J21" s="20"/>
      <c r="K21" s="20"/>
      <c r="L21" s="20"/>
      <c r="M21" s="20"/>
      <c r="N21" s="20"/>
      <c r="O21" s="20"/>
      <c r="P21" s="43" t="str" cm="1">
        <f t="array" ref="P21:V38">IF(Pivots!A107:G124="","",Pivots!A107:G124)</f>
        <v>Cincinnati</v>
      </c>
      <c r="Q21" s="31" t="str">
        <v/>
      </c>
      <c r="R21" s="31" t="str">
        <v/>
      </c>
      <c r="S21" s="31" t="str">
        <v/>
      </c>
      <c r="T21" s="31" t="str">
        <v/>
      </c>
      <c r="U21" s="31" t="str">
        <v/>
      </c>
      <c r="V21" s="35" t="str">
        <v/>
      </c>
      <c r="W21" s="20"/>
      <c r="X21" s="20"/>
      <c r="Y21" s="20"/>
      <c r="Z21" s="20"/>
      <c r="AA21" s="20"/>
      <c r="AB21" s="20"/>
    </row>
    <row r="22" spans="1:28" x14ac:dyDescent="0.25">
      <c r="A22" s="20"/>
      <c r="B22" s="20"/>
      <c r="C22" s="20"/>
      <c r="D22" s="20"/>
      <c r="E22" s="20"/>
      <c r="F22" s="20"/>
      <c r="G22" s="20"/>
      <c r="H22" s="20"/>
      <c r="I22" s="20"/>
      <c r="J22" s="20"/>
      <c r="K22" s="20"/>
      <c r="L22" s="20"/>
      <c r="M22" s="20"/>
      <c r="N22" s="20"/>
      <c r="O22" s="20"/>
      <c r="P22" s="36" t="str">
        <v>C0003</v>
      </c>
      <c r="Q22" s="32">
        <v>891</v>
      </c>
      <c r="R22" s="32">
        <v>1332</v>
      </c>
      <c r="S22" s="32">
        <v>1282</v>
      </c>
      <c r="T22" s="32">
        <v>739</v>
      </c>
      <c r="U22" s="32">
        <v>560</v>
      </c>
      <c r="V22" s="37">
        <v>4804</v>
      </c>
      <c r="W22" s="20"/>
      <c r="X22" s="20"/>
      <c r="Y22" s="20"/>
      <c r="Z22" s="20"/>
      <c r="AA22" s="20"/>
      <c r="AB22" s="20"/>
    </row>
    <row r="23" spans="1:28" x14ac:dyDescent="0.25">
      <c r="A23" s="20"/>
      <c r="B23" s="20"/>
      <c r="C23" s="20"/>
      <c r="D23" s="20"/>
      <c r="E23" s="20"/>
      <c r="F23" s="20"/>
      <c r="G23" s="20"/>
      <c r="H23" s="20"/>
      <c r="I23" s="20"/>
      <c r="J23" s="20"/>
      <c r="K23" s="20"/>
      <c r="L23" s="20"/>
      <c r="M23" s="20"/>
      <c r="N23" s="20"/>
      <c r="O23" s="20"/>
      <c r="P23" s="36" t="str">
        <v>C0004</v>
      </c>
      <c r="Q23" s="32">
        <v>1991</v>
      </c>
      <c r="R23" s="32">
        <v>1886</v>
      </c>
      <c r="S23" s="32">
        <v>1206</v>
      </c>
      <c r="T23" s="32">
        <v>884</v>
      </c>
      <c r="U23" s="32">
        <v>1722</v>
      </c>
      <c r="V23" s="37">
        <v>7689</v>
      </c>
      <c r="W23" s="20"/>
      <c r="X23" s="20"/>
      <c r="Y23" s="20"/>
      <c r="Z23" s="20"/>
      <c r="AA23" s="20"/>
      <c r="AB23" s="20"/>
    </row>
    <row r="24" spans="1:28" x14ac:dyDescent="0.25">
      <c r="A24" s="20"/>
      <c r="B24" s="20"/>
      <c r="C24" s="20"/>
      <c r="D24" s="20"/>
      <c r="E24" s="20"/>
      <c r="F24" s="20"/>
      <c r="G24" s="20"/>
      <c r="H24" s="20"/>
      <c r="I24" s="20"/>
      <c r="J24" s="20"/>
      <c r="K24" s="20"/>
      <c r="L24" s="20"/>
      <c r="M24" s="20"/>
      <c r="N24" s="20"/>
      <c r="O24" s="20"/>
      <c r="P24" s="36" t="str">
        <v>C0011</v>
      </c>
      <c r="Q24" s="32">
        <v>1163</v>
      </c>
      <c r="R24" s="32">
        <v>1180</v>
      </c>
      <c r="S24" s="32">
        <v>1616</v>
      </c>
      <c r="T24" s="32">
        <v>1043</v>
      </c>
      <c r="U24" s="32">
        <v>1747</v>
      </c>
      <c r="V24" s="37">
        <v>6749</v>
      </c>
      <c r="W24" s="20"/>
      <c r="X24" s="20"/>
      <c r="Y24" s="20"/>
      <c r="Z24" s="20"/>
      <c r="AA24" s="20"/>
      <c r="AB24" s="20"/>
    </row>
    <row r="25" spans="1:28" x14ac:dyDescent="0.25">
      <c r="A25" s="20"/>
      <c r="B25" s="20"/>
      <c r="C25" s="20"/>
      <c r="D25" s="20"/>
      <c r="E25" s="20"/>
      <c r="F25" s="20"/>
      <c r="G25" s="20"/>
      <c r="H25" s="20"/>
      <c r="I25" s="20"/>
      <c r="J25" s="20"/>
      <c r="K25" s="20"/>
      <c r="L25" s="20"/>
      <c r="M25" s="20"/>
      <c r="N25" s="20"/>
      <c r="O25" s="20"/>
      <c r="P25" s="36" t="str">
        <v>C0012</v>
      </c>
      <c r="Q25" s="32">
        <v>1438</v>
      </c>
      <c r="R25" s="32">
        <v>1616</v>
      </c>
      <c r="S25" s="32">
        <v>866</v>
      </c>
      <c r="T25" s="32">
        <v>829</v>
      </c>
      <c r="U25" s="32">
        <v>2070</v>
      </c>
      <c r="V25" s="37">
        <v>6819</v>
      </c>
      <c r="W25" s="20"/>
      <c r="X25" s="20"/>
      <c r="Y25" s="20"/>
      <c r="Z25" s="20"/>
      <c r="AA25" s="20"/>
      <c r="AB25" s="20"/>
    </row>
    <row r="26" spans="1:28" x14ac:dyDescent="0.25">
      <c r="A26" s="20"/>
      <c r="B26" s="20"/>
      <c r="C26" s="20"/>
      <c r="D26" s="20"/>
      <c r="E26" s="20"/>
      <c r="F26" s="20"/>
      <c r="G26" s="20"/>
      <c r="H26" s="20"/>
      <c r="I26" s="20"/>
      <c r="J26" s="20"/>
      <c r="K26" s="20"/>
      <c r="L26" s="20"/>
      <c r="M26" s="20"/>
      <c r="N26" s="20"/>
      <c r="O26" s="20"/>
      <c r="P26" s="43" t="str">
        <v>Cleveland</v>
      </c>
      <c r="Q26" s="32" t="str">
        <v/>
      </c>
      <c r="R26" s="32" t="str">
        <v/>
      </c>
      <c r="S26" s="32" t="str">
        <v/>
      </c>
      <c r="T26" s="32" t="str">
        <v/>
      </c>
      <c r="U26" s="32" t="str">
        <v/>
      </c>
      <c r="V26" s="37" t="str">
        <v/>
      </c>
      <c r="W26" s="20"/>
      <c r="X26" s="20"/>
      <c r="Y26" s="20"/>
      <c r="Z26" s="20"/>
      <c r="AA26" s="20"/>
      <c r="AB26" s="20"/>
    </row>
    <row r="27" spans="1:28" x14ac:dyDescent="0.25">
      <c r="A27" s="20"/>
      <c r="B27" s="20"/>
      <c r="C27" s="20"/>
      <c r="D27" s="20"/>
      <c r="E27" s="20"/>
      <c r="F27" s="20"/>
      <c r="G27" s="20"/>
      <c r="H27" s="20"/>
      <c r="I27" s="20"/>
      <c r="J27" s="20"/>
      <c r="K27" s="20"/>
      <c r="L27" s="20"/>
      <c r="M27" s="20"/>
      <c r="N27" s="20"/>
      <c r="O27" s="20"/>
      <c r="P27" s="36" t="str">
        <v>C0002</v>
      </c>
      <c r="Q27" s="32">
        <v>1233</v>
      </c>
      <c r="R27" s="32">
        <v>223</v>
      </c>
      <c r="S27" s="32">
        <v>1680</v>
      </c>
      <c r="T27" s="32">
        <v>990</v>
      </c>
      <c r="U27" s="32">
        <v>1508</v>
      </c>
      <c r="V27" s="37">
        <v>5634</v>
      </c>
      <c r="W27" s="20"/>
      <c r="X27" s="20"/>
      <c r="Y27" s="20"/>
      <c r="Z27" s="20"/>
      <c r="AA27" s="20"/>
      <c r="AB27" s="20"/>
    </row>
    <row r="28" spans="1:28" x14ac:dyDescent="0.25">
      <c r="A28" s="20"/>
      <c r="B28" s="20"/>
      <c r="C28" s="20"/>
      <c r="D28" s="20"/>
      <c r="E28" s="20"/>
      <c r="F28" s="20"/>
      <c r="G28" s="20"/>
      <c r="H28" s="20"/>
      <c r="I28" s="20"/>
      <c r="J28" s="20"/>
      <c r="K28" s="20"/>
      <c r="L28" s="20"/>
      <c r="M28" s="20"/>
      <c r="N28" s="20"/>
      <c r="O28" s="20"/>
      <c r="P28" s="36" t="str">
        <v>C0007</v>
      </c>
      <c r="Q28" s="32">
        <v>1598</v>
      </c>
      <c r="R28" s="32">
        <v>1907</v>
      </c>
      <c r="S28" s="32">
        <v>869</v>
      </c>
      <c r="T28" s="32">
        <v>1426</v>
      </c>
      <c r="U28" s="32">
        <v>1416</v>
      </c>
      <c r="V28" s="37">
        <v>7216</v>
      </c>
      <c r="W28" s="20"/>
      <c r="X28" s="20"/>
      <c r="Y28" s="20"/>
      <c r="Z28" s="20"/>
      <c r="AA28" s="20"/>
      <c r="AB28" s="20"/>
    </row>
    <row r="29" spans="1:28" x14ac:dyDescent="0.25">
      <c r="A29" s="20"/>
      <c r="B29" s="20"/>
      <c r="C29" s="20"/>
      <c r="D29" s="20"/>
      <c r="E29" s="20"/>
      <c r="F29" s="20"/>
      <c r="G29" s="20"/>
      <c r="H29" s="20"/>
      <c r="I29" s="20"/>
      <c r="J29" s="20"/>
      <c r="K29" s="20"/>
      <c r="L29" s="20"/>
      <c r="M29" s="20"/>
      <c r="N29" s="20"/>
      <c r="O29" s="20"/>
      <c r="P29" s="36" t="str">
        <v>C0008</v>
      </c>
      <c r="Q29" s="32">
        <v>900</v>
      </c>
      <c r="R29" s="32">
        <v>1016</v>
      </c>
      <c r="S29" s="32">
        <v>960</v>
      </c>
      <c r="T29" s="32">
        <v>940</v>
      </c>
      <c r="U29" s="32">
        <v>1193</v>
      </c>
      <c r="V29" s="37">
        <v>5009</v>
      </c>
      <c r="W29" s="20"/>
      <c r="X29" s="20"/>
      <c r="Y29" s="20"/>
      <c r="Z29" s="20"/>
      <c r="AA29" s="20"/>
      <c r="AB29" s="20"/>
    </row>
    <row r="30" spans="1:28" x14ac:dyDescent="0.25">
      <c r="A30" s="20"/>
      <c r="B30" s="20"/>
      <c r="C30" s="20"/>
      <c r="D30" s="20"/>
      <c r="E30" s="20"/>
      <c r="F30" s="20"/>
      <c r="G30" s="20"/>
      <c r="H30" s="20"/>
      <c r="I30" s="20"/>
      <c r="J30" s="20"/>
      <c r="K30" s="20"/>
      <c r="L30" s="20"/>
      <c r="M30" s="20"/>
      <c r="N30" s="20"/>
      <c r="O30" s="20"/>
      <c r="P30" s="36" t="str">
        <v>C0010</v>
      </c>
      <c r="Q30" s="32">
        <v>900</v>
      </c>
      <c r="R30" s="32">
        <v>1470</v>
      </c>
      <c r="S30" s="32">
        <v>1617</v>
      </c>
      <c r="T30" s="32">
        <v>1314</v>
      </c>
      <c r="U30" s="32">
        <v>941</v>
      </c>
      <c r="V30" s="37">
        <v>6242</v>
      </c>
      <c r="W30" s="20"/>
      <c r="X30" s="20"/>
      <c r="Y30" s="20"/>
      <c r="Z30" s="20"/>
      <c r="AA30" s="20"/>
      <c r="AB30" s="20"/>
    </row>
    <row r="31" spans="1:28" x14ac:dyDescent="0.25">
      <c r="A31" s="20"/>
      <c r="B31" s="20"/>
      <c r="C31" s="20"/>
      <c r="D31" s="20"/>
      <c r="E31" s="20"/>
      <c r="F31" s="20"/>
      <c r="G31" s="20"/>
      <c r="H31" s="20"/>
      <c r="I31" s="20"/>
      <c r="J31" s="20"/>
      <c r="K31" s="20"/>
      <c r="L31" s="20"/>
      <c r="M31" s="20"/>
      <c r="N31" s="20"/>
      <c r="O31" s="20"/>
      <c r="P31" s="36" t="str">
        <v>C0013</v>
      </c>
      <c r="Q31" s="32">
        <v>1255</v>
      </c>
      <c r="R31" s="32">
        <v>516</v>
      </c>
      <c r="S31" s="32">
        <v>1874</v>
      </c>
      <c r="T31" s="32">
        <v>1863</v>
      </c>
      <c r="U31" s="32">
        <v>1722</v>
      </c>
      <c r="V31" s="37">
        <v>7230</v>
      </c>
      <c r="W31" s="20"/>
      <c r="X31" s="20"/>
      <c r="Y31" s="20"/>
      <c r="Z31" s="20"/>
      <c r="AA31" s="20"/>
      <c r="AB31" s="20"/>
    </row>
    <row r="32" spans="1:28" x14ac:dyDescent="0.25">
      <c r="A32" s="20"/>
      <c r="B32" s="20"/>
      <c r="C32" s="20"/>
      <c r="D32" s="20"/>
      <c r="E32" s="20"/>
      <c r="F32" s="20"/>
      <c r="G32" s="20"/>
      <c r="H32" s="20"/>
      <c r="I32" s="20"/>
      <c r="J32" s="20"/>
      <c r="K32" s="20"/>
      <c r="L32" s="20"/>
      <c r="M32" s="20"/>
      <c r="N32" s="47" t="e" vm="1">
        <f>Pivots!M58</f>
        <v>#VALUE!</v>
      </c>
      <c r="O32" s="48"/>
      <c r="P32" s="36" t="str">
        <v>C0015</v>
      </c>
      <c r="Q32" s="32">
        <v>1138</v>
      </c>
      <c r="R32" s="32">
        <v>1898</v>
      </c>
      <c r="S32" s="32">
        <v>1482</v>
      </c>
      <c r="T32" s="32">
        <v>846</v>
      </c>
      <c r="U32" s="32">
        <v>1154</v>
      </c>
      <c r="V32" s="37">
        <v>6518</v>
      </c>
      <c r="W32" s="20"/>
      <c r="X32" s="20"/>
      <c r="Y32" s="20"/>
      <c r="Z32" s="20"/>
      <c r="AA32" s="20"/>
      <c r="AB32" s="20"/>
    </row>
    <row r="33" spans="1:28" x14ac:dyDescent="0.25">
      <c r="A33" s="20"/>
      <c r="B33" s="20"/>
      <c r="C33" s="20"/>
      <c r="D33" s="20"/>
      <c r="E33" s="20"/>
      <c r="F33" s="20"/>
      <c r="G33" s="20"/>
      <c r="H33" s="20"/>
      <c r="I33" s="20"/>
      <c r="J33" s="20"/>
      <c r="K33" s="20"/>
      <c r="L33" s="20"/>
      <c r="M33" s="20"/>
      <c r="N33" s="47"/>
      <c r="O33" s="48"/>
      <c r="P33" s="43" t="str">
        <v>Columbus</v>
      </c>
      <c r="Q33" s="32" t="str">
        <v/>
      </c>
      <c r="R33" s="32" t="str">
        <v/>
      </c>
      <c r="S33" s="32" t="str">
        <v/>
      </c>
      <c r="T33" s="32" t="str">
        <v/>
      </c>
      <c r="U33" s="32" t="str">
        <v/>
      </c>
      <c r="V33" s="37" t="str">
        <v/>
      </c>
      <c r="W33" s="20"/>
      <c r="X33" s="20"/>
      <c r="Y33" s="20"/>
      <c r="Z33" s="20"/>
      <c r="AA33" s="20"/>
      <c r="AB33" s="20"/>
    </row>
    <row r="34" spans="1:28" x14ac:dyDescent="0.25">
      <c r="A34" s="20"/>
      <c r="B34" s="20"/>
      <c r="C34" s="20"/>
      <c r="D34" s="20"/>
      <c r="E34" s="20"/>
      <c r="F34" s="20"/>
      <c r="G34" s="20"/>
      <c r="H34" s="20"/>
      <c r="I34" s="20"/>
      <c r="J34" s="20"/>
      <c r="K34" s="20"/>
      <c r="L34" s="20"/>
      <c r="M34" s="20"/>
      <c r="N34" s="47"/>
      <c r="O34" s="48"/>
      <c r="P34" s="36" t="str">
        <v>C0001</v>
      </c>
      <c r="Q34" s="32">
        <v>1655</v>
      </c>
      <c r="R34" s="32">
        <v>805</v>
      </c>
      <c r="S34" s="32">
        <v>2263</v>
      </c>
      <c r="T34" s="32">
        <v>987</v>
      </c>
      <c r="U34" s="32">
        <v>1075</v>
      </c>
      <c r="V34" s="37">
        <v>6785</v>
      </c>
      <c r="W34" s="20"/>
      <c r="X34" s="20"/>
      <c r="Y34" s="20"/>
      <c r="Z34" s="20"/>
      <c r="AA34" s="20"/>
      <c r="AB34" s="20"/>
    </row>
    <row r="35" spans="1:28" x14ac:dyDescent="0.25">
      <c r="A35" s="20"/>
      <c r="B35" s="20"/>
      <c r="C35" s="20"/>
      <c r="D35" s="20"/>
      <c r="E35" s="20"/>
      <c r="F35" s="20"/>
      <c r="G35" s="20"/>
      <c r="H35" s="20"/>
      <c r="I35" s="20"/>
      <c r="J35" s="20"/>
      <c r="K35" s="20"/>
      <c r="L35" s="20"/>
      <c r="M35" s="20"/>
      <c r="N35" s="47"/>
      <c r="O35" s="48"/>
      <c r="P35" s="36" t="str">
        <v>C0005</v>
      </c>
      <c r="Q35" s="32">
        <v>1104</v>
      </c>
      <c r="R35" s="32">
        <v>2280</v>
      </c>
      <c r="S35" s="32">
        <v>1445</v>
      </c>
      <c r="T35" s="32">
        <v>1722</v>
      </c>
      <c r="U35" s="32">
        <v>1196</v>
      </c>
      <c r="V35" s="37">
        <v>7747</v>
      </c>
      <c r="W35" s="20"/>
      <c r="X35" s="20"/>
      <c r="Y35" s="20"/>
      <c r="Z35" s="20"/>
      <c r="AA35" s="20"/>
      <c r="AB35" s="20"/>
    </row>
    <row r="36" spans="1:28" ht="15" x14ac:dyDescent="0.25">
      <c r="A36" s="20"/>
      <c r="B36" s="20"/>
      <c r="C36" s="20"/>
      <c r="D36" s="20"/>
      <c r="E36" s="20"/>
      <c r="F36" s="20"/>
      <c r="G36" s="20"/>
      <c r="H36" s="20"/>
      <c r="I36" s="20"/>
      <c r="J36" s="20"/>
      <c r="K36" s="20"/>
      <c r="L36" s="20"/>
      <c r="M36" s="20"/>
      <c r="N36" s="49" t="str">
        <f>Pivots!J59</f>
        <v>% of calls:20%</v>
      </c>
      <c r="O36" s="50"/>
      <c r="P36" s="36" t="str">
        <v>C0006</v>
      </c>
      <c r="Q36" s="32">
        <v>372</v>
      </c>
      <c r="R36" s="32">
        <v>1818</v>
      </c>
      <c r="S36" s="32">
        <v>1346</v>
      </c>
      <c r="T36" s="32">
        <v>1156</v>
      </c>
      <c r="U36" s="32">
        <v>1484</v>
      </c>
      <c r="V36" s="37">
        <v>6176</v>
      </c>
      <c r="W36" s="20"/>
      <c r="X36" s="20"/>
      <c r="Y36" s="20"/>
      <c r="Z36" s="20"/>
      <c r="AA36" s="20"/>
      <c r="AB36" s="20"/>
    </row>
    <row r="37" spans="1:28" ht="15" x14ac:dyDescent="0.25">
      <c r="A37" s="20"/>
      <c r="B37" s="20"/>
      <c r="C37" s="20"/>
      <c r="D37" s="20"/>
      <c r="E37" s="20"/>
      <c r="F37" s="20"/>
      <c r="G37" s="20"/>
      <c r="H37" s="20"/>
      <c r="I37" s="20"/>
      <c r="J37" s="20"/>
      <c r="K37" s="20"/>
      <c r="L37" s="20"/>
      <c r="M37" s="20"/>
      <c r="N37" s="49" t="str">
        <f>Pivots!J60</f>
        <v>Call rank:3</v>
      </c>
      <c r="O37" s="50"/>
      <c r="P37" s="36" t="str">
        <v>C0009</v>
      </c>
      <c r="Q37" s="32">
        <v>1415</v>
      </c>
      <c r="R37" s="32">
        <v>1271</v>
      </c>
      <c r="S37" s="32">
        <v>1214</v>
      </c>
      <c r="T37" s="32">
        <v>1135</v>
      </c>
      <c r="U37" s="32">
        <v>1566</v>
      </c>
      <c r="V37" s="37">
        <v>6601</v>
      </c>
      <c r="W37" s="20"/>
      <c r="X37" s="20"/>
      <c r="Y37" s="20"/>
      <c r="Z37" s="20"/>
      <c r="AA37" s="20"/>
      <c r="AB37" s="20"/>
    </row>
    <row r="38" spans="1:28" ht="15" x14ac:dyDescent="0.25">
      <c r="A38" s="20"/>
      <c r="B38" s="20"/>
      <c r="C38" s="20"/>
      <c r="D38" s="20"/>
      <c r="E38" s="20"/>
      <c r="F38" s="20"/>
      <c r="G38" s="20"/>
      <c r="H38" s="20"/>
      <c r="I38" s="20"/>
      <c r="J38" s="20"/>
      <c r="K38" s="20"/>
      <c r="L38" s="20"/>
      <c r="M38" s="20"/>
      <c r="N38" s="49" t="str">
        <f>Pivots!J61</f>
        <v>Amount rank:3</v>
      </c>
      <c r="O38" s="50"/>
      <c r="P38" s="38" t="str">
        <v>C0014</v>
      </c>
      <c r="Q38" s="39">
        <v>1362</v>
      </c>
      <c r="R38" s="39">
        <v>1363</v>
      </c>
      <c r="S38" s="39">
        <v>1152</v>
      </c>
      <c r="T38" s="39">
        <v>777</v>
      </c>
      <c r="U38" s="39">
        <v>750</v>
      </c>
      <c r="V38" s="40">
        <v>5404</v>
      </c>
      <c r="W38" s="20"/>
      <c r="X38" s="20"/>
      <c r="Y38" s="20"/>
      <c r="Z38" s="20"/>
      <c r="AA38" s="20"/>
      <c r="AB38" s="20"/>
    </row>
    <row r="39" spans="1:28"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row>
    <row r="40" spans="1:28"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row>
    <row r="41" spans="1:28"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row>
    <row r="42" spans="1:28"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1:28"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1:28"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1:28"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1:28"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spans="1:28"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spans="1:28"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1:28"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spans="1:28"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spans="1:28"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spans="1:28"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spans="1:28"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row>
    <row r="79" spans="1:28"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row>
    <row r="80" spans="1:28"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row>
    <row r="81" spans="1:28"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row>
    <row r="82" spans="1:28"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row>
    <row r="83" spans="1:28"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row>
    <row r="84" spans="1:28"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row>
    <row r="85" spans="1:28"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row>
    <row r="86" spans="1:28"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row>
    <row r="87" spans="1:28"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spans="1:28"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row>
    <row r="89" spans="1:28"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row>
    <row r="90" spans="1:28"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spans="1:28"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row>
    <row r="92" spans="1:28"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spans="1:28"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row>
    <row r="94" spans="1:28"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spans="1:28"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spans="1:28"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row>
    <row r="97" spans="1:28"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spans="1:28"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spans="1:28"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spans="1:28"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spans="1:28"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spans="1:28"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spans="1:28"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spans="1:28"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spans="1:28"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spans="1:28"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spans="1:28"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spans="1:28"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spans="1:28"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spans="1:28"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spans="1:28"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spans="1:28"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spans="1:28"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spans="1:28"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spans="1:28"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spans="1:28"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spans="1:28"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spans="1:28"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spans="1:28"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spans="1:28"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spans="1:28"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spans="1:28"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1:28"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spans="1:28"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spans="1:28"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spans="1:28"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spans="1:28"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spans="1:28"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spans="1:28"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spans="1:28"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spans="1:28"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spans="1:28"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spans="1:28"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spans="1:28"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spans="1:28"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spans="1:28"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spans="1:28"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spans="1:28"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spans="1:28"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spans="1:28"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spans="1:28"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sheetData>
  <mergeCells count="4">
    <mergeCell ref="N32:O35"/>
    <mergeCell ref="N36:O36"/>
    <mergeCell ref="N37:O37"/>
    <mergeCell ref="N38:O38"/>
  </mergeCells>
  <conditionalFormatting sqref="Q21:U38">
    <cfRule type="dataBar" priority="3">
      <dataBar>
        <cfvo type="num" val="0"/>
        <cfvo type="formula" val="MAX($Q$21:$U$38)*2"/>
        <color theme="3" tint="-0.249977111117893"/>
      </dataBar>
      <extLst>
        <ext xmlns:x14="http://schemas.microsoft.com/office/spreadsheetml/2009/9/main" uri="{B025F937-C7B1-47D3-B67F-A62EFF666E3E}">
          <x14:id>{8D60E25A-9994-48EE-B109-DB3B46D7F187}</x14:id>
        </ext>
      </extLst>
    </cfRule>
  </conditionalFormatting>
  <conditionalFormatting sqref="Q20:U38">
    <cfRule type="expression" dxfId="0" priority="5">
      <formula>Q$20=$A$60</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8D60E25A-9994-48EE-B109-DB3B46D7F187}">
            <x14:dataBar minLength="0" maxLength="100" gradient="0">
              <x14:cfvo type="num">
                <xm:f>0</xm:f>
              </x14:cfvo>
              <x14:cfvo type="formula">
                <xm:f>MAX($Q$21:$U$38)*2</xm:f>
              </x14:cfvo>
              <x14:negativeFillColor rgb="FFFF0000"/>
              <x14:axisColor rgb="FF000000"/>
            </x14:dataBar>
          </x14:cfRule>
          <xm:sqref>Q21:U38</xm:sqref>
        </x14:conditionalFormatting>
        <x14:conditionalFormatting xmlns:xm="http://schemas.microsoft.com/office/excel/2006/main">
          <x14:cfRule type="expression" priority="4" id="{C99444D0-0671-473E-91E6-5DFD8E4A976E}">
            <xm:f>Q$20=Pivots!$A$60</xm:f>
            <x14:dxf>
              <fill>
                <patternFill>
                  <bgColor theme="4" tint="0.39994506668294322"/>
                </patternFill>
              </fill>
              <border>
                <left style="thin">
                  <color theme="1"/>
                </left>
                <right style="thin">
                  <color theme="1"/>
                </right>
                <vertical/>
                <horizontal/>
              </border>
            </x14:dxf>
          </x14:cfRule>
          <xm:sqref>Q20:U38</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abSelected="1" zoomScale="115" zoomScaleNormal="115" workbookViewId="0">
      <selection activeCell="H13" sqref="H13"/>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Vaibhav vidyapati</cp:lastModifiedBy>
  <dcterms:created xsi:type="dcterms:W3CDTF">2021-03-14T20:21:32Z</dcterms:created>
  <dcterms:modified xsi:type="dcterms:W3CDTF">2025-08-29T10:15:09Z</dcterms:modified>
</cp:coreProperties>
</file>